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rist\Desktop\CASA\Fideicomiso CPT\FINANCIERO\FLUJO DE CAJA\"/>
    </mc:Choice>
  </mc:AlternateContent>
  <bookViews>
    <workbookView xWindow="0" yWindow="0" windowWidth="20490" windowHeight="7650" activeTab="0"/>
  </bookViews>
  <sheets>
    <sheet name="Flujo" sheetId="1" r:id="rId2"/>
    <sheet name="Datos" sheetId="2" state="hidden" r:id="rId3"/>
    <sheet name="Hoja3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U17" authorId="0">
      <text>
        <r>
          <rPr>
            <b/>
            <sz val="9"/>
            <color rgb="FF000000"/>
            <rFont val="Tahoma"/>
            <family val="2"/>
          </rPr>
          <t xml:space="preserve">
valor aprobado cupo a Banco Pichincha, segundo desembolso estimado</t>
        </r>
      </text>
    </comment>
    <comment ref="V17" authorId="0">
      <text>
        <r>
          <rPr>
            <b/>
            <sz val="9"/>
            <color rgb="FF000000"/>
            <rFont val="Tahoma"/>
            <family val="2"/>
          </rPr>
          <t xml:space="preserve">
valor aprobado cupo a Banco Pichincha, segundo desembolso estimado</t>
        </r>
      </text>
    </comment>
    <comment ref="Y17" authorId="0">
      <text>
        <r>
          <rPr>
            <b/>
            <sz val="9"/>
            <color rgb="FF000000"/>
            <rFont val="Tahoma"/>
            <family val="2"/>
          </rPr>
          <t xml:space="preserve">
valor aprobado cupo a Banco Pichincha, tercer desembolso estimado</t>
        </r>
      </text>
    </comment>
    <comment ref="AB17" authorId="0">
      <text>
        <r>
          <rPr>
            <b/>
            <sz val="9"/>
            <color rgb="FF000000"/>
            <rFont val="Tahoma"/>
            <family val="2"/>
          </rPr>
          <t xml:space="preserve">
valor aprobado cupo a Banco Pichincha, cuarto desembolso estimado</t>
        </r>
      </text>
    </comment>
    <comment ref="W18" authorId="0">
      <text>
        <r>
          <rPr>
            <b/>
            <sz val="9"/>
            <color rgb="FF000000"/>
            <rFont val="Tahoma"/>
            <family val="2"/>
          </rPr>
          <t xml:space="preserve">
MONTO APROBADO SEGUNDO DESEMBOLSO MUPI</t>
        </r>
      </text>
    </comment>
    <comment ref="Z19" authorId="0">
      <text>
        <r>
          <rPr>
            <b/>
            <sz val="9"/>
            <color rgb="FF000000"/>
            <rFont val="Tahoma"/>
            <family val="2"/>
          </rPr>
          <t xml:space="preserve">
estimación de una nueva asignación al Banco de Pacífico</t>
        </r>
      </text>
    </comment>
    <comment ref="AC20" authorId="0">
      <text>
        <r>
          <rPr>
            <b/>
            <sz val="9"/>
            <color rgb="FF000000"/>
            <rFont val="Tahoma"/>
            <family val="2"/>
          </rPr>
          <t xml:space="preserve">
estimación de una nueva asignación Mutualista Azuay</t>
        </r>
      </text>
    </comment>
    <comment ref="T22" authorId="0">
      <text>
        <r>
          <rPr>
            <b/>
            <sz val="9"/>
            <color rgb="FF000000"/>
            <rFont val="Tahoma"/>
            <family val="2"/>
          </rPr>
          <t xml:space="preserve">
NUEVAS INVERSIONES FIDEICOMISO INVERSIÓN HIPOTECARIA 1</t>
        </r>
      </text>
    </comment>
  </commentList>
</comments>
</file>

<file path=xl/sharedStrings.xml><?xml version="1.0" encoding="utf-8"?>
<sst xmlns="http://schemas.openxmlformats.org/spreadsheetml/2006/main" count="88" uniqueCount="82">
  <si>
    <t>FIDEICOMISO PEVCPT</t>
  </si>
  <si>
    <t>FIDEICOMISO IH1</t>
  </si>
  <si>
    <t>INGRESOS FIDEICOMISOS DE INVERSION</t>
  </si>
  <si>
    <t>DESEMBOLSOS IFIS</t>
  </si>
  <si>
    <t>BANCO PICHINCHA</t>
  </si>
  <si>
    <t>MUTUALISTA PICHINCHA</t>
  </si>
  <si>
    <t>BANCO PACIFICO</t>
  </si>
  <si>
    <t>TOTAL INGRESOS</t>
  </si>
  <si>
    <t>MUTUALISTA AZUAY</t>
  </si>
  <si>
    <t>RESTITUCIÓN FONDOS</t>
  </si>
  <si>
    <t>BANCO DEL PACÍFICO</t>
  </si>
  <si>
    <t>SALDO ACUMULADO</t>
  </si>
  <si>
    <t>PROYECTO EMBLEMÁTICO DE VIVIENDA CASA PARA TODOS</t>
  </si>
  <si>
    <t>FLUJO DE CAJA 2020 - 2021</t>
  </si>
  <si>
    <t>SALDO NETO</t>
  </si>
  <si>
    <t>TOTAL</t>
  </si>
  <si>
    <t>FPEVCPT</t>
  </si>
  <si>
    <t>Fondos Fiscales</t>
  </si>
  <si>
    <t>Convenio CAF</t>
  </si>
  <si>
    <t>FIH1</t>
  </si>
  <si>
    <t>Emisión Bono Social</t>
  </si>
  <si>
    <t>Total Patrimonio FPEVCPT</t>
  </si>
  <si>
    <t>Total Patrimonio FIH1</t>
  </si>
  <si>
    <t>Primer Desembolso Banco Pichincha</t>
  </si>
  <si>
    <t>Primer Desembolso Mutualista Pichincha</t>
  </si>
  <si>
    <t>Desembolso Banco Pichincha</t>
  </si>
  <si>
    <t>Desembolso Mutualista Pichincha</t>
  </si>
  <si>
    <t>Desembolso Banco del Pacífico</t>
  </si>
  <si>
    <t>Desembolso Mutualista Azuay</t>
  </si>
  <si>
    <t>Primera Asignación IFIS</t>
  </si>
  <si>
    <t>Cupo</t>
  </si>
  <si>
    <t>Desembolso</t>
  </si>
  <si>
    <t>Segunda Asignación IFIS</t>
  </si>
  <si>
    <t>Primer Desembolso Banco del Pacífico</t>
  </si>
  <si>
    <t>Cupo Disponible</t>
  </si>
  <si>
    <t>Un desembolso a partir de Abril 2020</t>
  </si>
  <si>
    <t>Un desembolso Diciembre 2020</t>
  </si>
  <si>
    <t>INGRESOS</t>
  </si>
  <si>
    <t>EGRESOS</t>
  </si>
  <si>
    <t>EGRESOS FIDEICOMISOS DE INVERSION</t>
  </si>
  <si>
    <t>TOTAL EGRESOS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</si>
  <si>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</si>
  <si>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</si>
  <si>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</si>
  <si>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</si>
  <si>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</si>
  <si>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</si>
  <si>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</si>
  <si>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</si>
  <si>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</si>
  <si>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</si>
  <si>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</si>
  <si>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</si>
  <si>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</si>
  <si>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</si>
  <si>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</si>
  <si>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</si>
  <si>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</si>
  <si>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</si>
  <si>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</si>
  <si>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</si>
  <si>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</si>
  <si>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</si>
  <si>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</si>
  <si>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</si>
  <si>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</si>
  <si>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</si>
  <si>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</si>
  <si>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</si>
  <si>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</si>
  <si>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</si>
  <si>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</si>
  <si>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21 de Agosto de 2020</t>
  </si>
  <si>
    <t>27 de septiembre de 2020</t>
  </si>
  <si>
    <t>27 de diciembre de 2020</t>
  </si>
  <si>
    <t>2 de Junio de 2020</t>
  </si>
  <si>
    <t>23 de Octubre de 2020</t>
  </si>
  <si>
    <t>En proceso</t>
  </si>
  <si>
    <t>Fecha de desembolso</t>
  </si>
  <si>
    <t>Uno o varios desembolsos a partir de Enero de 2020</t>
  </si>
  <si>
    <t>INVERSIONES</t>
  </si>
  <si>
    <t>FIDEICOMISOS DE INVERSIÓN PEVCPT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</si>
</sst>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77" formatCode="mmm\-yy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ahoma"/>
      <family val="2"/>
      <charset val="1"/>
    </font>
    <font>
      <b/>
      <sz val="9"/>
      <name val="Tahoma"/>
      <family val="2"/>
      <charset val="1"/>
    </font>
    <font>
      <b/>
      <sz val="12"/>
      <color rgb="FFFF0000"/>
      <name val="Calibri"/>
      <family val="2"/>
      <scheme val="minor"/>
    </font>
    <font>
      <b/>
      <sz val="8"/>
      <name val="Calibri"/>
      <family val="2"/>
    </font>
    <font>
      <b/>
      <sz val="9"/>
      <color rgb="FF000000"/>
      <name val="Tahoma"/>
      <family val="2"/>
    </font>
  </fonts>
  <fills count="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43" fontId="0" fillId="0" borderId="0" xfId="20" applyFont="1"/>
    <xf numFmtId="164" fontId="0" fillId="0" borderId="0" xfId="20" applyNumberFormat="1" applyFont="1"/>
    <xf numFmtId="164" fontId="0" fillId="0" borderId="0" xfId="0" applyNumberFormat="1"/>
    <xf numFmtId="0" fontId="0" fillId="0" borderId="0" xfId="0" applyFont="1"/>
    <xf numFmtId="0" fontId="4" fillId="0" borderId="0" xfId="0" applyFont="1"/>
    <xf numFmtId="43" fontId="3" fillId="0" borderId="0" xfId="20" applyFont="1"/>
    <xf numFmtId="164" fontId="0" fillId="0" borderId="0" xfId="20" applyNumberFormat="1" applyFont="1"/>
    <xf numFmtId="164" fontId="3" fillId="0" borderId="0" xfId="20" applyNumberFormat="1" applyFont="1"/>
    <xf numFmtId="0" fontId="3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43" fontId="0" fillId="0" borderId="0" xfId="20" applyFont="1" applyBorder="1"/>
    <xf numFmtId="43" fontId="3" fillId="0" borderId="0" xfId="20" applyFont="1" applyBorder="1"/>
    <xf numFmtId="43" fontId="0" fillId="0" borderId="0" xfId="20" applyFont="1" applyBorder="1" applyAlignment="1">
      <alignment horizontal="right"/>
    </xf>
    <xf numFmtId="43" fontId="0" fillId="0" borderId="0" xfId="20" applyFont="1" applyBorder="1"/>
    <xf numFmtId="43" fontId="6" fillId="0" borderId="0" xfId="20" applyFont="1" applyBorder="1"/>
    <xf numFmtId="164" fontId="0" fillId="0" borderId="1" xfId="20" applyNumberFormat="1" applyFont="1" applyBorder="1"/>
    <xf numFmtId="43" fontId="0" fillId="0" borderId="1" xfId="20" applyFont="1" applyBorder="1"/>
    <xf numFmtId="43" fontId="0" fillId="0" borderId="1" xfId="20" applyFont="1" applyBorder="1"/>
    <xf numFmtId="164" fontId="0" fillId="0" borderId="0" xfId="20" applyNumberFormat="1" applyFont="1" applyBorder="1"/>
    <xf numFmtId="0" fontId="0" fillId="0" borderId="0" xfId="0" applyBorder="1"/>
    <xf numFmtId="0" fontId="3" fillId="0" borderId="0" xfId="0" applyFont="1" applyBorder="1"/>
    <xf numFmtId="164" fontId="0" fillId="0" borderId="0" xfId="0" applyNumberFormat="1" applyBorder="1"/>
    <xf numFmtId="0" fontId="5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43" fontId="3" fillId="0" borderId="0" xfId="20" applyFont="1" applyAlignment="1">
      <alignment vertical="center"/>
    </xf>
    <xf numFmtId="43" fontId="3" fillId="0" borderId="0" xfId="2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43" fontId="0" fillId="0" borderId="0" xfId="20" applyFont="1" applyAlignment="1">
      <alignment vertical="center"/>
    </xf>
    <xf numFmtId="43" fontId="0" fillId="0" borderId="0" xfId="2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3" fontId="0" fillId="0" borderId="0" xfId="20" applyFont="1" applyFill="1"/>
    <xf numFmtId="0" fontId="3" fillId="0" borderId="2" xfId="0" applyFon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43" fontId="0" fillId="0" borderId="4" xfId="20" applyFont="1" applyBorder="1"/>
    <xf numFmtId="17" fontId="0" fillId="0" borderId="5" xfId="0" applyNumberFormat="1" applyBorder="1" applyAlignment="1">
      <alignment horizontal="center"/>
    </xf>
    <xf numFmtId="43" fontId="0" fillId="0" borderId="6" xfId="20" applyFont="1" applyBorder="1"/>
    <xf numFmtId="164" fontId="0" fillId="0" borderId="4" xfId="20" applyNumberFormat="1" applyFont="1" applyBorder="1"/>
    <xf numFmtId="17" fontId="3" fillId="0" borderId="3" xfId="0" applyNumberFormat="1" applyFon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43" fontId="0" fillId="0" borderId="8" xfId="20" applyFont="1" applyBorder="1"/>
    <xf numFmtId="43" fontId="4" fillId="0" borderId="9" xfId="20" applyFont="1" applyBorder="1"/>
    <xf numFmtId="43" fontId="0" fillId="0" borderId="1" xfId="20" applyFont="1" applyFill="1" applyBorder="1"/>
    <xf numFmtId="43" fontId="2" fillId="0" borderId="0" xfId="20" applyFont="1" applyFill="1"/>
    <xf numFmtId="43" fontId="7" fillId="0" borderId="0" xfId="20" applyFont="1"/>
    <xf numFmtId="43" fontId="2" fillId="0" borderId="1" xfId="20" applyFont="1" applyBorder="1"/>
    <xf numFmtId="17" fontId="5" fillId="0" borderId="2" xfId="0" applyNumberFormat="1" applyFont="1" applyBorder="1" applyAlignment="1">
      <alignment horizontal="center"/>
    </xf>
    <xf numFmtId="43" fontId="3" fillId="0" borderId="10" xfId="20" applyFont="1" applyBorder="1" applyAlignment="1">
      <alignment horizontal="center"/>
    </xf>
    <xf numFmtId="164" fontId="3" fillId="0" borderId="10" xfId="20" applyNumberFormat="1" applyFont="1" applyBorder="1" applyAlignment="1">
      <alignment horizontal="center"/>
    </xf>
    <xf numFmtId="164" fontId="0" fillId="0" borderId="10" xfId="20" applyNumberFormat="1" applyFont="1" applyBorder="1"/>
    <xf numFmtId="164" fontId="0" fillId="0" borderId="9" xfId="20" applyNumberFormat="1" applyFont="1" applyBorder="1"/>
    <xf numFmtId="17" fontId="5" fillId="0" borderId="3" xfId="0" applyNumberFormat="1" applyFont="1" applyBorder="1" applyAlignment="1">
      <alignment horizontal="center"/>
    </xf>
    <xf numFmtId="43" fontId="3" fillId="0" borderId="0" xfId="20" applyFont="1" applyBorder="1" applyAlignment="1">
      <alignment horizontal="center"/>
    </xf>
    <xf numFmtId="164" fontId="3" fillId="0" borderId="0" xfId="20" applyNumberFormat="1" applyFont="1" applyBorder="1" applyAlignment="1">
      <alignment horizontal="center"/>
    </xf>
    <xf numFmtId="164" fontId="3" fillId="0" borderId="0" xfId="20" applyNumberFormat="1" applyFont="1" applyBorder="1"/>
    <xf numFmtId="43" fontId="0" fillId="0" borderId="1" xfId="20" applyNumberFormat="1" applyFont="1" applyBorder="1"/>
    <xf numFmtId="164" fontId="7" fillId="0" borderId="0" xfId="20" applyNumberFormat="1" applyFont="1"/>
    <xf numFmtId="0" fontId="8" fillId="0" borderId="0" xfId="0" applyFont="1" applyAlignment="1">
      <alignment vertical="center"/>
    </xf>
    <xf numFmtId="43" fontId="9" fillId="0" borderId="0" xfId="20" applyFont="1" applyAlignment="1">
      <alignment vertical="center"/>
    </xf>
    <xf numFmtId="164" fontId="10" fillId="0" borderId="0" xfId="20" applyNumberFormat="1" applyFont="1" applyBorder="1"/>
    <xf numFmtId="43" fontId="9" fillId="0" borderId="0" xfId="2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" fontId="0" fillId="0" borderId="0" xfId="0" applyNumberFormat="1" applyBorder="1" applyAlignment="1">
      <alignment horizontal="center" vertical="center"/>
    </xf>
    <xf numFmtId="43" fontId="0" fillId="0" borderId="0" xfId="20" applyFont="1" applyBorder="1" applyAlignment="1">
      <alignment vertical="center"/>
    </xf>
    <xf numFmtId="164" fontId="0" fillId="0" borderId="0" xfId="2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3" fillId="0" borderId="0" xfId="20" applyNumberFormat="1" applyFont="1" applyAlignment="1">
      <alignment vertical="center"/>
    </xf>
    <xf numFmtId="164" fontId="0" fillId="0" borderId="0" xfId="2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20" applyFont="1" applyAlignment="1">
      <alignment vertical="center"/>
    </xf>
    <xf numFmtId="43" fontId="6" fillId="0" borderId="0" xfId="20" applyFont="1" applyBorder="1" applyAlignment="1">
      <alignment vertical="center"/>
    </xf>
    <xf numFmtId="164" fontId="0" fillId="0" borderId="0" xfId="20" applyNumberFormat="1" applyFont="1" applyBorder="1" applyAlignment="1">
      <alignment horizontal="center" vertical="center" wrapText="1"/>
    </xf>
    <xf numFmtId="43" fontId="0" fillId="0" borderId="0" xfId="20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/>
    </xf>
    <xf numFmtId="164" fontId="0" fillId="0" borderId="4" xfId="20" applyNumberFormat="1" applyFont="1" applyBorder="1" applyAlignment="1">
      <alignment vertical="center"/>
    </xf>
    <xf numFmtId="43" fontId="0" fillId="0" borderId="4" xfId="2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4" fontId="0" fillId="0" borderId="4" xfId="20" applyNumberFormat="1" applyFont="1" applyBorder="1" applyAlignment="1">
      <alignment vertical="center" wrapText="1"/>
    </xf>
    <xf numFmtId="17" fontId="0" fillId="0" borderId="7" xfId="0" applyNumberFormat="1" applyBorder="1" applyAlignment="1">
      <alignment horizontal="center" vertical="center"/>
    </xf>
    <xf numFmtId="43" fontId="0" fillId="0" borderId="1" xfId="2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8" xfId="20" applyNumberFormat="1" applyFont="1" applyBorder="1" applyAlignment="1">
      <alignment vertical="center"/>
    </xf>
    <xf numFmtId="43" fontId="0" fillId="0" borderId="11" xfId="20" applyFont="1" applyBorder="1" applyAlignment="1">
      <alignment vertical="center"/>
    </xf>
    <xf numFmtId="164" fontId="0" fillId="0" borderId="11" xfId="20" applyNumberFormat="1" applyFont="1" applyBorder="1" applyAlignment="1">
      <alignment vertical="center"/>
    </xf>
    <xf numFmtId="0" fontId="3" fillId="2" borderId="0" xfId="0" applyFont="1" applyFill="1"/>
    <xf numFmtId="17" fontId="3" fillId="2" borderId="0" xfId="0" applyNumberFormat="1" applyFont="1" applyFill="1" applyAlignment="1">
      <alignment horizontal="center"/>
    </xf>
    <xf numFmtId="164" fontId="0" fillId="2" borderId="0" xfId="20" applyNumberFormat="1" applyFont="1" applyFill="1"/>
    <xf numFmtId="164" fontId="0" fillId="2" borderId="1" xfId="20" applyNumberFormat="1" applyFont="1" applyFill="1" applyBorder="1"/>
    <xf numFmtId="164" fontId="0" fillId="2" borderId="0" xfId="0" applyNumberFormat="1" applyFill="1"/>
    <xf numFmtId="43" fontId="0" fillId="2" borderId="0" xfId="20" applyFont="1" applyFill="1"/>
    <xf numFmtId="43" fontId="0" fillId="2" borderId="1" xfId="20" applyFont="1" applyFill="1" applyBorder="1"/>
    <xf numFmtId="43" fontId="3" fillId="2" borderId="0" xfId="20" applyFont="1" applyFill="1" applyAlignment="1">
      <alignment vertical="center"/>
    </xf>
    <xf numFmtId="43" fontId="0" fillId="2" borderId="0" xfId="20" applyFont="1" applyFill="1" applyAlignment="1">
      <alignment vertical="center"/>
    </xf>
    <xf numFmtId="43" fontId="9" fillId="2" borderId="0" xfId="20" applyFont="1" applyFill="1" applyAlignment="1">
      <alignment vertical="center"/>
    </xf>
    <xf numFmtId="0" fontId="0" fillId="2" borderId="0" xfId="0" applyFill="1"/>
    <xf numFmtId="0" fontId="3" fillId="0" borderId="0" xfId="0" applyFont="1" applyFill="1"/>
    <xf numFmtId="17" fontId="3" fillId="0" borderId="0" xfId="0" applyNumberFormat="1" applyFont="1" applyFill="1" applyAlignment="1">
      <alignment horizontal="center"/>
    </xf>
    <xf numFmtId="164" fontId="0" fillId="0" borderId="0" xfId="20" applyNumberFormat="1" applyFont="1" applyFill="1"/>
    <xf numFmtId="164" fontId="0" fillId="0" borderId="1" xfId="20" applyNumberFormat="1" applyFont="1" applyFill="1" applyBorder="1"/>
    <xf numFmtId="164" fontId="3" fillId="0" borderId="0" xfId="20" applyNumberFormat="1" applyFont="1" applyFill="1"/>
    <xf numFmtId="164" fontId="0" fillId="0" borderId="0" xfId="20" applyNumberFormat="1" applyFont="1" applyFill="1"/>
    <xf numFmtId="164" fontId="0" fillId="0" borderId="0" xfId="0" applyNumberFormat="1" applyFill="1"/>
    <xf numFmtId="43" fontId="3" fillId="0" borderId="0" xfId="20" applyFont="1" applyFill="1" applyAlignment="1">
      <alignment vertical="center"/>
    </xf>
    <xf numFmtId="43" fontId="0" fillId="0" borderId="0" xfId="20" applyFont="1" applyFill="1" applyAlignment="1">
      <alignment vertical="center"/>
    </xf>
    <xf numFmtId="43" fontId="9" fillId="0" borderId="0" xfId="20" applyFont="1" applyFill="1" applyAlignment="1">
      <alignment vertical="center"/>
    </xf>
    <xf numFmtId="0" fontId="0" fillId="0" borderId="0" xfId="0" applyFill="1"/>
    <xf numFmtId="43" fontId="3" fillId="2" borderId="0" xfId="20" applyFont="1" applyFill="1" applyBorder="1"/>
    <xf numFmtId="43" fontId="0" fillId="2" borderId="0" xfId="20" applyFont="1" applyFill="1" applyBorder="1"/>
    <xf numFmtId="43" fontId="7" fillId="2" borderId="0" xfId="20" applyFont="1" applyFill="1"/>
    <xf numFmtId="164" fontId="3" fillId="2" borderId="0" xfId="20" applyNumberFormat="1" applyFont="1" applyFill="1"/>
    <xf numFmtId="43" fontId="2" fillId="2" borderId="0" xfId="20" applyFont="1" applyFill="1"/>
    <xf numFmtId="43" fontId="14" fillId="3" borderId="0" xfId="20" applyFont="1" applyFill="1" applyAlignment="1">
      <alignment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Millares" xfId="20"/>
  </cellStyles>
  <dxfs count="3">
    <dxf>
      <fill>
        <patternFill patternType="solid">
          <bgColor rgb="FFFFFF00"/>
        </patternFill>
      </fill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numFmt numFmtId="177" formatCode="mmm\-yy"/>
      <alignment horizontal="center" vertical="bottom" textRotation="0" wrapText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4" name="Tabla4" displayName="Tabla4" ref="A5:AF24" totalsRowShown="0" headerRowDxfId="2">
  <autoFilter ref="A5:AF24"/>
  <tableColumns count="32">
    <tableColumn id="1" name="INGRESOS FIDEICOMISOS DE INVERSION"/>
    <tableColumn id="2" name="jun-19"/>
    <tableColumn id="3" name="jul-19"/>
    <tableColumn id="4" name="ago-19"/>
    <tableColumn id="5" name="sep-19"/>
    <tableColumn id="6" name="oct-19"/>
    <tableColumn id="7" name="nov-19"/>
    <tableColumn id="8" name="dic-19"/>
    <tableColumn id="9" name="ene-20"/>
    <tableColumn id="10" name="feb-20"/>
    <tableColumn id="11" name="mar-20"/>
    <tableColumn id="12" name="abr-20"/>
    <tableColumn id="13" name="may-20"/>
    <tableColumn id="14" name="jun-20" dataDxfId="1"/>
    <tableColumn id="15" name="jul-20"/>
    <tableColumn id="16" name="ago-20"/>
    <tableColumn id="17" name="sep-20"/>
    <tableColumn id="18" name="oct-20"/>
    <tableColumn id="19" name="nov-20"/>
    <tableColumn id="20" name="dic-20"/>
    <tableColumn id="21" name="ene-21"/>
    <tableColumn id="22" name="feb-21"/>
    <tableColumn id="23" name="mar-21"/>
    <tableColumn id="24" name="abr-21"/>
    <tableColumn id="25" name="may-21"/>
    <tableColumn id="26" name="jun-21" dataDxfId="0"/>
    <tableColumn id="27" name="jul-21"/>
    <tableColumn id="28" name="ago-21"/>
    <tableColumn id="29" name="sep-21"/>
    <tableColumn id="30" name="oct-21"/>
    <tableColumn id="31" name="nov-21"/>
    <tableColumn id="32" name="dic-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table" Target="../tables/table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8"/>
  <sheetViews>
    <sheetView tabSelected="1" workbookViewId="0" topLeftCell="A6">
      <pane xSplit="1" topLeftCell="T1" activePane="topRight" state="frozen"/>
      <selection pane="topLeft" activeCell="A6" sqref="A6"/>
      <selection pane="topRight" activeCell="Y17" sqref="Y17"/>
    </sheetView>
  </sheetViews>
  <sheetFormatPr defaultColWidth="11.4285714285714" defaultRowHeight="15"/>
  <cols>
    <col min="1" max="1" width="52.2857142857143" customWidth="1"/>
    <col min="2" max="2" width="14.8571428571429" bestFit="1" customWidth="1"/>
    <col min="3" max="5" width="15.2857142857143" bestFit="1" customWidth="1"/>
    <col min="6" max="9" width="14.1428571428571" bestFit="1" customWidth="1"/>
    <col min="10" max="13" width="16.5714285714286" bestFit="1" customWidth="1"/>
    <col min="14" max="14" width="16.5714285714286" style="112" bestFit="1" customWidth="1"/>
    <col min="15" max="19" width="16.5714285714286" bestFit="1" customWidth="1"/>
    <col min="20" max="20" width="17.2857142857143" bestFit="1" customWidth="1"/>
    <col min="21" max="25" width="16.5714285714286" bestFit="1" customWidth="1"/>
    <col min="26" max="26" width="16.5714285714286" style="101" bestFit="1" customWidth="1"/>
    <col min="27" max="29" width="16.5714285714286" bestFit="1" customWidth="1"/>
    <col min="30" max="32" width="16.1428571428571" bestFit="1" customWidth="1"/>
    <col min="33" max="33" width="12" style="21" bestFit="1" customWidth="1"/>
    <col min="34" max="44" width="10.8571428571429" style="21"/>
  </cols>
  <sheetData>
    <row r="1" spans="1:44" s="1" customFormat="1" ht="15">
      <c r="A1" s="1" t="s">
        <v>13</v>
      </c>
      <c r="N1" s="102"/>
      <c r="Z1" s="91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 s="1" customFormat="1" ht="15">
      <c r="A2" s="1" t="s">
        <v>12</v>
      </c>
      <c r="N2" s="102"/>
      <c r="Z2" s="91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1" customFormat="1" ht="15">
      <c r="A3" s="1" t="s">
        <v>81</v>
      </c>
      <c r="N3" s="102"/>
      <c r="Z3" s="91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4:44" s="1" customFormat="1" ht="15">
      <c r="N4" s="102"/>
      <c r="Z4" s="91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s="10" customFormat="1" ht="15">
      <c r="A5" s="10" t="s">
        <v>2</v>
      </c>
      <c r="B5" s="25" t="s">
        <v>41</v>
      </c>
      <c r="C5" s="25" t="s">
        <v>42</v>
      </c>
      <c r="D5" s="25" t="s">
        <v>43</v>
      </c>
      <c r="E5" s="25" t="s">
        <v>44</v>
      </c>
      <c r="F5" s="25" t="s">
        <v>45</v>
      </c>
      <c r="G5" s="25" t="s">
        <v>46</v>
      </c>
      <c r="H5" s="25" t="s">
        <v>47</v>
      </c>
      <c r="I5" s="25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103" t="s">
        <v>53</v>
      </c>
      <c r="O5" s="25" t="s">
        <v>54</v>
      </c>
      <c r="P5" s="25" t="s">
        <v>55</v>
      </c>
      <c r="Q5" s="25" t="s">
        <v>56</v>
      </c>
      <c r="R5" s="25" t="s">
        <v>57</v>
      </c>
      <c r="S5" s="25" t="s">
        <v>58</v>
      </c>
      <c r="T5" s="25" t="s">
        <v>59</v>
      </c>
      <c r="U5" s="25" t="s">
        <v>60</v>
      </c>
      <c r="V5" s="25" t="s">
        <v>61</v>
      </c>
      <c r="W5" s="25" t="s">
        <v>62</v>
      </c>
      <c r="X5" s="25" t="s">
        <v>63</v>
      </c>
      <c r="Y5" s="25" t="s">
        <v>64</v>
      </c>
      <c r="Z5" s="92" t="s">
        <v>65</v>
      </c>
      <c r="AA5" s="25" t="s">
        <v>66</v>
      </c>
      <c r="AB5" s="25" t="s">
        <v>67</v>
      </c>
      <c r="AC5" s="25" t="s">
        <v>68</v>
      </c>
      <c r="AD5" s="25" t="s">
        <v>69</v>
      </c>
      <c r="AE5" s="25" t="s">
        <v>70</v>
      </c>
      <c r="AF5" s="25" t="s">
        <v>71</v>
      </c>
      <c r="AG5" s="26" t="s">
        <v>15</v>
      </c>
      <c r="AH5" s="26"/>
      <c r="AI5" s="26"/>
      <c r="AJ5" s="26"/>
      <c r="AK5" s="26"/>
      <c r="AL5" s="26"/>
      <c r="AM5" s="26"/>
      <c r="AN5" s="26"/>
      <c r="AO5" s="26"/>
      <c r="AP5" s="26"/>
      <c r="AQ5" s="27"/>
      <c r="AR5" s="27"/>
    </row>
    <row r="6" spans="1:42" ht="15">
      <c r="A6" s="6" t="s">
        <v>0</v>
      </c>
      <c r="B6" s="3">
        <v>68170000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v>70000000</v>
      </c>
      <c r="N6" s="10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93"/>
      <c r="AA6" s="3"/>
      <c r="AB6" s="3"/>
      <c r="AC6" s="3"/>
      <c r="AD6" s="3"/>
      <c r="AE6" s="3"/>
      <c r="AF6" s="3"/>
      <c r="AG6" s="20">
        <f>SUM(B6:AF6)</f>
        <v>138170000</v>
      </c>
      <c r="AH6" s="20"/>
      <c r="AI6" s="20"/>
      <c r="AJ6" s="20"/>
      <c r="AK6" s="20"/>
      <c r="AL6" s="20"/>
      <c r="AM6" s="20"/>
      <c r="AN6" s="20"/>
      <c r="AO6" s="20"/>
      <c r="AP6" s="20"/>
    </row>
    <row r="7" spans="1:42" ht="15">
      <c r="A7" s="6" t="s">
        <v>1</v>
      </c>
      <c r="B7" s="3"/>
      <c r="C7" s="3"/>
      <c r="D7" s="3"/>
      <c r="E7" s="3"/>
      <c r="F7" s="3"/>
      <c r="G7" s="3"/>
      <c r="H7" s="3"/>
      <c r="I7" s="3"/>
      <c r="J7" s="62"/>
      <c r="K7" s="3"/>
      <c r="L7" s="3"/>
      <c r="M7" s="3"/>
      <c r="N7" s="10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93"/>
      <c r="AA7" s="3"/>
      <c r="AB7" s="3"/>
      <c r="AC7" s="3"/>
      <c r="AD7" s="3"/>
      <c r="AE7" s="3"/>
      <c r="AF7" s="3"/>
      <c r="AG7" s="20">
        <f t="shared" si="0" ref="AG7:AG11">SUM(B7:AF7)</f>
        <v>0</v>
      </c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5">
      <c r="A8" s="1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93"/>
      <c r="AA8" s="3"/>
      <c r="AB8" s="3"/>
      <c r="AC8" s="3"/>
      <c r="AD8" s="3"/>
      <c r="AE8" s="3"/>
      <c r="AF8" s="3"/>
      <c r="AG8" s="20">
        <f t="shared" si="0"/>
        <v>0</v>
      </c>
      <c r="AH8" s="20"/>
      <c r="AI8" s="20"/>
      <c r="AJ8" s="20"/>
      <c r="AK8" s="20"/>
      <c r="AL8" s="20"/>
      <c r="AM8" s="20"/>
      <c r="AN8" s="20"/>
      <c r="AO8" s="20"/>
      <c r="AP8" s="20"/>
    </row>
    <row r="9" spans="1:42" ht="15">
      <c r="A9" s="6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04"/>
      <c r="O9" s="3"/>
      <c r="P9" s="14">
        <v>3574585.9699999997</v>
      </c>
      <c r="Q9" s="3"/>
      <c r="R9" s="3"/>
      <c r="S9" s="3"/>
      <c r="T9" s="3"/>
      <c r="U9" s="3"/>
      <c r="V9" s="3"/>
      <c r="W9" s="3"/>
      <c r="X9" s="3"/>
      <c r="Y9" s="3"/>
      <c r="Z9" s="93"/>
      <c r="AA9" s="3"/>
      <c r="AB9" s="3"/>
      <c r="AC9" s="3"/>
      <c r="AD9" s="3"/>
      <c r="AE9" s="3"/>
      <c r="AF9" s="3"/>
      <c r="AG9" s="20">
        <f t="shared" si="0"/>
        <v>3574585.9699999997</v>
      </c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15">
      <c r="A10" s="6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04"/>
      <c r="O10" s="3"/>
      <c r="P10" s="16">
        <v>11702940.23</v>
      </c>
      <c r="Q10" s="3"/>
      <c r="R10" s="3"/>
      <c r="S10" s="3"/>
      <c r="T10" s="3"/>
      <c r="U10" s="3"/>
      <c r="V10" s="3"/>
      <c r="W10" s="3"/>
      <c r="X10" s="3"/>
      <c r="Y10" s="3"/>
      <c r="Z10" s="93"/>
      <c r="AA10" s="3"/>
      <c r="AB10" s="3"/>
      <c r="AC10" s="3"/>
      <c r="AD10" s="3"/>
      <c r="AE10" s="3"/>
      <c r="AF10" s="3"/>
      <c r="AG10" s="20">
        <f t="shared" si="0"/>
        <v>11702940.23</v>
      </c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ht="15.75" thickBot="1">
      <c r="A11" s="6" t="s">
        <v>10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05"/>
      <c r="O11" s="17"/>
      <c r="P11" s="18"/>
      <c r="Q11" s="17"/>
      <c r="R11" s="61">
        <v>13421591.07</v>
      </c>
      <c r="S11" s="17"/>
      <c r="T11" s="19"/>
      <c r="U11" s="17"/>
      <c r="V11" s="17"/>
      <c r="W11" s="17"/>
      <c r="X11" s="17"/>
      <c r="Y11" s="17"/>
      <c r="Z11" s="94"/>
      <c r="AA11" s="17"/>
      <c r="AB11" s="17"/>
      <c r="AC11" s="17"/>
      <c r="AD11" s="17"/>
      <c r="AE11" s="17"/>
      <c r="AF11" s="17"/>
      <c r="AG11" s="20">
        <f t="shared" si="0"/>
        <v>13421591.07</v>
      </c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4" s="1" customFormat="1" ht="15">
      <c r="A12" s="1" t="s">
        <v>7</v>
      </c>
      <c r="B12" s="9">
        <f>SUM(B6:B11)</f>
        <v>68170000</v>
      </c>
      <c r="C12" s="9">
        <f t="shared" si="1" ref="C12:AG12">SUM(C6:C11)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70000000</v>
      </c>
      <c r="N12" s="9">
        <f t="shared" si="1"/>
        <v>0</v>
      </c>
      <c r="O12" s="9">
        <f t="shared" si="1"/>
        <v>0</v>
      </c>
      <c r="P12" s="9">
        <f t="shared" si="1"/>
        <v>15277526.199999999</v>
      </c>
      <c r="Q12" s="9">
        <f t="shared" si="1"/>
        <v>0</v>
      </c>
      <c r="R12" s="9">
        <f t="shared" si="1"/>
        <v>13421591.07</v>
      </c>
      <c r="S12" s="9">
        <f t="shared" si="1"/>
        <v>0</v>
      </c>
      <c r="T12" s="9">
        <f t="shared" si="1"/>
        <v>0</v>
      </c>
      <c r="U12" s="9">
        <f t="shared" si="1"/>
        <v>0</v>
      </c>
      <c r="V12" s="9">
        <f t="shared" si="1"/>
        <v>0</v>
      </c>
      <c r="W12" s="9">
        <f t="shared" si="1"/>
        <v>0</v>
      </c>
      <c r="X12" s="9">
        <f t="shared" si="1"/>
        <v>0</v>
      </c>
      <c r="Y12" s="9">
        <f t="shared" si="1"/>
        <v>0</v>
      </c>
      <c r="Z12" s="116">
        <f t="shared" si="1"/>
        <v>0</v>
      </c>
      <c r="AA12" s="9">
        <f t="shared" si="1"/>
        <v>0</v>
      </c>
      <c r="AB12" s="9">
        <f t="shared" si="1"/>
        <v>0</v>
      </c>
      <c r="AC12" s="9">
        <f t="shared" si="1"/>
        <v>0</v>
      </c>
      <c r="AD12" s="9">
        <f t="shared" si="1"/>
        <v>0</v>
      </c>
      <c r="AE12" s="9">
        <f t="shared" si="1"/>
        <v>0</v>
      </c>
      <c r="AF12" s="9">
        <f t="shared" si="1"/>
        <v>0</v>
      </c>
      <c r="AG12" s="9">
        <f t="shared" si="1"/>
        <v>166869117.26999998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22"/>
      <c r="AR12" s="22"/>
    </row>
    <row r="13" spans="1:44" s="5" customFormat="1" ht="15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6"/>
      <c r="O13" s="9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13"/>
      <c r="AA13" s="13"/>
      <c r="AB13" s="13"/>
      <c r="AC13" s="13"/>
      <c r="AD13" s="13"/>
      <c r="AE13" s="13"/>
      <c r="AF13" s="13"/>
      <c r="AG13" s="20">
        <f t="shared" si="2" ref="AG13:AG20">SUM(B14:AF14)</f>
        <v>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36"/>
      <c r="AR13" s="36"/>
    </row>
    <row r="14" spans="1:42" ht="1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07"/>
      <c r="O14" s="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14"/>
      <c r="AA14" s="15"/>
      <c r="AB14" s="15"/>
      <c r="AC14" s="15"/>
      <c r="AD14" s="15"/>
      <c r="AE14" s="15"/>
      <c r="AF14" s="15"/>
      <c r="AG14" s="20">
        <f t="shared" si="2"/>
        <v>0</v>
      </c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ht="15">
      <c r="A15" s="10" t="s">
        <v>39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0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93"/>
      <c r="AA15" s="3"/>
      <c r="AB15" s="3"/>
      <c r="AC15" s="3"/>
      <c r="AD15" s="3"/>
      <c r="AE15" s="3"/>
      <c r="AF15" s="3"/>
      <c r="AG15" s="20">
        <f t="shared" si="2"/>
        <v>0</v>
      </c>
      <c r="AH15" s="23"/>
      <c r="AI15" s="23"/>
      <c r="AJ15" s="23"/>
      <c r="AK15" s="23"/>
      <c r="AL15" s="23"/>
      <c r="AM15" s="23"/>
      <c r="AN15" s="23"/>
      <c r="AO15" s="23"/>
      <c r="AP15" s="23"/>
    </row>
    <row r="16" spans="1:42" ht="15">
      <c r="A16" s="1" t="s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0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5"/>
      <c r="AA16" s="4"/>
      <c r="AB16" s="4"/>
      <c r="AC16" s="4"/>
      <c r="AD16" s="4"/>
      <c r="AE16" s="4"/>
      <c r="AF16" s="4"/>
      <c r="AG16" s="20">
        <f>SUM(B17:AF17)</f>
        <v>54950000</v>
      </c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5">
      <c r="A17" s="6" t="s">
        <v>4</v>
      </c>
      <c r="B17" s="2"/>
      <c r="C17" s="2"/>
      <c r="D17" s="2">
        <v>24000000</v>
      </c>
      <c r="E17" s="2"/>
      <c r="F17" s="2"/>
      <c r="G17" s="2"/>
      <c r="H17" s="2"/>
      <c r="I17" s="2"/>
      <c r="J17" s="2"/>
      <c r="K17" s="2"/>
      <c r="L17" s="2"/>
      <c r="M17" s="2"/>
      <c r="N17" s="37"/>
      <c r="O17" s="2"/>
      <c r="P17" s="2"/>
      <c r="Q17" s="2"/>
      <c r="R17" s="2"/>
      <c r="S17" s="2"/>
      <c r="T17" s="2">
        <v>7800000</v>
      </c>
      <c r="U17" s="50"/>
      <c r="V17" s="50">
        <v>8000000</v>
      </c>
      <c r="W17" s="50"/>
      <c r="X17" s="50"/>
      <c r="Y17" s="50">
        <v>8000000</v>
      </c>
      <c r="Z17" s="115"/>
      <c r="AA17" s="50"/>
      <c r="AB17" s="50">
        <v>7150000</v>
      </c>
      <c r="AC17" s="2"/>
      <c r="AD17" s="37"/>
      <c r="AE17" s="37"/>
      <c r="AF17" s="37"/>
      <c r="AG17" s="20">
        <f t="shared" si="2"/>
        <v>55000000</v>
      </c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ht="15">
      <c r="A18" s="6" t="s">
        <v>5</v>
      </c>
      <c r="B18" s="2"/>
      <c r="C18" s="2"/>
      <c r="D18" s="2">
        <v>15500000</v>
      </c>
      <c r="E18" s="7"/>
      <c r="F18" s="2"/>
      <c r="G18" s="2"/>
      <c r="H18" s="2"/>
      <c r="I18" s="2"/>
      <c r="J18" s="2"/>
      <c r="K18" s="2"/>
      <c r="L18" s="2"/>
      <c r="M18" s="2"/>
      <c r="N18" s="37"/>
      <c r="O18" s="2"/>
      <c r="P18" s="2"/>
      <c r="Q18" s="2"/>
      <c r="R18" s="2">
        <v>12000000</v>
      </c>
      <c r="S18" s="2"/>
      <c r="T18" s="2"/>
      <c r="U18" s="2"/>
      <c r="V18" s="2"/>
      <c r="W18" s="2">
        <v>12500000</v>
      </c>
      <c r="X18" s="2"/>
      <c r="Y18" s="2"/>
      <c r="Z18" s="96"/>
      <c r="AA18" s="2"/>
      <c r="AB18" s="2"/>
      <c r="AC18" s="37"/>
      <c r="AD18" s="49">
        <v>15000000</v>
      </c>
      <c r="AE18" s="37"/>
      <c r="AF18" s="37"/>
      <c r="AG18" s="20">
        <f t="shared" si="2"/>
        <v>116000000</v>
      </c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5">
      <c r="A19" s="6" t="s">
        <v>6</v>
      </c>
      <c r="B19" s="2"/>
      <c r="C19" s="2"/>
      <c r="D19" s="2"/>
      <c r="E19" s="2">
        <v>20000000</v>
      </c>
      <c r="F19" s="2"/>
      <c r="G19" s="2"/>
      <c r="H19" s="2"/>
      <c r="I19" s="2"/>
      <c r="J19" s="2"/>
      <c r="K19" s="2"/>
      <c r="L19" s="2"/>
      <c r="M19" s="2"/>
      <c r="N19" s="37">
        <v>40000000</v>
      </c>
      <c r="O19" s="2"/>
      <c r="P19" s="2"/>
      <c r="Q19" s="2"/>
      <c r="R19" s="2"/>
      <c r="S19" s="2"/>
      <c r="T19" s="2"/>
      <c r="U19" s="2"/>
      <c r="V19" s="2">
        <v>16000000</v>
      </c>
      <c r="W19" s="2"/>
      <c r="X19" s="49"/>
      <c r="Y19" s="49"/>
      <c r="Z19" s="117">
        <v>20000000</v>
      </c>
      <c r="AA19" s="49"/>
      <c r="AB19" s="37"/>
      <c r="AC19" s="2"/>
      <c r="AD19" s="37"/>
      <c r="AE19" s="49">
        <v>20000000</v>
      </c>
      <c r="AF19" s="37"/>
      <c r="AG19" s="20">
        <f t="shared" si="2"/>
        <v>7290000</v>
      </c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4" s="28" customFormat="1" ht="16.5" customHeight="1" thickBot="1">
      <c r="A20" s="6" t="s">
        <v>8</v>
      </c>
      <c r="B20" s="19"/>
      <c r="C20" s="19"/>
      <c r="D20" s="19"/>
      <c r="E20" s="19"/>
      <c r="F20" s="19"/>
      <c r="G20" s="19"/>
      <c r="H20" s="19">
        <v>3645000</v>
      </c>
      <c r="I20" s="19"/>
      <c r="J20" s="19"/>
      <c r="K20" s="19"/>
      <c r="L20" s="19"/>
      <c r="M20" s="19"/>
      <c r="N20" s="48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97"/>
      <c r="AA20" s="19"/>
      <c r="AB20" s="19"/>
      <c r="AC20" s="51">
        <v>3645000</v>
      </c>
      <c r="AD20" s="19"/>
      <c r="AE20" s="51"/>
      <c r="AF20" s="48"/>
      <c r="AG20" s="60">
        <f t="shared" si="2"/>
        <v>233240000</v>
      </c>
      <c r="AH20" s="30"/>
      <c r="AI20" s="30"/>
      <c r="AJ20" s="30"/>
      <c r="AK20" s="30"/>
      <c r="AL20" s="30"/>
      <c r="AM20" s="30"/>
      <c r="AN20" s="30"/>
      <c r="AO20" s="30"/>
      <c r="AP20" s="30"/>
      <c r="AQ20" s="31"/>
      <c r="AR20" s="31"/>
    </row>
    <row r="21" spans="1:44" s="32" customFormat="1" ht="16.5" customHeight="1">
      <c r="A21" s="28" t="s">
        <v>40</v>
      </c>
      <c r="B21" s="29">
        <f>SUM(B17:B20)</f>
        <v>0</v>
      </c>
      <c r="C21" s="29">
        <f t="shared" si="3" ref="C21:Z21">SUM(C17:C20)</f>
        <v>0</v>
      </c>
      <c r="D21" s="29">
        <f t="shared" si="3"/>
        <v>39500000</v>
      </c>
      <c r="E21" s="29">
        <f t="shared" si="3"/>
        <v>20000000</v>
      </c>
      <c r="F21" s="29">
        <f t="shared" si="3"/>
        <v>0</v>
      </c>
      <c r="G21" s="29">
        <f t="shared" si="3"/>
        <v>0</v>
      </c>
      <c r="H21" s="29">
        <f t="shared" si="3"/>
        <v>3645000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  <c r="M21" s="29">
        <f t="shared" si="3"/>
        <v>0</v>
      </c>
      <c r="N21" s="109">
        <f t="shared" si="3"/>
        <v>40000000</v>
      </c>
      <c r="O21" s="29">
        <f t="shared" si="3"/>
        <v>0</v>
      </c>
      <c r="P21" s="29">
        <f t="shared" si="3"/>
        <v>0</v>
      </c>
      <c r="Q21" s="29">
        <f t="shared" si="3"/>
        <v>0</v>
      </c>
      <c r="R21" s="29">
        <f t="shared" si="3"/>
        <v>12000000</v>
      </c>
      <c r="S21" s="29">
        <f t="shared" si="3"/>
        <v>0</v>
      </c>
      <c r="T21" s="29">
        <f t="shared" si="3"/>
        <v>7800000</v>
      </c>
      <c r="U21" s="29">
        <f t="shared" si="3"/>
        <v>0</v>
      </c>
      <c r="V21" s="29">
        <f t="shared" si="3"/>
        <v>24000000</v>
      </c>
      <c r="W21" s="29">
        <f t="shared" si="3"/>
        <v>12500000</v>
      </c>
      <c r="X21" s="29">
        <f t="shared" si="3"/>
        <v>0</v>
      </c>
      <c r="Y21" s="29">
        <f t="shared" si="3"/>
        <v>8000000</v>
      </c>
      <c r="Z21" s="98">
        <f t="shared" si="3"/>
        <v>20000000</v>
      </c>
      <c r="AA21" s="29">
        <f t="shared" si="4" ref="AA21">SUM(AA17:AA20)</f>
        <v>0</v>
      </c>
      <c r="AB21" s="29">
        <f t="shared" si="5" ref="AB21">SUM(AB17:AB20)</f>
        <v>7150000</v>
      </c>
      <c r="AC21" s="29">
        <f t="shared" si="6" ref="AC21">SUM(AC17:AC20)</f>
        <v>3645000</v>
      </c>
      <c r="AD21" s="29">
        <f t="shared" si="7" ref="AD21">SUM(AD17:AD20)</f>
        <v>15000000</v>
      </c>
      <c r="AE21" s="29">
        <f t="shared" si="8" ref="AE21">SUM(AE17:AE20)</f>
        <v>20000000</v>
      </c>
      <c r="AF21" s="29">
        <f t="shared" si="9" ref="AF21">SUM(AF17:AF20)</f>
        <v>0</v>
      </c>
      <c r="AG21" s="20">
        <f>SUM(B23:AF23)</f>
        <v>-66370882.729999997</v>
      </c>
      <c r="AH21" s="34"/>
      <c r="AI21" s="34"/>
      <c r="AJ21" s="34"/>
      <c r="AK21" s="34"/>
      <c r="AL21" s="34"/>
      <c r="AM21" s="34"/>
      <c r="AN21" s="34"/>
      <c r="AO21" s="34"/>
      <c r="AP21" s="34"/>
      <c r="AQ21" s="35"/>
      <c r="AR21" s="35"/>
    </row>
    <row r="22" spans="1:44" s="32" customFormat="1" ht="16.5" customHeight="1">
      <c r="A22" s="28" t="s">
        <v>80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09"/>
      <c r="O22" s="29"/>
      <c r="P22" s="29"/>
      <c r="Q22" s="29"/>
      <c r="R22" s="29"/>
      <c r="S22" s="29"/>
      <c r="T22" s="33"/>
      <c r="U22" s="29"/>
      <c r="V22" s="29"/>
      <c r="W22" s="29"/>
      <c r="X22" s="29"/>
      <c r="Y22" s="29"/>
      <c r="Z22" s="98"/>
      <c r="AA22" s="29"/>
      <c r="AB22" s="29"/>
      <c r="AC22" s="29"/>
      <c r="AD22" s="29"/>
      <c r="AE22" s="29"/>
      <c r="AF22" s="29"/>
      <c r="AG22" s="20"/>
      <c r="AH22" s="34"/>
      <c r="AI22" s="34"/>
      <c r="AJ22" s="34"/>
      <c r="AK22" s="34"/>
      <c r="AL22" s="34"/>
      <c r="AM22" s="34"/>
      <c r="AN22" s="34"/>
      <c r="AO22" s="34"/>
      <c r="AP22" s="34"/>
      <c r="AQ22" s="35"/>
      <c r="AR22" s="35"/>
    </row>
    <row r="23" spans="1:44" s="68" customFormat="1" ht="23.1" customHeight="1">
      <c r="A23" s="32" t="s">
        <v>14</v>
      </c>
      <c r="B23" s="33">
        <f t="shared" si="10" ref="B23:S23">+B12-B21</f>
        <v>68170000</v>
      </c>
      <c r="C23" s="33">
        <f t="shared" si="10"/>
        <v>0</v>
      </c>
      <c r="D23" s="33">
        <f t="shared" si="10"/>
        <v>-39500000</v>
      </c>
      <c r="E23" s="33">
        <f t="shared" si="10"/>
        <v>-20000000</v>
      </c>
      <c r="F23" s="33">
        <f t="shared" si="10"/>
        <v>0</v>
      </c>
      <c r="G23" s="33">
        <f t="shared" si="10"/>
        <v>0</v>
      </c>
      <c r="H23" s="33">
        <f t="shared" si="10"/>
        <v>-3645000</v>
      </c>
      <c r="I23" s="33">
        <f t="shared" si="10"/>
        <v>0</v>
      </c>
      <c r="J23" s="33">
        <f t="shared" si="10"/>
        <v>0</v>
      </c>
      <c r="K23" s="33">
        <f t="shared" si="10"/>
        <v>0</v>
      </c>
      <c r="L23" s="33">
        <f t="shared" si="10"/>
        <v>0</v>
      </c>
      <c r="M23" s="33">
        <f t="shared" si="10"/>
        <v>70000000</v>
      </c>
      <c r="N23" s="110">
        <f t="shared" si="10"/>
        <v>-40000000</v>
      </c>
      <c r="O23" s="33">
        <f t="shared" si="10"/>
        <v>0</v>
      </c>
      <c r="P23" s="33">
        <f t="shared" si="10"/>
        <v>15277526.199999999</v>
      </c>
      <c r="Q23" s="33">
        <f t="shared" si="10"/>
        <v>0</v>
      </c>
      <c r="R23" s="33">
        <f t="shared" si="10"/>
        <v>1421591.0700000003</v>
      </c>
      <c r="S23" s="33">
        <f t="shared" si="10"/>
        <v>0</v>
      </c>
      <c r="T23" s="33">
        <f>+T12-T21-T22</f>
        <v>-7800000</v>
      </c>
      <c r="U23" s="33">
        <f t="shared" si="11" ref="U23:AF23">+U12-U21</f>
        <v>0</v>
      </c>
      <c r="V23" s="33">
        <f t="shared" si="11"/>
        <v>-24000000</v>
      </c>
      <c r="W23" s="33">
        <f t="shared" si="11"/>
        <v>-12500000</v>
      </c>
      <c r="X23" s="33">
        <f t="shared" si="11"/>
        <v>0</v>
      </c>
      <c r="Y23" s="33">
        <f t="shared" si="11"/>
        <v>-8000000</v>
      </c>
      <c r="Z23" s="99">
        <f t="shared" si="11"/>
        <v>-20000000</v>
      </c>
      <c r="AA23" s="33">
        <f t="shared" si="11"/>
        <v>0</v>
      </c>
      <c r="AB23" s="33">
        <f t="shared" si="11"/>
        <v>-7150000</v>
      </c>
      <c r="AC23" s="33">
        <f t="shared" si="11"/>
        <v>-3645000</v>
      </c>
      <c r="AD23" s="33">
        <f t="shared" si="11"/>
        <v>-15000000</v>
      </c>
      <c r="AE23" s="33">
        <f t="shared" si="11"/>
        <v>-20000000</v>
      </c>
      <c r="AF23" s="33">
        <f t="shared" si="11"/>
        <v>0</v>
      </c>
      <c r="AG23" s="65"/>
      <c r="AH23" s="66"/>
      <c r="AI23" s="66"/>
      <c r="AJ23" s="66"/>
      <c r="AK23" s="66"/>
      <c r="AL23" s="66"/>
      <c r="AM23" s="66"/>
      <c r="AN23" s="66"/>
      <c r="AO23" s="66"/>
      <c r="AP23" s="66"/>
      <c r="AQ23" s="67"/>
      <c r="AR23" s="67"/>
    </row>
    <row r="24" spans="1:32" ht="15.75">
      <c r="A24" s="63" t="s">
        <v>11</v>
      </c>
      <c r="B24" s="64">
        <f>+B12-B21</f>
        <v>68170000</v>
      </c>
      <c r="C24" s="64">
        <f>+B24-C23</f>
        <v>68170000</v>
      </c>
      <c r="D24" s="64">
        <f>+C24+D23</f>
        <v>28670000</v>
      </c>
      <c r="E24" s="64">
        <f t="shared" si="12" ref="E24:AF24">+D24+E23</f>
        <v>8670000</v>
      </c>
      <c r="F24" s="64">
        <f t="shared" si="12"/>
        <v>8670000</v>
      </c>
      <c r="G24" s="64">
        <f t="shared" si="12"/>
        <v>8670000</v>
      </c>
      <c r="H24" s="64">
        <f t="shared" si="12"/>
        <v>5025000</v>
      </c>
      <c r="I24" s="64">
        <f t="shared" si="12"/>
        <v>5025000</v>
      </c>
      <c r="J24" s="64">
        <f t="shared" si="12"/>
        <v>5025000</v>
      </c>
      <c r="K24" s="64">
        <f t="shared" si="12"/>
        <v>5025000</v>
      </c>
      <c r="L24" s="64">
        <f t="shared" si="12"/>
        <v>5025000</v>
      </c>
      <c r="M24" s="64">
        <f t="shared" si="12"/>
        <v>75025000</v>
      </c>
      <c r="N24" s="111">
        <f t="shared" si="12"/>
        <v>35025000</v>
      </c>
      <c r="O24" s="64">
        <f t="shared" si="12"/>
        <v>35025000</v>
      </c>
      <c r="P24" s="64">
        <f t="shared" si="12"/>
        <v>50302526.200000003</v>
      </c>
      <c r="Q24" s="64">
        <f t="shared" si="12"/>
        <v>50302526.200000003</v>
      </c>
      <c r="R24" s="64">
        <f t="shared" si="12"/>
        <v>51724117.270000003</v>
      </c>
      <c r="S24" s="64">
        <f t="shared" si="12"/>
        <v>51724117.270000003</v>
      </c>
      <c r="T24" s="111">
        <f t="shared" si="12"/>
        <v>43924117.270000003</v>
      </c>
      <c r="U24" s="64">
        <f t="shared" si="12"/>
        <v>43924117.270000003</v>
      </c>
      <c r="V24" s="64">
        <f t="shared" si="12"/>
        <v>19924117.270000003</v>
      </c>
      <c r="W24" s="64">
        <f t="shared" si="12"/>
        <v>7424117.2700000033</v>
      </c>
      <c r="X24" s="64">
        <f t="shared" si="12"/>
        <v>7424117.2700000033</v>
      </c>
      <c r="Y24" s="118">
        <f t="shared" si="12"/>
        <v>-575882.72999999672</v>
      </c>
      <c r="Z24" s="100">
        <f t="shared" si="12"/>
        <v>-20575882.729999997</v>
      </c>
      <c r="AA24" s="64">
        <f t="shared" si="12"/>
        <v>-20575882.729999997</v>
      </c>
      <c r="AB24" s="64">
        <f t="shared" si="12"/>
        <v>-27725882.729999997</v>
      </c>
      <c r="AC24" s="64">
        <f t="shared" si="12"/>
        <v>-31370882.729999997</v>
      </c>
      <c r="AD24" s="64">
        <f t="shared" si="12"/>
        <v>-46370882.729999997</v>
      </c>
      <c r="AE24" s="64">
        <f t="shared" si="12"/>
        <v>-66370882.729999997</v>
      </c>
      <c r="AF24" s="64">
        <f t="shared" si="12"/>
        <v>-66370882.729999997</v>
      </c>
    </row>
    <row r="25" spans="2:27" ht="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96"/>
      <c r="AA25" s="2"/>
    </row>
    <row r="26" spans="2:27" ht="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96"/>
      <c r="AA26" s="2"/>
    </row>
    <row r="28" ht="15">
      <c r="V28" s="2"/>
    </row>
  </sheetData>
  <pageMargins left="0.7" right="0.7" top="0.75" bottom="0.75" header="0.3" footer="0.3"/>
  <pageSetup orientation="portrait" paperSize="9" r:id="rId4"/>
  <legacyDrawing r:id="rId3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7"/>
  <sheetViews>
    <sheetView workbookViewId="0" topLeftCell="A1">
      <selection pane="topLeft" activeCell="E10" sqref="E10"/>
    </sheetView>
  </sheetViews>
  <sheetFormatPr defaultColWidth="11.4285714285714" defaultRowHeight="15"/>
  <cols>
    <col min="1" max="1" width="35.2857142857143" customWidth="1"/>
    <col min="2" max="2" width="20.7142857142857" style="2" customWidth="1"/>
    <col min="3" max="3" width="14.8571428571429" customWidth="1"/>
    <col min="4" max="4" width="23.8571428571429" customWidth="1"/>
    <col min="5" max="5" width="15.4285714285714" bestFit="1" customWidth="1"/>
    <col min="6" max="6" width="27.2857142857143" customWidth="1"/>
  </cols>
  <sheetData>
    <row r="2" ht="15.75" thickBot="1">
      <c r="A2" s="24" t="s">
        <v>37</v>
      </c>
    </row>
    <row r="3" spans="1:14" ht="15">
      <c r="A3" s="38" t="s">
        <v>16</v>
      </c>
      <c r="B3" s="47"/>
      <c r="C3" s="6"/>
      <c r="D3" s="6"/>
      <c r="E3" s="6"/>
      <c r="F3" s="6"/>
      <c r="G3" s="1"/>
      <c r="I3" s="1"/>
      <c r="J3" s="6"/>
      <c r="K3" s="6"/>
      <c r="L3" s="6"/>
      <c r="M3" s="6"/>
      <c r="N3" s="1"/>
    </row>
    <row r="4" spans="1:18" ht="15">
      <c r="A4" s="39" t="s">
        <v>17</v>
      </c>
      <c r="B4" s="40">
        <v>68170000</v>
      </c>
      <c r="C4" s="3"/>
      <c r="D4" s="3"/>
      <c r="E4" s="3"/>
      <c r="F4" s="3"/>
      <c r="G4" s="9"/>
      <c r="H4" s="3"/>
      <c r="I4" s="4"/>
      <c r="J4" s="2"/>
      <c r="K4" s="2"/>
      <c r="L4" s="2"/>
      <c r="M4" s="2"/>
      <c r="N4" s="2"/>
      <c r="O4" s="2"/>
      <c r="P4" s="2"/>
      <c r="Q4" s="2"/>
      <c r="R4" s="2"/>
    </row>
    <row r="5" spans="1:18" ht="15">
      <c r="A5" s="41" t="s">
        <v>18</v>
      </c>
      <c r="B5" s="42">
        <v>70000000</v>
      </c>
      <c r="C5" s="3"/>
      <c r="D5" s="3"/>
      <c r="E5" s="3"/>
      <c r="F5" s="3"/>
      <c r="G5" s="9"/>
      <c r="H5" s="3"/>
      <c r="I5" s="4"/>
      <c r="J5" s="2"/>
      <c r="K5" s="2"/>
      <c r="L5" s="2"/>
      <c r="M5" s="2"/>
      <c r="N5" s="2"/>
      <c r="O5" s="2"/>
      <c r="P5" s="2"/>
      <c r="Q5" s="2"/>
      <c r="R5" s="2"/>
    </row>
    <row r="6" spans="1:18" ht="15">
      <c r="A6" s="39" t="s">
        <v>21</v>
      </c>
      <c r="B6" s="40">
        <f>SUM(B4:B5)</f>
        <v>138170000</v>
      </c>
      <c r="C6" s="3"/>
      <c r="D6" s="3"/>
      <c r="E6" s="3"/>
      <c r="F6" s="3"/>
      <c r="G6" s="9"/>
      <c r="H6" s="3"/>
      <c r="I6" s="4"/>
      <c r="J6" s="2"/>
      <c r="K6" s="2"/>
      <c r="L6" s="2"/>
      <c r="M6" s="2"/>
      <c r="N6" s="2"/>
      <c r="O6" s="2"/>
      <c r="P6" s="2"/>
      <c r="Q6" s="2"/>
      <c r="R6" s="2"/>
    </row>
    <row r="7" spans="1:18" ht="15">
      <c r="A7" s="39"/>
      <c r="B7" s="40"/>
      <c r="C7" s="3"/>
      <c r="D7" s="3"/>
      <c r="E7" s="3"/>
      <c r="F7" s="3"/>
      <c r="G7" s="9"/>
      <c r="H7" s="3"/>
      <c r="I7" s="4"/>
      <c r="J7" s="2"/>
      <c r="K7" s="7"/>
      <c r="L7" s="2"/>
      <c r="M7" s="2"/>
      <c r="N7" s="2"/>
      <c r="O7" s="2"/>
      <c r="P7" s="2"/>
      <c r="Q7" s="2"/>
      <c r="R7" s="2"/>
    </row>
    <row r="8" spans="1:18" ht="15">
      <c r="A8" s="44" t="s">
        <v>19</v>
      </c>
      <c r="B8" s="40"/>
      <c r="C8" s="3"/>
      <c r="D8" s="3"/>
      <c r="E8" s="3"/>
      <c r="F8" s="3"/>
      <c r="G8" s="9"/>
      <c r="H8" s="3"/>
      <c r="I8" s="4"/>
      <c r="J8" s="2"/>
      <c r="K8" s="2"/>
      <c r="L8" s="2"/>
      <c r="M8" s="2"/>
      <c r="N8" s="2"/>
      <c r="O8" s="2"/>
      <c r="P8" s="2"/>
      <c r="Q8" s="2"/>
      <c r="R8" s="2"/>
    </row>
    <row r="9" spans="1:18" ht="15">
      <c r="A9" s="41" t="s">
        <v>20</v>
      </c>
      <c r="B9" s="42">
        <v>400000000</v>
      </c>
      <c r="C9" s="3"/>
      <c r="D9" s="3"/>
      <c r="E9" s="3"/>
      <c r="F9" s="3"/>
      <c r="G9" s="9"/>
      <c r="H9" s="3"/>
      <c r="I9" s="4"/>
      <c r="J9" s="2"/>
      <c r="K9" s="2"/>
      <c r="L9" s="2"/>
      <c r="M9" s="2"/>
      <c r="N9" s="2"/>
      <c r="O9" s="2"/>
      <c r="P9" s="2"/>
      <c r="Q9" s="2"/>
      <c r="R9" s="2"/>
    </row>
    <row r="10" spans="1:18" ht="15.75" thickBot="1">
      <c r="A10" s="45" t="s">
        <v>22</v>
      </c>
      <c r="B10" s="46">
        <f>SUM(B9)</f>
        <v>400000000</v>
      </c>
      <c r="C10" s="3"/>
      <c r="D10" s="3"/>
      <c r="E10" s="3"/>
      <c r="F10" s="3"/>
      <c r="G10" s="9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</row>
    <row r="11" spans="1:18" ht="15">
      <c r="A11" s="11"/>
      <c r="C11" s="3"/>
      <c r="D11" s="3"/>
      <c r="E11" s="3"/>
      <c r="F11" s="3"/>
      <c r="G11" s="9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</row>
    <row r="12" spans="1:18" ht="15">
      <c r="A12" s="11"/>
      <c r="C12" s="3"/>
      <c r="D12" s="3"/>
      <c r="E12" s="3"/>
      <c r="F12" s="3"/>
      <c r="G12" s="9"/>
      <c r="H12" s="3"/>
      <c r="I12" s="4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thickBot="1">
      <c r="A13" s="25" t="s">
        <v>38</v>
      </c>
      <c r="C13" s="3"/>
      <c r="D13" s="3"/>
      <c r="E13" s="3"/>
      <c r="F13" s="3"/>
      <c r="G13" s="9"/>
      <c r="H13" s="3"/>
      <c r="I13" s="4"/>
      <c r="J13" s="2"/>
      <c r="K13" s="2"/>
      <c r="L13" s="2"/>
      <c r="M13" s="2"/>
      <c r="N13" s="2"/>
      <c r="O13" s="2"/>
      <c r="P13" s="2"/>
      <c r="Q13" s="2"/>
      <c r="R13" s="2"/>
    </row>
    <row r="14" spans="1:18" ht="15">
      <c r="A14" s="52" t="s">
        <v>29</v>
      </c>
      <c r="B14" s="53" t="s">
        <v>30</v>
      </c>
      <c r="C14" s="54" t="s">
        <v>31</v>
      </c>
      <c r="D14" s="54" t="s">
        <v>78</v>
      </c>
      <c r="E14" s="55"/>
      <c r="F14" s="56"/>
      <c r="G14" s="9"/>
      <c r="H14" s="3"/>
      <c r="I14" s="4"/>
      <c r="J14" s="2"/>
      <c r="K14" s="2"/>
      <c r="L14" s="2"/>
      <c r="M14" s="2"/>
      <c r="N14" s="2"/>
      <c r="O14" s="2"/>
      <c r="P14" s="2"/>
      <c r="Q14" s="2"/>
      <c r="R14" s="2"/>
    </row>
    <row r="15" spans="1:18" s="72" customFormat="1" ht="15">
      <c r="A15" s="80" t="s">
        <v>25</v>
      </c>
      <c r="B15" s="70">
        <v>24000000</v>
      </c>
      <c r="C15" s="70">
        <v>24000000</v>
      </c>
      <c r="D15" s="78" t="s">
        <v>72</v>
      </c>
      <c r="E15" s="71"/>
      <c r="F15" s="81"/>
      <c r="G15" s="73"/>
      <c r="H15" s="74"/>
      <c r="I15" s="75"/>
      <c r="J15" s="76"/>
      <c r="K15" s="76"/>
      <c r="L15" s="76"/>
      <c r="M15" s="76"/>
      <c r="N15" s="76"/>
      <c r="O15" s="76"/>
      <c r="P15" s="76"/>
      <c r="Q15" s="76"/>
      <c r="R15" s="76"/>
    </row>
    <row r="16" spans="1:18" s="72" customFormat="1" ht="15">
      <c r="A16" s="80" t="s">
        <v>26</v>
      </c>
      <c r="B16" s="70">
        <v>15500000</v>
      </c>
      <c r="C16" s="70">
        <v>15500000</v>
      </c>
      <c r="D16" s="78" t="s">
        <v>72</v>
      </c>
      <c r="E16" s="71"/>
      <c r="F16" s="81"/>
      <c r="G16" s="73"/>
      <c r="H16" s="74"/>
      <c r="I16" s="75"/>
      <c r="J16" s="76"/>
      <c r="K16" s="76"/>
      <c r="L16" s="76"/>
      <c r="M16" s="76"/>
      <c r="N16" s="76"/>
      <c r="O16" s="76"/>
      <c r="P16" s="76"/>
      <c r="Q16" s="76"/>
      <c r="R16" s="76"/>
    </row>
    <row r="17" spans="1:18" s="72" customFormat="1" ht="30">
      <c r="A17" s="80" t="s">
        <v>27</v>
      </c>
      <c r="B17" s="70">
        <v>20000000</v>
      </c>
      <c r="C17" s="70">
        <v>20000000</v>
      </c>
      <c r="D17" s="78" t="s">
        <v>73</v>
      </c>
      <c r="E17" s="71"/>
      <c r="F17" s="81"/>
      <c r="G17" s="73"/>
      <c r="H17" s="74"/>
      <c r="I17" s="75"/>
      <c r="J17" s="76"/>
      <c r="K17" s="76"/>
      <c r="L17" s="76"/>
      <c r="M17" s="76"/>
      <c r="N17" s="76"/>
      <c r="O17" s="76"/>
      <c r="P17" s="76"/>
      <c r="Q17" s="76"/>
      <c r="R17" s="76"/>
    </row>
    <row r="18" spans="1:18" s="72" customFormat="1" ht="15">
      <c r="A18" s="80" t="s">
        <v>28</v>
      </c>
      <c r="B18" s="89">
        <v>3645000</v>
      </c>
      <c r="C18" s="89">
        <v>3645000</v>
      </c>
      <c r="D18" s="79" t="s">
        <v>74</v>
      </c>
      <c r="E18" s="77"/>
      <c r="F18" s="82"/>
      <c r="G18" s="30"/>
      <c r="H18" s="74"/>
      <c r="I18" s="75"/>
      <c r="J18" s="76"/>
      <c r="K18" s="76"/>
      <c r="L18" s="76"/>
      <c r="M18" s="76"/>
      <c r="N18" s="76"/>
      <c r="O18" s="76"/>
      <c r="P18" s="76"/>
      <c r="Q18" s="76"/>
      <c r="R18" s="76"/>
    </row>
    <row r="19" spans="1:18" ht="15">
      <c r="A19" s="39"/>
      <c r="B19" s="12">
        <f>SUM(B15:B18)</f>
        <v>63145000</v>
      </c>
      <c r="C19" s="12">
        <f>SUM(C15:C18)</f>
        <v>63145000</v>
      </c>
      <c r="D19" s="20"/>
      <c r="E19" s="20"/>
      <c r="F19" s="43"/>
      <c r="G19" s="9"/>
      <c r="H19" s="3"/>
      <c r="I19" s="4"/>
      <c r="J19" s="2"/>
      <c r="K19" s="2"/>
      <c r="L19" s="2"/>
      <c r="M19" s="2"/>
      <c r="N19" s="2"/>
      <c r="O19" s="2"/>
      <c r="P19" s="2"/>
      <c r="Q19" s="2"/>
      <c r="R19" s="2"/>
    </row>
    <row r="20" spans="1:18" ht="15">
      <c r="A20" s="39"/>
      <c r="B20" s="12"/>
      <c r="C20" s="20"/>
      <c r="D20" s="20"/>
      <c r="E20" s="20"/>
      <c r="F20" s="43"/>
      <c r="G20" s="9"/>
      <c r="H20" s="3"/>
      <c r="I20" s="4"/>
      <c r="J20" s="2"/>
      <c r="K20" s="2"/>
      <c r="L20" s="2"/>
      <c r="M20" s="2"/>
      <c r="N20" s="2"/>
      <c r="O20" s="2"/>
      <c r="P20" s="2"/>
      <c r="Q20" s="2"/>
      <c r="R20" s="2"/>
    </row>
    <row r="21" spans="1:18" ht="15">
      <c r="A21" s="39"/>
      <c r="B21" s="12"/>
      <c r="C21" s="20"/>
      <c r="D21" s="20"/>
      <c r="E21" s="20"/>
      <c r="F21" s="43"/>
      <c r="G21" s="9"/>
      <c r="H21" s="3"/>
      <c r="I21" s="4"/>
      <c r="J21" s="2"/>
      <c r="K21" s="2"/>
      <c r="L21" s="2"/>
      <c r="M21" s="2"/>
      <c r="N21" s="2"/>
      <c r="O21" s="2"/>
      <c r="P21" s="2"/>
      <c r="Q21" s="2"/>
      <c r="R21" s="2"/>
    </row>
    <row r="22" spans="1:18" ht="15">
      <c r="A22" s="57" t="s">
        <v>32</v>
      </c>
      <c r="B22" s="58" t="s">
        <v>30</v>
      </c>
      <c r="C22" s="59" t="s">
        <v>31</v>
      </c>
      <c r="D22" s="59" t="s">
        <v>78</v>
      </c>
      <c r="E22" s="59" t="s">
        <v>34</v>
      </c>
      <c r="F22" s="43"/>
      <c r="G22" s="9"/>
      <c r="H22" s="3"/>
      <c r="I22" s="4"/>
      <c r="J22" s="2"/>
      <c r="K22" s="2"/>
      <c r="L22" s="2"/>
      <c r="M22" s="2"/>
      <c r="N22" s="2"/>
      <c r="O22" s="2"/>
      <c r="P22" s="2"/>
      <c r="Q22" s="2"/>
      <c r="R22" s="2"/>
    </row>
    <row r="23" spans="1:18" s="72" customFormat="1" ht="30">
      <c r="A23" s="80" t="s">
        <v>33</v>
      </c>
      <c r="B23" s="70">
        <v>56000000</v>
      </c>
      <c r="C23" s="71">
        <v>40000000</v>
      </c>
      <c r="D23" s="83" t="s">
        <v>75</v>
      </c>
      <c r="E23" s="71">
        <f>+B23-C23</f>
        <v>16000000</v>
      </c>
      <c r="F23" s="84" t="s">
        <v>36</v>
      </c>
      <c r="G23" s="73"/>
      <c r="H23" s="74"/>
      <c r="I23" s="75"/>
      <c r="J23" s="76"/>
      <c r="K23" s="76"/>
      <c r="L23" s="76"/>
      <c r="M23" s="76"/>
      <c r="N23" s="76"/>
      <c r="O23" s="76"/>
      <c r="P23" s="76"/>
      <c r="Q23" s="76"/>
      <c r="R23" s="76"/>
    </row>
    <row r="24" spans="1:18" s="72" customFormat="1" ht="30">
      <c r="A24" s="80" t="s">
        <v>24</v>
      </c>
      <c r="B24" s="70">
        <v>24500000</v>
      </c>
      <c r="C24" s="71">
        <v>12000000</v>
      </c>
      <c r="D24" s="83" t="s">
        <v>76</v>
      </c>
      <c r="E24" s="71">
        <f>+B24-C24</f>
        <v>12500000</v>
      </c>
      <c r="F24" s="84" t="s">
        <v>35</v>
      </c>
      <c r="G24" s="73"/>
      <c r="H24" s="74"/>
      <c r="I24" s="75"/>
      <c r="J24" s="76"/>
      <c r="K24" s="76"/>
      <c r="L24" s="76"/>
      <c r="M24" s="76"/>
      <c r="N24" s="76"/>
      <c r="O24" s="76"/>
      <c r="P24" s="76"/>
      <c r="Q24" s="76"/>
      <c r="R24" s="76"/>
    </row>
    <row r="25" spans="1:18" s="72" customFormat="1" ht="30">
      <c r="A25" s="80" t="s">
        <v>23</v>
      </c>
      <c r="B25" s="89">
        <v>30950000</v>
      </c>
      <c r="C25" s="90">
        <v>7800000</v>
      </c>
      <c r="D25" s="83" t="s">
        <v>77</v>
      </c>
      <c r="E25" s="90">
        <f>+B25-C25</f>
        <v>23150000</v>
      </c>
      <c r="F25" s="84" t="s">
        <v>79</v>
      </c>
      <c r="G25" s="73"/>
      <c r="H25" s="74"/>
      <c r="I25" s="75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72" customFormat="1" ht="24" customHeight="1" thickBot="1">
      <c r="A26" s="85"/>
      <c r="B26" s="86">
        <f>SUM(B23:B25)</f>
        <v>111450000</v>
      </c>
      <c r="C26" s="86">
        <f t="shared" si="0" ref="C26">SUM(C23:C25)</f>
        <v>59800000</v>
      </c>
      <c r="D26" s="87"/>
      <c r="E26" s="86">
        <f>SUM(E23:E25)</f>
        <v>51650000</v>
      </c>
      <c r="F26" s="88"/>
      <c r="G26" s="73"/>
      <c r="H26" s="74"/>
      <c r="I26" s="75"/>
      <c r="J26" s="76"/>
      <c r="K26" s="76"/>
      <c r="L26" s="76"/>
      <c r="M26" s="76"/>
      <c r="N26" s="76"/>
      <c r="O26" s="76"/>
      <c r="P26" s="76"/>
      <c r="Q26" s="76"/>
      <c r="R26" s="76"/>
    </row>
    <row r="27" spans="1:18" s="72" customFormat="1" ht="15">
      <c r="A27" s="69"/>
      <c r="B27" s="70"/>
      <c r="C27" s="71"/>
      <c r="D27" s="71"/>
      <c r="E27" s="71"/>
      <c r="F27" s="74"/>
      <c r="G27" s="73"/>
      <c r="H27" s="74"/>
      <c r="I27" s="75"/>
      <c r="J27" s="76"/>
      <c r="K27" s="76"/>
      <c r="L27" s="76"/>
      <c r="M27" s="76"/>
      <c r="N27" s="76"/>
      <c r="O27" s="76"/>
      <c r="P27" s="76"/>
      <c r="Q27" s="76"/>
      <c r="R27" s="76"/>
    </row>
  </sheetData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topLeftCell="A1"/>
  </sheetViews>
  <sheetFormatPr defaultColWidth="11.4285714285714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2021-01-07T04:45:49Z</dcterms:created>
  <dcterms:modified xsi:type="dcterms:W3CDTF">2021-01-07T04:45:49Z</dcterms:modified>
  <cp:category/>
  <cp:contentType/>
  <cp:contentStatus/>
  <cp:revision>1</cp:revision>
</cp:coreProperties>
</file>