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mc:AlternateContent xmlns:mc="http://schemas.openxmlformats.org/markup-compatibility/2006">
    <mc:Choice Requires="x15">
      <x15ac:absPath xmlns:x15ac="http://schemas.microsoft.com/office/spreadsheetml/2010/11/ac" url="D:\SIGADE AGOSTO\Boletín Agosto\"/>
    </mc:Choice>
  </mc:AlternateContent>
  <xr:revisionPtr revIDLastSave="0" documentId="13_ncr:1_{E9D279DE-D65E-4D67-A137-94872D647E14}" xr6:coauthVersionLast="36" xr6:coauthVersionMax="47" xr10:uidLastSave="{00000000-0000-0000-0000-000000000000}"/>
  <bookViews>
    <workbookView xWindow="0" yWindow="735" windowWidth="28395" windowHeight="16155" tabRatio="930" firstSheet="11" activeTab="16" xr2:uid="{00000000-000D-0000-FFFF-FFFF00000000}"/>
  </bookViews>
  <sheets>
    <sheet name="Indicador PIB-Agosto" sheetId="87" r:id="rId1"/>
    <sheet name="Saldos y Movimientos Ext." sheetId="17" r:id="rId2"/>
    <sheet name="SPT-CONS" sheetId="92" r:id="rId3"/>
    <sheet name="SPNF-CONS" sheetId="91" r:id="rId4"/>
    <sheet name="PGE-CONS" sheetId="90" r:id="rId5"/>
    <sheet name="Reporte de Sal. Mov. Ext-F" sheetId="93" r:id="rId6"/>
    <sheet name="Tabla SPT-AG-OBL." sheetId="79" r:id="rId7"/>
    <sheet name="Tabla SPNF-AG-OBL." sheetId="80" r:id="rId8"/>
    <sheet name="Tabla PGE-AG-OBL." sheetId="86" r:id="rId9"/>
    <sheet name="Programa DI.AGR." sheetId="33" r:id="rId10"/>
    <sheet name="Deud. Ext. Acree. SPT AGR" sheetId="45" r:id="rId11"/>
    <sheet name="Deud. Ext Acree. SPNF AGR" sheetId="58" r:id="rId12"/>
    <sheet name="Deud. Ext Acree PGE AGR." sheetId="43" r:id="rId13"/>
    <sheet name="SDPPlazosvencerponderados" sheetId="42" r:id="rId14"/>
    <sheet name="SDPPlazoPonderado" sheetId="41" r:id="rId15"/>
    <sheet name="SDPTasasPonderadas" sheetId="40" r:id="rId16"/>
    <sheet name="Saldos y Movimiento D.I" sheetId="95" r:id="rId17"/>
    <sheet name="Consolidado DI" sheetId="48" r:id="rId18"/>
  </sheets>
  <externalReferences>
    <externalReference r:id="rId19"/>
    <externalReference r:id="rId20"/>
    <externalReference r:id="rId21"/>
  </externalReferences>
  <definedNames>
    <definedName name="_xlnm.Print_Area" localSheetId="17">'Consolidado DI'!$A$1:$L$61</definedName>
    <definedName name="_xlnm.Print_Area" localSheetId="1">'Saldos y Movimientos Ext.'!$N$448:$X$468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566" i="95" l="1"/>
  <c r="K3" i="87" l="1"/>
  <c r="J3" i="87"/>
  <c r="I3" i="87"/>
  <c r="H3" i="87"/>
  <c r="G3" i="87"/>
  <c r="C57" i="87"/>
  <c r="C56" i="87"/>
  <c r="C50" i="87"/>
  <c r="C49" i="87"/>
  <c r="C48" i="87"/>
  <c r="C47" i="87"/>
  <c r="C42" i="87"/>
  <c r="C41" i="87"/>
  <c r="C40" i="87"/>
  <c r="C37" i="87"/>
  <c r="C36" i="87"/>
  <c r="C35" i="87"/>
  <c r="C32" i="87"/>
  <c r="C30" i="87"/>
  <c r="C29" i="87"/>
  <c r="C28" i="87"/>
  <c r="C26" i="87"/>
  <c r="C25" i="87"/>
  <c r="C17" i="87"/>
  <c r="C15" i="87"/>
  <c r="C11" i="87"/>
  <c r="C8" i="87"/>
  <c r="C7" i="87"/>
  <c r="C6" i="87"/>
  <c r="K18" i="48" l="1"/>
  <c r="K24" i="48"/>
  <c r="K28" i="48"/>
  <c r="K29" i="48"/>
  <c r="K30" i="48"/>
  <c r="K31" i="48"/>
  <c r="K32" i="48"/>
  <c r="K33" i="48"/>
  <c r="K34" i="48"/>
  <c r="K35" i="48"/>
  <c r="K36" i="48"/>
  <c r="K37" i="48"/>
  <c r="K38" i="48"/>
  <c r="K39" i="48"/>
  <c r="K40" i="48"/>
  <c r="K41" i="48"/>
  <c r="K42" i="48"/>
  <c r="K43" i="48"/>
  <c r="K44" i="48"/>
  <c r="K45" i="48"/>
  <c r="K27" i="48"/>
  <c r="M30" i="80" l="1"/>
  <c r="C58" i="87"/>
  <c r="C51" i="87"/>
  <c r="C31" i="87"/>
  <c r="C27" i="87"/>
  <c r="C10" i="87"/>
  <c r="C43" i="87"/>
  <c r="C38" i="87"/>
  <c r="C18" i="87"/>
  <c r="C16" i="87"/>
  <c r="C12" i="87"/>
  <c r="C13" i="87" l="1"/>
  <c r="C33" i="87"/>
  <c r="C52" i="87" s="1"/>
  <c r="C19" i="87"/>
  <c r="C44" i="87"/>
  <c r="C59" i="87" l="1"/>
  <c r="C45" i="87"/>
  <c r="C20" i="87"/>
  <c r="C60" i="87" l="1"/>
  <c r="C63" i="87" s="1"/>
  <c r="Q25" i="92" l="1"/>
  <c r="Q31" i="92" s="1"/>
  <c r="O28" i="92"/>
  <c r="Q28" i="92" s="1"/>
  <c r="S25" i="92"/>
  <c r="L27" i="92"/>
  <c r="M28" i="92" s="1"/>
  <c r="K27" i="92" l="1"/>
  <c r="K28" i="92" s="1"/>
  <c r="Q32" i="92"/>
  <c r="V15" i="40" l="1"/>
  <c r="V10" i="40"/>
  <c r="L297" i="48" l="1"/>
  <c r="A22" i="42" l="1"/>
  <c r="AC17" i="42"/>
  <c r="AE11" i="42"/>
  <c r="AE11" i="41"/>
  <c r="A22" i="40"/>
  <c r="W15" i="40"/>
  <c r="AE10" i="40"/>
  <c r="W8" i="42" l="1"/>
</calcChain>
</file>

<file path=xl/sharedStrings.xml><?xml version="1.0" encoding="utf-8"?>
<sst xmlns="http://schemas.openxmlformats.org/spreadsheetml/2006/main" count="26102" uniqueCount="3346">
  <si>
    <t xml:space="preserve">BONOS EMITIDOS EN MERCADO NACIONAL CON TENEDORES PRIVADOS </t>
  </si>
  <si>
    <t>BONOS EMITIDOS EN MERCADO NACIONAL CON TENEDORES PÚBLICOS</t>
  </si>
  <si>
    <t>SEGURIDAD SOCIAL</t>
  </si>
  <si>
    <t>No prestamos</t>
  </si>
  <si>
    <t>SPT</t>
  </si>
  <si>
    <t>SPNF</t>
  </si>
  <si>
    <t>PGE</t>
  </si>
  <si>
    <t>Nombre del acreedor</t>
  </si>
  <si>
    <t>Deudor</t>
  </si>
  <si>
    <t>Tipo acreedor</t>
  </si>
  <si>
    <t>MUN. MACHALA</t>
  </si>
  <si>
    <t>BANCO OF CHINA</t>
  </si>
  <si>
    <t>GOBIERNO CENTRAL</t>
  </si>
  <si>
    <t>BANCO OF CHINA 3 CAR</t>
  </si>
  <si>
    <t>BANCO OF CHINA CAÑAR</t>
  </si>
  <si>
    <t>BANK OF CHINA 10CARR</t>
  </si>
  <si>
    <t>ARMADA NAC.</t>
  </si>
  <si>
    <t>BEI</t>
  </si>
  <si>
    <t>ECAPA-G</t>
  </si>
  <si>
    <t>BEI METRO QUITO B</t>
  </si>
  <si>
    <t>BEI USD 72.9 M</t>
  </si>
  <si>
    <t>BEI USD.175.0 M.</t>
  </si>
  <si>
    <t>BEI. EUR 240.0M</t>
  </si>
  <si>
    <t>CITIBANK JAPAN</t>
  </si>
  <si>
    <t>CITI JAPAN- JIBIC</t>
  </si>
  <si>
    <t>CREDIT SUISSE</t>
  </si>
  <si>
    <t>CRDIT SUISSE AG LOND</t>
  </si>
  <si>
    <t>CREDIT SUISSE AG.</t>
  </si>
  <si>
    <t>CREDIT SUISSE CHF100</t>
  </si>
  <si>
    <t>DEUTSCHE BANK ESPAÑA</t>
  </si>
  <si>
    <t>DEUTSCH BANK USD99M</t>
  </si>
  <si>
    <t>DEUTSCHE USD.88.0M</t>
  </si>
  <si>
    <t>DEUTSCHE USD116.7</t>
  </si>
  <si>
    <t>IESS</t>
  </si>
  <si>
    <t>DEUSTCHE BANK USD13</t>
  </si>
  <si>
    <t>DEUSTCHE BANK USD64</t>
  </si>
  <si>
    <t>DEUTSCHE USD.47.0</t>
  </si>
  <si>
    <t>GOLDMAN SACHS</t>
  </si>
  <si>
    <t>NEDHERLAND FINANCE</t>
  </si>
  <si>
    <t>CFN</t>
  </si>
  <si>
    <t>PARIBAS</t>
  </si>
  <si>
    <t>BNP PARIBAS USD 48.6</t>
  </si>
  <si>
    <t>UNICREDIT</t>
  </si>
  <si>
    <t>UNICREDIT BANK 6.0 M</t>
  </si>
  <si>
    <t>UNICREDIT EUR.12.9</t>
  </si>
  <si>
    <t>BANQUE DE FRANCE</t>
  </si>
  <si>
    <t>CLUB PARIS III</t>
  </si>
  <si>
    <t>CLUB PARIS VII</t>
  </si>
  <si>
    <t>CLUB PARIS VIII</t>
  </si>
  <si>
    <t>REPUBLICA II</t>
  </si>
  <si>
    <t>CCC</t>
  </si>
  <si>
    <t>CESCE</t>
  </si>
  <si>
    <t>COFACE</t>
  </si>
  <si>
    <t>DEPT. DEFENSE USA</t>
  </si>
  <si>
    <t>ECGD</t>
  </si>
  <si>
    <t>EEQ</t>
  </si>
  <si>
    <t>EDC - CANADA</t>
  </si>
  <si>
    <t>EXIMBANK JAPON</t>
  </si>
  <si>
    <t>EXIMBANK USA</t>
  </si>
  <si>
    <t>TAME</t>
  </si>
  <si>
    <t>H.M. PAYMASTER</t>
  </si>
  <si>
    <t>HERMES</t>
  </si>
  <si>
    <t>HOUSING GUAR. DEPT.</t>
  </si>
  <si>
    <t>IFTRIC</t>
  </si>
  <si>
    <t>KFW</t>
  </si>
  <si>
    <t>MIN. FINANZ. ISRAEL</t>
  </si>
  <si>
    <t>MITI</t>
  </si>
  <si>
    <t>INOCAR</t>
  </si>
  <si>
    <t>OECF</t>
  </si>
  <si>
    <t>SACE</t>
  </si>
  <si>
    <t>USAID</t>
  </si>
  <si>
    <t>AFD</t>
  </si>
  <si>
    <t>EMAP-Q</t>
  </si>
  <si>
    <t>AFD CEC 1010 01R</t>
  </si>
  <si>
    <t>EMAPA-G</t>
  </si>
  <si>
    <t>AFD CEC1019 01A</t>
  </si>
  <si>
    <t>AFD CEC 1006 02 X</t>
  </si>
  <si>
    <t>AFD CEC 1008</t>
  </si>
  <si>
    <t>AFD CEC 1012 01</t>
  </si>
  <si>
    <t>AFD CEC 1012 02U</t>
  </si>
  <si>
    <t>AFD CEC 1031 01U</t>
  </si>
  <si>
    <t>AFD CEC 1034 01X</t>
  </si>
  <si>
    <t>MUN. GUAYAQUIL</t>
  </si>
  <si>
    <t>AFD. USD.114.3</t>
  </si>
  <si>
    <t>BANCO DESA CHINA</t>
  </si>
  <si>
    <t>BANCO DEL ESTADO</t>
  </si>
  <si>
    <t>CDB USDS 200.0 M</t>
  </si>
  <si>
    <t>CDB  LINA 5 TRAMO A</t>
  </si>
  <si>
    <t>CDB LINEA 4 TRAMO A</t>
  </si>
  <si>
    <t>CDB LINEA 4 TRAMO B</t>
  </si>
  <si>
    <t>PLAN INVERSIONES</t>
  </si>
  <si>
    <t>BNDES BRASIL</t>
  </si>
  <si>
    <t>CON. PROV. PICHINCHA</t>
  </si>
  <si>
    <t>BNDES</t>
  </si>
  <si>
    <t>BNDES USD.136.9 M.</t>
  </si>
  <si>
    <t>BNDES USD90.2</t>
  </si>
  <si>
    <t>PL-480 TITULO 1</t>
  </si>
  <si>
    <t>PL-480 TITULO I</t>
  </si>
  <si>
    <t>CREDIT NATIONALE</t>
  </si>
  <si>
    <t>EMETEL</t>
  </si>
  <si>
    <t>434 - OB1  / 1 (2)</t>
  </si>
  <si>
    <t>434 - OD1 / 3 (2)</t>
  </si>
  <si>
    <t>434-OB1</t>
  </si>
  <si>
    <t>509 - OA1 /  2 (2)</t>
  </si>
  <si>
    <t>509-0A1</t>
  </si>
  <si>
    <t>575 OA1 / 4(2)</t>
  </si>
  <si>
    <t>575-0A1</t>
  </si>
  <si>
    <t>637-0B1</t>
  </si>
  <si>
    <t>637-0C1</t>
  </si>
  <si>
    <t>355 - OA1T</t>
  </si>
  <si>
    <t>355 - OB1</t>
  </si>
  <si>
    <t>355-OB1</t>
  </si>
  <si>
    <t>434 - OC1</t>
  </si>
  <si>
    <t>434-OC1</t>
  </si>
  <si>
    <t>544 - OD1</t>
  </si>
  <si>
    <t>544-0D1</t>
  </si>
  <si>
    <t>544-OA1</t>
  </si>
  <si>
    <t>INECEL</t>
  </si>
  <si>
    <t>355-OA1T</t>
  </si>
  <si>
    <t>EXIMBANK CHINA</t>
  </si>
  <si>
    <t>EXIMB. CHINA USD312</t>
  </si>
  <si>
    <t>EXIMBANK  CH RMB733</t>
  </si>
  <si>
    <t>EXIMBANK CHINA 102.5</t>
  </si>
  <si>
    <t>EXIMBANK CHINA 198.2</t>
  </si>
  <si>
    <t>EXIMBANK CHINA 571</t>
  </si>
  <si>
    <t>EXIMBANK CHINA USD80</t>
  </si>
  <si>
    <t>EXIMBANK OF CHINA</t>
  </si>
  <si>
    <t>EXIMBANK RMB 390.1</t>
  </si>
  <si>
    <t>EXIMBANK RMB485.6 M.</t>
  </si>
  <si>
    <t>EXPORT IMPORT CHINA</t>
  </si>
  <si>
    <t>EXIMBANK DE RUSIA</t>
  </si>
  <si>
    <t>CELEC EP</t>
  </si>
  <si>
    <t>EXIMBANK RUSIA</t>
  </si>
  <si>
    <t>HIDROTOAPI E.P.</t>
  </si>
  <si>
    <t>G.RUSIA USD 123.2</t>
  </si>
  <si>
    <t>EXIMBANK KOREA</t>
  </si>
  <si>
    <t>MUN. SANTO DOMINGO</t>
  </si>
  <si>
    <t>EXIMBANK COREA WONS</t>
  </si>
  <si>
    <t>GOB. BELGICA</t>
  </si>
  <si>
    <t>BELG EUROS 982.</t>
  </si>
  <si>
    <t>GOB BELGICA EURO 942</t>
  </si>
  <si>
    <t>G. BELGICA IV</t>
  </si>
  <si>
    <t>G. BELGICA VI APLICA</t>
  </si>
  <si>
    <t>G.B. III</t>
  </si>
  <si>
    <t>G.BELGICA - II</t>
  </si>
  <si>
    <t>G.BELGICA 1</t>
  </si>
  <si>
    <t>G.BELGICA V</t>
  </si>
  <si>
    <t>G.BELGICA-G</t>
  </si>
  <si>
    <t>GOBIERNO DE ITALIA</t>
  </si>
  <si>
    <t>ICO - ESPAÑA</t>
  </si>
  <si>
    <t>013022.0  5)</t>
  </si>
  <si>
    <t>ICO  4) 013016.0</t>
  </si>
  <si>
    <t>ICO 3) 013001.</t>
  </si>
  <si>
    <t>ICO 6) 013025.0</t>
  </si>
  <si>
    <t>ICO  013015.0</t>
  </si>
  <si>
    <t>ICO 013013.0</t>
  </si>
  <si>
    <t>ICO 013014.0</t>
  </si>
  <si>
    <t>ICO 013023.0</t>
  </si>
  <si>
    <t>ICO 013024.1</t>
  </si>
  <si>
    <t>ICO 013026.0</t>
  </si>
  <si>
    <t>ICO EUR23.5</t>
  </si>
  <si>
    <t>ICO USD.183.592.999</t>
  </si>
  <si>
    <t>ICO USD20.0 M.</t>
  </si>
  <si>
    <t>INST.CENTR.CRED.MED.</t>
  </si>
  <si>
    <t>JBIC</t>
  </si>
  <si>
    <t>JBIC - CITI JAPAN</t>
  </si>
  <si>
    <t>JBIC USD.50.0</t>
  </si>
  <si>
    <t>KFW EUR 10.0</t>
  </si>
  <si>
    <t>KFW EUR13'M200266759</t>
  </si>
  <si>
    <t>BNF</t>
  </si>
  <si>
    <t>CON. PROV. TUNGURAHU</t>
  </si>
  <si>
    <t>KFW. 200266015</t>
  </si>
  <si>
    <t>F1547/2</t>
  </si>
  <si>
    <t>EMAPA STO.DOMINGO</t>
  </si>
  <si>
    <t>KFW 9065582</t>
  </si>
  <si>
    <t>F1549-A</t>
  </si>
  <si>
    <t>KFW 8766461</t>
  </si>
  <si>
    <t>KFW F1547/1</t>
  </si>
  <si>
    <t>KFW F1549</t>
  </si>
  <si>
    <t>KFW No. 9466657</t>
  </si>
  <si>
    <t>MUN. BABAHOYO</t>
  </si>
  <si>
    <t>8766461 TERCERA AMPL</t>
  </si>
  <si>
    <t>NATEXIS BANQUE</t>
  </si>
  <si>
    <t>GOB. FRANCIA EUR 6.5</t>
  </si>
  <si>
    <t>GOB.FRANCIA EUR 90.0</t>
  </si>
  <si>
    <t>OECF EC- P6</t>
  </si>
  <si>
    <t>518-T-058-A</t>
  </si>
  <si>
    <t>AID 518-T-058-B</t>
  </si>
  <si>
    <t>AID 518-T-058-C</t>
  </si>
  <si>
    <t>AID 518-U-062-A</t>
  </si>
  <si>
    <t>AID 518-U-062-B</t>
  </si>
  <si>
    <t>AIF</t>
  </si>
  <si>
    <t>0286-EC</t>
  </si>
  <si>
    <t>0425-EC</t>
  </si>
  <si>
    <t>BID</t>
  </si>
  <si>
    <t>596-OC-EC</t>
  </si>
  <si>
    <t>597-OC-EC</t>
  </si>
  <si>
    <t>778-SF-EC</t>
  </si>
  <si>
    <t>843-SF-EC BEDE USD</t>
  </si>
  <si>
    <t>650-OC-EC</t>
  </si>
  <si>
    <t>873-SF-EC</t>
  </si>
  <si>
    <t>CON. PROV. CHIMBORAZ</t>
  </si>
  <si>
    <t>2950/OC-EC</t>
  </si>
  <si>
    <t>CONAFIPS</t>
  </si>
  <si>
    <t>5024/OC-EC</t>
  </si>
  <si>
    <t>DMQ</t>
  </si>
  <si>
    <t>1630-OC-EC</t>
  </si>
  <si>
    <t>1740-OC-EC</t>
  </si>
  <si>
    <t>EMAAP-Q</t>
  </si>
  <si>
    <t>1424-OC-EC</t>
  </si>
  <si>
    <t>1802-OC-EC</t>
  </si>
  <si>
    <t>348-SF-EC</t>
  </si>
  <si>
    <t>539-SF-EC</t>
  </si>
  <si>
    <t>745-SF-EC</t>
  </si>
  <si>
    <t>935-OC-EC/1</t>
  </si>
  <si>
    <t>ESPOL</t>
  </si>
  <si>
    <t>710-SF-EC</t>
  </si>
  <si>
    <t>710-SF-EC  USD</t>
  </si>
  <si>
    <t>710-SF-EC/1</t>
  </si>
  <si>
    <t>ETAPA  EP CUENCA</t>
  </si>
  <si>
    <t>1753-OC-EC</t>
  </si>
  <si>
    <t>592-OC-EC</t>
  </si>
  <si>
    <t>842-SF-EC ETAPA  USD</t>
  </si>
  <si>
    <t>018-CD-EC/1</t>
  </si>
  <si>
    <t>1002-SF-EC</t>
  </si>
  <si>
    <t>1026-OC-EC</t>
  </si>
  <si>
    <t>1056-OC-EC</t>
  </si>
  <si>
    <t>1057-OC-EC</t>
  </si>
  <si>
    <t>1062-OC-EC</t>
  </si>
  <si>
    <t>1078-OC-EC</t>
  </si>
  <si>
    <t>1138-OC-EC</t>
  </si>
  <si>
    <t>1142-OC-EC</t>
  </si>
  <si>
    <t>1261-OC-EC</t>
  </si>
  <si>
    <t>1274-OC-EC</t>
  </si>
  <si>
    <t>1282-OC-EC</t>
  </si>
  <si>
    <t>1358-OC-EC</t>
  </si>
  <si>
    <t>1373-OC-EC</t>
  </si>
  <si>
    <t>1376-OC-EC</t>
  </si>
  <si>
    <t>1416-OC-EC</t>
  </si>
  <si>
    <t>1420-OC-EC</t>
  </si>
  <si>
    <t>1466-OC-EC</t>
  </si>
  <si>
    <t>1524-OC-EC</t>
  </si>
  <si>
    <t>1531-OC-EC</t>
  </si>
  <si>
    <t>1707-OC-EC</t>
  </si>
  <si>
    <t>1754-OC-EC</t>
  </si>
  <si>
    <t>1791-OC-EC</t>
  </si>
  <si>
    <t>1923-BL-OC/EC</t>
  </si>
  <si>
    <t>1923-BL-SF-EC</t>
  </si>
  <si>
    <t>1924-OC-EC</t>
  </si>
  <si>
    <t>2113/OC-EC</t>
  </si>
  <si>
    <t>2114/BL-EC-OC</t>
  </si>
  <si>
    <t>2114/BL-EC-SF</t>
  </si>
  <si>
    <t>2201/OC-EC</t>
  </si>
  <si>
    <t>2279-OC-EC</t>
  </si>
  <si>
    <t>2340-OC-EC</t>
  </si>
  <si>
    <t>2377-OC-EC</t>
  </si>
  <si>
    <t>2431/OC-EC</t>
  </si>
  <si>
    <t>245-IC-EC/2</t>
  </si>
  <si>
    <t>2457/OC-EC</t>
  </si>
  <si>
    <t>2461/OC-EC</t>
  </si>
  <si>
    <t>2472/OC-EC</t>
  </si>
  <si>
    <t>2487/OC-EC</t>
  </si>
  <si>
    <t>2584/OC-EC</t>
  </si>
  <si>
    <t>2585/OC-EC</t>
  </si>
  <si>
    <t>2608/OC-EC</t>
  </si>
  <si>
    <t>2651/OC-EC</t>
  </si>
  <si>
    <t>2653/OC-EC</t>
  </si>
  <si>
    <t>2678/OC-EC</t>
  </si>
  <si>
    <t>2761/OC-EC</t>
  </si>
  <si>
    <t>2787/OC-EC</t>
  </si>
  <si>
    <t>2797/OC-EC</t>
  </si>
  <si>
    <t>2839/OC-EC</t>
  </si>
  <si>
    <t>288-OC-EC</t>
  </si>
  <si>
    <t>2882-2882.1/OC-EC</t>
  </si>
  <si>
    <t>2882/OC-EC-2</t>
  </si>
  <si>
    <t>3073/OC-EC</t>
  </si>
  <si>
    <t>3087/OC-EC</t>
  </si>
  <si>
    <t>3120/OC-EC</t>
  </si>
  <si>
    <t>3135/OC-EC</t>
  </si>
  <si>
    <t>3167/OC-EC</t>
  </si>
  <si>
    <t>3187/OC-EC</t>
  </si>
  <si>
    <t>3188/CH-EC</t>
  </si>
  <si>
    <t>3232/OC-EC</t>
  </si>
  <si>
    <t>3233/CH-EC</t>
  </si>
  <si>
    <t>3325/OC-EC</t>
  </si>
  <si>
    <t>3341/OC-EC</t>
  </si>
  <si>
    <t>3420/OC-EC</t>
  </si>
  <si>
    <t>3494/CH-EC</t>
  </si>
  <si>
    <t>3494/OC-EC</t>
  </si>
  <si>
    <t>3670-OC-EC/X1014</t>
  </si>
  <si>
    <t>3710/OC-EC</t>
  </si>
  <si>
    <t>3711/KI-EC</t>
  </si>
  <si>
    <t>3726/OC-EC</t>
  </si>
  <si>
    <t>3751/OC-EC</t>
  </si>
  <si>
    <t>3906/OC-EC</t>
  </si>
  <si>
    <t>3913/OC-EC</t>
  </si>
  <si>
    <t>4343/OC-EC</t>
  </si>
  <si>
    <t>4364/OC-EC</t>
  </si>
  <si>
    <t>4600/OC-EC</t>
  </si>
  <si>
    <t>4607/OC-EC</t>
  </si>
  <si>
    <t>4614/OC-EC</t>
  </si>
  <si>
    <t>4634/OC-EC</t>
  </si>
  <si>
    <t>4670/OC-EC</t>
  </si>
  <si>
    <t>4754/OC-EC</t>
  </si>
  <si>
    <t>4771/OC-EC</t>
  </si>
  <si>
    <t>4788/OC-EC</t>
  </si>
  <si>
    <t>4812/OC-EC</t>
  </si>
  <si>
    <t>4825/OC-EC</t>
  </si>
  <si>
    <t>4845/OC-EC</t>
  </si>
  <si>
    <t>5031/OC-EC</t>
  </si>
  <si>
    <t>5044/OC-EC</t>
  </si>
  <si>
    <t>510-SF-EC/1</t>
  </si>
  <si>
    <t>5136/OC-EC</t>
  </si>
  <si>
    <t>521-SF-EC</t>
  </si>
  <si>
    <t>5230/OC-EC</t>
  </si>
  <si>
    <t>550-SF-EC  USD</t>
  </si>
  <si>
    <t>592-OC-EC/DC</t>
  </si>
  <si>
    <t>596-OC-EC/A</t>
  </si>
  <si>
    <t>596-OC-EC/DC</t>
  </si>
  <si>
    <t>597-OC-EC/A</t>
  </si>
  <si>
    <t>618-SF-EC</t>
  </si>
  <si>
    <t>618-SF-EC  USD</t>
  </si>
  <si>
    <t>618-SF-EC/1</t>
  </si>
  <si>
    <t>628-SF-EC</t>
  </si>
  <si>
    <t>636-SF-EC</t>
  </si>
  <si>
    <t>636-SF-EC-</t>
  </si>
  <si>
    <t>644-SF-EC  USD</t>
  </si>
  <si>
    <t>668-SF-EC     USD</t>
  </si>
  <si>
    <t>669-SF-EC  USD</t>
  </si>
  <si>
    <t>669-SF/1</t>
  </si>
  <si>
    <t>688-SF-EC D.C.  USD</t>
  </si>
  <si>
    <t>701-SF-EC   USD</t>
  </si>
  <si>
    <t>701-SF/1</t>
  </si>
  <si>
    <t>717-SF-EC</t>
  </si>
  <si>
    <t>717-SF-EC   USD</t>
  </si>
  <si>
    <t>723-OC-EC</t>
  </si>
  <si>
    <t>728-SF-EC</t>
  </si>
  <si>
    <t>729-SF-EC</t>
  </si>
  <si>
    <t>743-SF-EC</t>
  </si>
  <si>
    <t>757-SF-EC   USD</t>
  </si>
  <si>
    <t>775-SF-EC</t>
  </si>
  <si>
    <t>775-SF-EC/2</t>
  </si>
  <si>
    <t>778-SF-EC DIF.CAMB.</t>
  </si>
  <si>
    <t>792-SF-EC   USD</t>
  </si>
  <si>
    <t>805-SF-EC   USD</t>
  </si>
  <si>
    <t>808-SF-EC</t>
  </si>
  <si>
    <t>819-OC-EC</t>
  </si>
  <si>
    <t>824-SF-EC</t>
  </si>
  <si>
    <t>824-SF-EC   USD</t>
  </si>
  <si>
    <t>831-OC-EC</t>
  </si>
  <si>
    <t>832-OC-EC</t>
  </si>
  <si>
    <t>834-OC-EC</t>
  </si>
  <si>
    <t>834-SF-EC   USD</t>
  </si>
  <si>
    <t>842-OC-EC</t>
  </si>
  <si>
    <t>842-SF-EC D.CAM. USD</t>
  </si>
  <si>
    <t>843-OC-EC</t>
  </si>
  <si>
    <t>843-SF-EC  USD GOB.</t>
  </si>
  <si>
    <t>843-SF-EC D.CAMB.USD</t>
  </si>
  <si>
    <t>850-OC-EC</t>
  </si>
  <si>
    <t>851-SF-EC DIF.CAMB</t>
  </si>
  <si>
    <t>874-OC-EC</t>
  </si>
  <si>
    <t>892-OC-EC</t>
  </si>
  <si>
    <t>900-SF-EC    USD</t>
  </si>
  <si>
    <t>904-SF-EC   USD</t>
  </si>
  <si>
    <t>913-SF-EC</t>
  </si>
  <si>
    <t>913-SF-EC   USD</t>
  </si>
  <si>
    <t>919-SF-EC   USD</t>
  </si>
  <si>
    <t>928-SF-EC     USD</t>
  </si>
  <si>
    <t>978-OC-EC</t>
  </si>
  <si>
    <t>998-SF-EC</t>
  </si>
  <si>
    <t>668-SF-EC</t>
  </si>
  <si>
    <t>669-SF-EC</t>
  </si>
  <si>
    <t>MUN. CUENCA</t>
  </si>
  <si>
    <t>1761-OC-EC</t>
  </si>
  <si>
    <t>532-SF-EC</t>
  </si>
  <si>
    <t>MUN. PORTOVIEJO</t>
  </si>
  <si>
    <t>4921/OC-EC</t>
  </si>
  <si>
    <t>1925-OC-EC</t>
  </si>
  <si>
    <t>BIRF</t>
  </si>
  <si>
    <t>9131-0 EC</t>
  </si>
  <si>
    <t>7496-0 EC</t>
  </si>
  <si>
    <t>8285-0 EC</t>
  </si>
  <si>
    <t>8889-0 EC</t>
  </si>
  <si>
    <t>8505-0 EC</t>
  </si>
  <si>
    <t>8888-0 EC</t>
  </si>
  <si>
    <t>8946-0 EC</t>
  </si>
  <si>
    <t>4279-1-EC</t>
  </si>
  <si>
    <t>7067-0 EC</t>
  </si>
  <si>
    <t>7082-0 EC</t>
  </si>
  <si>
    <t>7110-0 EC</t>
  </si>
  <si>
    <t>7173-0 EC</t>
  </si>
  <si>
    <t>7174-0 EC</t>
  </si>
  <si>
    <t>7361-0 EC</t>
  </si>
  <si>
    <t>7401-0 EC</t>
  </si>
  <si>
    <t>8515-0 EC</t>
  </si>
  <si>
    <t>8542-0 EC</t>
  </si>
  <si>
    <t>8591-0 EC</t>
  </si>
  <si>
    <t>8667-0 EC</t>
  </si>
  <si>
    <t>8978-0 EC</t>
  </si>
  <si>
    <t>9087-0 EC</t>
  </si>
  <si>
    <t>9114-0 EC</t>
  </si>
  <si>
    <t>9180-EC</t>
  </si>
  <si>
    <t>9228-0 EC</t>
  </si>
  <si>
    <t>MUN. IBARRA</t>
  </si>
  <si>
    <t>8579-0 EC</t>
  </si>
  <si>
    <t>MUN. MANTA</t>
  </si>
  <si>
    <t>8289-0 EC</t>
  </si>
  <si>
    <t>CAF</t>
  </si>
  <si>
    <t>BANECUADOR B.P.</t>
  </si>
  <si>
    <t>CAF 11027</t>
  </si>
  <si>
    <t>CAF 10873</t>
  </si>
  <si>
    <t>CAF 7407</t>
  </si>
  <si>
    <t>CAF 8491</t>
  </si>
  <si>
    <t>CAF 10579</t>
  </si>
  <si>
    <t>CAF 10588</t>
  </si>
  <si>
    <t>CAF 7706</t>
  </si>
  <si>
    <t>CAF 7836</t>
  </si>
  <si>
    <t>CAF 8744</t>
  </si>
  <si>
    <t>CAF 11057</t>
  </si>
  <si>
    <t>CAF 010602</t>
  </si>
  <si>
    <t>CAF 10451</t>
  </si>
  <si>
    <t>CAF 10730</t>
  </si>
  <si>
    <t>CAF 10787</t>
  </si>
  <si>
    <t>CAF 10989</t>
  </si>
  <si>
    <t>CAF 11048</t>
  </si>
  <si>
    <t>CAF 11196</t>
  </si>
  <si>
    <t>CAF 11208</t>
  </si>
  <si>
    <t>CAF 11260</t>
  </si>
  <si>
    <t>CAF 11375</t>
  </si>
  <si>
    <t>CAF 3559</t>
  </si>
  <si>
    <t>CAF 3561</t>
  </si>
  <si>
    <t>CAF 3676</t>
  </si>
  <si>
    <t>CAF 3714</t>
  </si>
  <si>
    <t>CAF 4488</t>
  </si>
  <si>
    <t>CAF 4492</t>
  </si>
  <si>
    <t>CAF 4515</t>
  </si>
  <si>
    <t>CAF 6029</t>
  </si>
  <si>
    <t>CAF 6130</t>
  </si>
  <si>
    <t>CAF 6182</t>
  </si>
  <si>
    <t>CAF 6903</t>
  </si>
  <si>
    <t>CAF 6904</t>
  </si>
  <si>
    <t>CAF 7413</t>
  </si>
  <si>
    <t>CAF 7809</t>
  </si>
  <si>
    <t>CAF 7812</t>
  </si>
  <si>
    <t>CAF 7934</t>
  </si>
  <si>
    <t>CAF 8126</t>
  </si>
  <si>
    <t>CAF 8396 BEDE</t>
  </si>
  <si>
    <t>CAF 8396 MINFIN</t>
  </si>
  <si>
    <t>CAF 8734/CFN</t>
  </si>
  <si>
    <t>CAF 8741</t>
  </si>
  <si>
    <t>CAF 8759</t>
  </si>
  <si>
    <t>CAF 8949</t>
  </si>
  <si>
    <t>CAF 8959</t>
  </si>
  <si>
    <t>CAF 9229</t>
  </si>
  <si>
    <t>CAF 9543</t>
  </si>
  <si>
    <t>142-A</t>
  </si>
  <si>
    <t>CAF 9117</t>
  </si>
  <si>
    <t>CAF 10482</t>
  </si>
  <si>
    <t>CAF 11371/CAF 11373</t>
  </si>
  <si>
    <t>CAF 4451</t>
  </si>
  <si>
    <t>CAF 6500</t>
  </si>
  <si>
    <t>CAF 7721</t>
  </si>
  <si>
    <t>CAF 8245</t>
  </si>
  <si>
    <t>CAF 9150</t>
  </si>
  <si>
    <t>MUN. LOJA</t>
  </si>
  <si>
    <t>CAF 8702 - 8703</t>
  </si>
  <si>
    <t>FIDA</t>
  </si>
  <si>
    <t>650-EC</t>
  </si>
  <si>
    <t>785-EC</t>
  </si>
  <si>
    <t>789-EC</t>
  </si>
  <si>
    <t>804-EC</t>
  </si>
  <si>
    <t>849-EC</t>
  </si>
  <si>
    <t>F.FIDUCIARIO E-5-EC</t>
  </si>
  <si>
    <t>FIDA 1754</t>
  </si>
  <si>
    <t>FLAR</t>
  </si>
  <si>
    <t>FLAR 368.000.000</t>
  </si>
  <si>
    <t>FMI</t>
  </si>
  <si>
    <t>DEG 4.615 MILLONES</t>
  </si>
  <si>
    <t>DEG 469.7 MILLONES</t>
  </si>
  <si>
    <t>FMI 3.035.000.000</t>
  </si>
  <si>
    <t>CONSTRU. CARTELLONE</t>
  </si>
  <si>
    <t>R.O.#347/14-06-2001</t>
  </si>
  <si>
    <t>CITIBANK-USA</t>
  </si>
  <si>
    <t>B.GLOBALES 2012</t>
  </si>
  <si>
    <t>B.GLOBALES 2030</t>
  </si>
  <si>
    <t>CITIGROUP GLOBAL US</t>
  </si>
  <si>
    <t>PETROAMAZONAS EP</t>
  </si>
  <si>
    <t>BONOS PETROAMAZONAS1</t>
  </si>
  <si>
    <t>BONOS SOBERANOS 2035</t>
  </si>
  <si>
    <t>JP MORGAN</t>
  </si>
  <si>
    <t>BRADY-DSCTO.</t>
  </si>
  <si>
    <t>BRADY-PAR</t>
  </si>
  <si>
    <t>THE BANK OF NEW YORK</t>
  </si>
  <si>
    <t>BONO 2022 NO INT.</t>
  </si>
  <si>
    <t>BONO 2023 NO INT.</t>
  </si>
  <si>
    <t>BONO 2024 NO INT.</t>
  </si>
  <si>
    <t>BONO 2025 NO INT.</t>
  </si>
  <si>
    <t>BONO 2026 NO INT.</t>
  </si>
  <si>
    <t>BONO 2027 NO INT 1</t>
  </si>
  <si>
    <t>BONO 2027 NO INT 2</t>
  </si>
  <si>
    <t>BONO 2028 NO INT.</t>
  </si>
  <si>
    <t>BONO 2029 NO INT.</t>
  </si>
  <si>
    <t>BONO 2030 NO INT.</t>
  </si>
  <si>
    <t>BONOS PDI 2030</t>
  </si>
  <si>
    <t>NUEVO BONO S. 2040 1</t>
  </si>
  <si>
    <t>NUEVO BONO SOB 2030</t>
  </si>
  <si>
    <t>NUEVO BONO SOB 2035</t>
  </si>
  <si>
    <t>Moneda del tramo</t>
  </si>
  <si>
    <t>Situacion</t>
  </si>
  <si>
    <t>Clasificación</t>
  </si>
  <si>
    <t>SPT (para agregado)</t>
  </si>
  <si>
    <t>SPNF (para agregado)</t>
  </si>
  <si>
    <t>PGE (para agregado)</t>
  </si>
  <si>
    <t>SPT (para consolidado)</t>
  </si>
  <si>
    <t>SPNF (para consolidado)</t>
  </si>
  <si>
    <t>PGE  (para consolidado)</t>
  </si>
  <si>
    <t>DI001001</t>
  </si>
  <si>
    <t>USD</t>
  </si>
  <si>
    <t>ACTIVO</t>
  </si>
  <si>
    <t>Sector Público No Financiero</t>
  </si>
  <si>
    <t>CONVENIO  PAGO-IESS</t>
  </si>
  <si>
    <t>República del Ecuador</t>
  </si>
  <si>
    <t>INSTITUCIÓN NO-FINANCIERA PÚBLICA</t>
  </si>
  <si>
    <t>DI002002</t>
  </si>
  <si>
    <t>Sector Público Financiero</t>
  </si>
  <si>
    <t>BANCO CENTRAL DEL ECUADOR (BCE)</t>
  </si>
  <si>
    <t xml:space="preserve">BANCO CENTRAL DEL ECUADOR </t>
  </si>
  <si>
    <t>AUTORIDAD MONETARIA</t>
  </si>
  <si>
    <t>BANCO DE DESARROLLO DEL ECUADOR (BDE)</t>
  </si>
  <si>
    <t xml:space="preserve">BANCO DE DESARROLLO DEL ECUADOR </t>
  </si>
  <si>
    <t>INSTITUCIÓN FINANCIERA PÚBLICA</t>
  </si>
  <si>
    <t>DI000536</t>
  </si>
  <si>
    <t>GOBIERNOS AUTÓNOMOS DESCENTRALIZADOS</t>
  </si>
  <si>
    <t>TENEDORES DE BONOS Y PAGARÉS</t>
  </si>
  <si>
    <t>DI000537</t>
  </si>
  <si>
    <t>DI000732</t>
  </si>
  <si>
    <t>DI000009</t>
  </si>
  <si>
    <t>Inversionistas Privados</t>
  </si>
  <si>
    <t>INVERSIONISTAS PRIVADOS</t>
  </si>
  <si>
    <t>A.PRIV.INVERSIONISTA</t>
  </si>
  <si>
    <t>DI000040</t>
  </si>
  <si>
    <t>DI000046</t>
  </si>
  <si>
    <t>DI000054</t>
  </si>
  <si>
    <t>DI000056</t>
  </si>
  <si>
    <t>DI000060</t>
  </si>
  <si>
    <t>DI000064</t>
  </si>
  <si>
    <t>DI000088</t>
  </si>
  <si>
    <t>DI000089</t>
  </si>
  <si>
    <t>DI000090</t>
  </si>
  <si>
    <t>DI000096</t>
  </si>
  <si>
    <t>DI000097</t>
  </si>
  <si>
    <t>DI000098</t>
  </si>
  <si>
    <t>DI000101</t>
  </si>
  <si>
    <t>DI000102</t>
  </si>
  <si>
    <t>DI000103</t>
  </si>
  <si>
    <t>DI000104</t>
  </si>
  <si>
    <t>DI000105</t>
  </si>
  <si>
    <t>DI000109</t>
  </si>
  <si>
    <t>DI000110</t>
  </si>
  <si>
    <t>DI000112</t>
  </si>
  <si>
    <t>DI000156</t>
  </si>
  <si>
    <t>DI000157</t>
  </si>
  <si>
    <t>DI000211</t>
  </si>
  <si>
    <t>DI000212</t>
  </si>
  <si>
    <t>DI000213</t>
  </si>
  <si>
    <t>DI000214</t>
  </si>
  <si>
    <t>DI000216</t>
  </si>
  <si>
    <t>DI000217</t>
  </si>
  <si>
    <t>DI000218</t>
  </si>
  <si>
    <t>DI000219</t>
  </si>
  <si>
    <t>DI000220</t>
  </si>
  <si>
    <t>DI000222</t>
  </si>
  <si>
    <t>DI000223</t>
  </si>
  <si>
    <t>DI000224</t>
  </si>
  <si>
    <t>DI000225</t>
  </si>
  <si>
    <t>DI000227</t>
  </si>
  <si>
    <t>DI000228</t>
  </si>
  <si>
    <t>DI000230</t>
  </si>
  <si>
    <t>DI000231</t>
  </si>
  <si>
    <t>DI000232</t>
  </si>
  <si>
    <t>DI000233</t>
  </si>
  <si>
    <t>DI000234</t>
  </si>
  <si>
    <t>DI000235</t>
  </si>
  <si>
    <t>DI000237</t>
  </si>
  <si>
    <t>DI000240</t>
  </si>
  <si>
    <t>DI000242</t>
  </si>
  <si>
    <t>DI000243</t>
  </si>
  <si>
    <t>DI000244</t>
  </si>
  <si>
    <t>DI000245</t>
  </si>
  <si>
    <t>DI000248</t>
  </si>
  <si>
    <t>DI000249</t>
  </si>
  <si>
    <t>DI000250</t>
  </si>
  <si>
    <t>DI000251</t>
  </si>
  <si>
    <t>DI000252</t>
  </si>
  <si>
    <t>DI000253</t>
  </si>
  <si>
    <t>DI000254</t>
  </si>
  <si>
    <t>DI000255</t>
  </si>
  <si>
    <t>DI000256</t>
  </si>
  <si>
    <t>DI000257</t>
  </si>
  <si>
    <t>DI000258</t>
  </si>
  <si>
    <t>DI000259</t>
  </si>
  <si>
    <t>DI000260</t>
  </si>
  <si>
    <t>DI000261</t>
  </si>
  <si>
    <t>DI000262</t>
  </si>
  <si>
    <t>DI000264</t>
  </si>
  <si>
    <t>DI000265</t>
  </si>
  <si>
    <t>DI000266</t>
  </si>
  <si>
    <t>DI000267</t>
  </si>
  <si>
    <t>DI000268</t>
  </si>
  <si>
    <t>DI000269</t>
  </si>
  <si>
    <t>DI000270</t>
  </si>
  <si>
    <t>DI000271</t>
  </si>
  <si>
    <t>DI000273</t>
  </si>
  <si>
    <t>DI000274</t>
  </si>
  <si>
    <t>DI000275</t>
  </si>
  <si>
    <t>DI000276</t>
  </si>
  <si>
    <t>DI000277</t>
  </si>
  <si>
    <t>DI000278</t>
  </si>
  <si>
    <t>DI000279</t>
  </si>
  <si>
    <t>DI000280</t>
  </si>
  <si>
    <t>DI000281</t>
  </si>
  <si>
    <t>DI000282</t>
  </si>
  <si>
    <t>DI000283</t>
  </si>
  <si>
    <t>DI000284</t>
  </si>
  <si>
    <t>DI000285</t>
  </si>
  <si>
    <t>DI000286</t>
  </si>
  <si>
    <t>DI000287</t>
  </si>
  <si>
    <t>DI000288</t>
  </si>
  <si>
    <t>DI000289</t>
  </si>
  <si>
    <t>DI000290</t>
  </si>
  <si>
    <t>DI000291</t>
  </si>
  <si>
    <t>DI000292</t>
  </si>
  <si>
    <t>DI000293</t>
  </si>
  <si>
    <t>DI000294</t>
  </si>
  <si>
    <t>DI000295</t>
  </si>
  <si>
    <t>DI000297</t>
  </si>
  <si>
    <t>DI000298</t>
  </si>
  <si>
    <t>DI000299</t>
  </si>
  <si>
    <t>DI000300</t>
  </si>
  <si>
    <t>DI000301</t>
  </si>
  <si>
    <t>DI000306</t>
  </si>
  <si>
    <t>DI000307</t>
  </si>
  <si>
    <t>DI000308</t>
  </si>
  <si>
    <t>DI000309</t>
  </si>
  <si>
    <t>DI000310</t>
  </si>
  <si>
    <t>DI000311</t>
  </si>
  <si>
    <t>DI000312</t>
  </si>
  <si>
    <t>DI000313</t>
  </si>
  <si>
    <t>DI000314</t>
  </si>
  <si>
    <t>DI000315</t>
  </si>
  <si>
    <t>DI000316</t>
  </si>
  <si>
    <t>DI000318</t>
  </si>
  <si>
    <t>DI000319</t>
  </si>
  <si>
    <t>DI000320</t>
  </si>
  <si>
    <t>DI000321</t>
  </si>
  <si>
    <t>DI000322</t>
  </si>
  <si>
    <t>DI000323</t>
  </si>
  <si>
    <t>DI000324</t>
  </si>
  <si>
    <t>DI000325</t>
  </si>
  <si>
    <t>DI000326</t>
  </si>
  <si>
    <t>DI000327</t>
  </si>
  <si>
    <t>DI000328</t>
  </si>
  <si>
    <t>DI000329</t>
  </si>
  <si>
    <t>DI000330</t>
  </si>
  <si>
    <t>DI000332</t>
  </si>
  <si>
    <t>DI000333</t>
  </si>
  <si>
    <t>DI000334</t>
  </si>
  <si>
    <t>DI000335</t>
  </si>
  <si>
    <t>DI000336</t>
  </si>
  <si>
    <t>DI000340</t>
  </si>
  <si>
    <t>DI000341</t>
  </si>
  <si>
    <t>DI000342</t>
  </si>
  <si>
    <t>DI000343</t>
  </si>
  <si>
    <t>DI000344</t>
  </si>
  <si>
    <t>DI000345</t>
  </si>
  <si>
    <t>DI000347</t>
  </si>
  <si>
    <t>DI000348</t>
  </si>
  <si>
    <t>DI000349</t>
  </si>
  <si>
    <t>DI000352</t>
  </si>
  <si>
    <t>DI000353</t>
  </si>
  <si>
    <t>DI000354</t>
  </si>
  <si>
    <t>DI000355</t>
  </si>
  <si>
    <t>DI000356</t>
  </si>
  <si>
    <t>DI000357</t>
  </si>
  <si>
    <t>DI000358</t>
  </si>
  <si>
    <t>DI000359</t>
  </si>
  <si>
    <t>DI000360</t>
  </si>
  <si>
    <t>DI000361</t>
  </si>
  <si>
    <t>DI000362</t>
  </si>
  <si>
    <t>DI000363</t>
  </si>
  <si>
    <t>DI000364</t>
  </si>
  <si>
    <t>DI000368</t>
  </si>
  <si>
    <t>DI000369</t>
  </si>
  <si>
    <t>DI000370</t>
  </si>
  <si>
    <t>DI000371</t>
  </si>
  <si>
    <t>DI000372</t>
  </si>
  <si>
    <t>DI000373</t>
  </si>
  <si>
    <t>DI000375</t>
  </si>
  <si>
    <t>DI000376</t>
  </si>
  <si>
    <t>DI000378</t>
  </si>
  <si>
    <t>DI000379</t>
  </si>
  <si>
    <t>DI000380</t>
  </si>
  <si>
    <t>DI000382</t>
  </si>
  <si>
    <t>DI000383</t>
  </si>
  <si>
    <t>DI000384</t>
  </si>
  <si>
    <t>DI000386</t>
  </si>
  <si>
    <t>DI000387</t>
  </si>
  <si>
    <t>DI000388</t>
  </si>
  <si>
    <t>DI000389</t>
  </si>
  <si>
    <t>DI000390</t>
  </si>
  <si>
    <t>DI000391</t>
  </si>
  <si>
    <t>DI000393</t>
  </si>
  <si>
    <t>DI000394</t>
  </si>
  <si>
    <t>DI000395</t>
  </si>
  <si>
    <t>DI000396</t>
  </si>
  <si>
    <t>DI000397</t>
  </si>
  <si>
    <t>DI000398</t>
  </si>
  <si>
    <t>DI000399</t>
  </si>
  <si>
    <t>DI000400</t>
  </si>
  <si>
    <t>DI000401</t>
  </si>
  <si>
    <t>DI000402</t>
  </si>
  <si>
    <t>DI000403</t>
  </si>
  <si>
    <t>DI000404</t>
  </si>
  <si>
    <t>DI000405</t>
  </si>
  <si>
    <t>DI000406</t>
  </si>
  <si>
    <t>DI000408</t>
  </si>
  <si>
    <t>DI000409</t>
  </si>
  <si>
    <t>DI000410</t>
  </si>
  <si>
    <t>DI000411</t>
  </si>
  <si>
    <t>DI000412</t>
  </si>
  <si>
    <t>DI000413</t>
  </si>
  <si>
    <t>DI000414</t>
  </si>
  <si>
    <t>DI000415</t>
  </si>
  <si>
    <t>DI000416</t>
  </si>
  <si>
    <t>DI000417</t>
  </si>
  <si>
    <t>DI000418</t>
  </si>
  <si>
    <t>DI000419</t>
  </si>
  <si>
    <t>DI000420</t>
  </si>
  <si>
    <t>DI000421</t>
  </si>
  <si>
    <t>DI000422</t>
  </si>
  <si>
    <t>DI000427</t>
  </si>
  <si>
    <t>DI000428</t>
  </si>
  <si>
    <t>DI000429</t>
  </si>
  <si>
    <t>DI000430</t>
  </si>
  <si>
    <t>DI000432</t>
  </si>
  <si>
    <t>DI000433</t>
  </si>
  <si>
    <t>DI000434</t>
  </si>
  <si>
    <t>DI000435</t>
  </si>
  <si>
    <t>DI000436</t>
  </si>
  <si>
    <t>DI000437</t>
  </si>
  <si>
    <t>DI000438</t>
  </si>
  <si>
    <t>DI000439</t>
  </si>
  <si>
    <t>DI000440</t>
  </si>
  <si>
    <t>DI000441</t>
  </si>
  <si>
    <t>DI000442</t>
  </si>
  <si>
    <t>DI000448</t>
  </si>
  <si>
    <t>DI000453</t>
  </si>
  <si>
    <t>DI000454</t>
  </si>
  <si>
    <t>DI000455</t>
  </si>
  <si>
    <t>DI000456</t>
  </si>
  <si>
    <t>DI000457</t>
  </si>
  <si>
    <t>DI000458</t>
  </si>
  <si>
    <t>DI000459</t>
  </si>
  <si>
    <t>DI000463</t>
  </si>
  <si>
    <t>DI000466</t>
  </si>
  <si>
    <t>DI000467</t>
  </si>
  <si>
    <t>DI000475</t>
  </si>
  <si>
    <t>DI000476</t>
  </si>
  <si>
    <t>DI000477</t>
  </si>
  <si>
    <t>DI000478</t>
  </si>
  <si>
    <t>DI000483</t>
  </si>
  <si>
    <t>DI000485</t>
  </si>
  <si>
    <t>DI000486</t>
  </si>
  <si>
    <t>DI000487</t>
  </si>
  <si>
    <t>DI000488</t>
  </si>
  <si>
    <t>DI000490</t>
  </si>
  <si>
    <t>DI000491</t>
  </si>
  <si>
    <t>DI000493</t>
  </si>
  <si>
    <t>DI000494</t>
  </si>
  <si>
    <t>DI000495</t>
  </si>
  <si>
    <t>DI000496</t>
  </si>
  <si>
    <t>DI000497</t>
  </si>
  <si>
    <t>DI000498</t>
  </si>
  <si>
    <t>DI000499</t>
  </si>
  <si>
    <t>DI000500</t>
  </si>
  <si>
    <t>DI000501</t>
  </si>
  <si>
    <t>DI000502</t>
  </si>
  <si>
    <t>DI000503</t>
  </si>
  <si>
    <t>DI000504</t>
  </si>
  <si>
    <t>DI000505</t>
  </si>
  <si>
    <t>DI000506</t>
  </si>
  <si>
    <t>DI000507</t>
  </si>
  <si>
    <t>DI000510</t>
  </si>
  <si>
    <t>DI000511</t>
  </si>
  <si>
    <t>DI000512</t>
  </si>
  <si>
    <t>DI000513</t>
  </si>
  <si>
    <t>DI000514</t>
  </si>
  <si>
    <t>DI000515</t>
  </si>
  <si>
    <t>DI000516</t>
  </si>
  <si>
    <t>DI000517</t>
  </si>
  <si>
    <t>DI000518</t>
  </si>
  <si>
    <t>DI000520</t>
  </si>
  <si>
    <t>DI000521</t>
  </si>
  <si>
    <t>DI000522</t>
  </si>
  <si>
    <t>DI000523</t>
  </si>
  <si>
    <t>DI000524</t>
  </si>
  <si>
    <t>DI000525</t>
  </si>
  <si>
    <t>DI000526</t>
  </si>
  <si>
    <t>DI000527</t>
  </si>
  <si>
    <t>DI000528</t>
  </si>
  <si>
    <t>DI000529</t>
  </si>
  <si>
    <t>DI000530</t>
  </si>
  <si>
    <t>DI000531</t>
  </si>
  <si>
    <t>DI000532</t>
  </si>
  <si>
    <t>DI000538</t>
  </si>
  <si>
    <t>DI000539</t>
  </si>
  <si>
    <t>DI000540</t>
  </si>
  <si>
    <t>DI000541</t>
  </si>
  <si>
    <t>DI000542</t>
  </si>
  <si>
    <t>DI000543</t>
  </si>
  <si>
    <t>DI000544</t>
  </si>
  <si>
    <t>DI000545</t>
  </si>
  <si>
    <t>DI000547</t>
  </si>
  <si>
    <t>DI000548</t>
  </si>
  <si>
    <t>DI000549</t>
  </si>
  <si>
    <t>DI000550</t>
  </si>
  <si>
    <t>DI000552</t>
  </si>
  <si>
    <t>DI000553</t>
  </si>
  <si>
    <t>DI000554</t>
  </si>
  <si>
    <t>DI000555</t>
  </si>
  <si>
    <t>DI000556</t>
  </si>
  <si>
    <t>DI000557</t>
  </si>
  <si>
    <t>DI000558</t>
  </si>
  <si>
    <t>DI000559</t>
  </si>
  <si>
    <t>DI000560</t>
  </si>
  <si>
    <t>DI000566</t>
  </si>
  <si>
    <t>DI000587</t>
  </si>
  <si>
    <t>DI000588</t>
  </si>
  <si>
    <t>DI000589</t>
  </si>
  <si>
    <t>DI000590</t>
  </si>
  <si>
    <t>DI000592</t>
  </si>
  <si>
    <t>DI000593</t>
  </si>
  <si>
    <t>DI000594</t>
  </si>
  <si>
    <t>DI000595</t>
  </si>
  <si>
    <t>DI000606</t>
  </si>
  <si>
    <t>DI000607</t>
  </si>
  <si>
    <t>DI000608</t>
  </si>
  <si>
    <t>DI000619</t>
  </si>
  <si>
    <t>DI000620</t>
  </si>
  <si>
    <t>DI000627</t>
  </si>
  <si>
    <t>DI000628</t>
  </si>
  <si>
    <t>DI000629</t>
  </si>
  <si>
    <t>DI000630</t>
  </si>
  <si>
    <t>DI000631</t>
  </si>
  <si>
    <t>DI000632</t>
  </si>
  <si>
    <t>DI000633</t>
  </si>
  <si>
    <t>DI000634</t>
  </si>
  <si>
    <t>DI000635</t>
  </si>
  <si>
    <t>DI000636</t>
  </si>
  <si>
    <t>DI000637</t>
  </si>
  <si>
    <t>DI000638</t>
  </si>
  <si>
    <t>DI000639</t>
  </si>
  <si>
    <t>DI000640</t>
  </si>
  <si>
    <t>DI000641</t>
  </si>
  <si>
    <t>DI000643</t>
  </si>
  <si>
    <t>DI000644</t>
  </si>
  <si>
    <t>DI000645</t>
  </si>
  <si>
    <t>DI000646</t>
  </si>
  <si>
    <t>DI000648</t>
  </si>
  <si>
    <t>DI000649</t>
  </si>
  <si>
    <t>DI000650</t>
  </si>
  <si>
    <t>DI000651</t>
  </si>
  <si>
    <t>DI000656</t>
  </si>
  <si>
    <t>DI000657</t>
  </si>
  <si>
    <t>DI000658</t>
  </si>
  <si>
    <t>DI000659</t>
  </si>
  <si>
    <t>DI000660</t>
  </si>
  <si>
    <t>DI000664</t>
  </si>
  <si>
    <t>DI000665</t>
  </si>
  <si>
    <t>DI000666</t>
  </si>
  <si>
    <t>DI000667</t>
  </si>
  <si>
    <t>DI000668</t>
  </si>
  <si>
    <t>DI000669</t>
  </si>
  <si>
    <t>DI000672</t>
  </si>
  <si>
    <t>DI000673</t>
  </si>
  <si>
    <t>DI000674</t>
  </si>
  <si>
    <t>DI000675</t>
  </si>
  <si>
    <t>DI000676</t>
  </si>
  <si>
    <t>DI000677</t>
  </si>
  <si>
    <t>DI000678</t>
  </si>
  <si>
    <t>DI000679</t>
  </si>
  <si>
    <t>DI000680</t>
  </si>
  <si>
    <t>DI000681</t>
  </si>
  <si>
    <t>DI000682</t>
  </si>
  <si>
    <t>DI000684</t>
  </si>
  <si>
    <t>DI000685</t>
  </si>
  <si>
    <t>DI000686</t>
  </si>
  <si>
    <t>DI000687</t>
  </si>
  <si>
    <t>DI000688</t>
  </si>
  <si>
    <t>DI000689</t>
  </si>
  <si>
    <t>DI000690</t>
  </si>
  <si>
    <t>DI000692</t>
  </si>
  <si>
    <t>DI000696</t>
  </si>
  <si>
    <t>DI000697</t>
  </si>
  <si>
    <t>DI000698</t>
  </si>
  <si>
    <t>DI000704</t>
  </si>
  <si>
    <t>DI000705</t>
  </si>
  <si>
    <t>DI000709</t>
  </si>
  <si>
    <t>DI000710</t>
  </si>
  <si>
    <t>DI000711</t>
  </si>
  <si>
    <t>DI000712</t>
  </si>
  <si>
    <t>DI000713</t>
  </si>
  <si>
    <t>DI000714</t>
  </si>
  <si>
    <t>DI000720</t>
  </si>
  <si>
    <t>DI000721</t>
  </si>
  <si>
    <t>DI000722</t>
  </si>
  <si>
    <t>DI000723</t>
  </si>
  <si>
    <t>DI000724</t>
  </si>
  <si>
    <t>DI000725</t>
  </si>
  <si>
    <t>DI000738</t>
  </si>
  <si>
    <t>DI000739</t>
  </si>
  <si>
    <t>DI000740</t>
  </si>
  <si>
    <t>DI000741</t>
  </si>
  <si>
    <t>DI000742</t>
  </si>
  <si>
    <t>DI000743</t>
  </si>
  <si>
    <t>DI000744</t>
  </si>
  <si>
    <t>DI000745</t>
  </si>
  <si>
    <t>DI000746</t>
  </si>
  <si>
    <t>DI000747</t>
  </si>
  <si>
    <t>DI000748</t>
  </si>
  <si>
    <t>DI000749</t>
  </si>
  <si>
    <t>DI000780</t>
  </si>
  <si>
    <t>DI000781</t>
  </si>
  <si>
    <t>DI000782</t>
  </si>
  <si>
    <t>DI000783</t>
  </si>
  <si>
    <t>DI000784</t>
  </si>
  <si>
    <t>DI000785</t>
  </si>
  <si>
    <t>DI000786</t>
  </si>
  <si>
    <t>DI000788</t>
  </si>
  <si>
    <t>DI000789</t>
  </si>
  <si>
    <t>DI000790</t>
  </si>
  <si>
    <t>DI000791</t>
  </si>
  <si>
    <t>DI000792</t>
  </si>
  <si>
    <t>DI000793</t>
  </si>
  <si>
    <t>DI000794</t>
  </si>
  <si>
    <t>DI000795</t>
  </si>
  <si>
    <t>DI000796</t>
  </si>
  <si>
    <t>DI000797</t>
  </si>
  <si>
    <t>DI000798</t>
  </si>
  <si>
    <t>DI000799</t>
  </si>
  <si>
    <t>DI000800</t>
  </si>
  <si>
    <t>DI000802</t>
  </si>
  <si>
    <t>DI000803</t>
  </si>
  <si>
    <t>DI000804</t>
  </si>
  <si>
    <t>DI000805</t>
  </si>
  <si>
    <t>DI000806</t>
  </si>
  <si>
    <t>DI000807</t>
  </si>
  <si>
    <t>DI000808</t>
  </si>
  <si>
    <t>DI000809</t>
  </si>
  <si>
    <t>DI000810</t>
  </si>
  <si>
    <t>DI000811</t>
  </si>
  <si>
    <t>DI000814</t>
  </si>
  <si>
    <t>DI000815</t>
  </si>
  <si>
    <t>DI000816</t>
  </si>
  <si>
    <t>DI000817</t>
  </si>
  <si>
    <t>DI000818</t>
  </si>
  <si>
    <t>DI000819</t>
  </si>
  <si>
    <t>DI000820</t>
  </si>
  <si>
    <t>DI000821</t>
  </si>
  <si>
    <t>DI000822</t>
  </si>
  <si>
    <t>DI000823</t>
  </si>
  <si>
    <t>DI000824</t>
  </si>
  <si>
    <t>DI000825</t>
  </si>
  <si>
    <t>DI000830</t>
  </si>
  <si>
    <t>DI000831</t>
  </si>
  <si>
    <t>DI000832</t>
  </si>
  <si>
    <t>DI000833</t>
  </si>
  <si>
    <t>DI000834</t>
  </si>
  <si>
    <t>DI000835</t>
  </si>
  <si>
    <t>DI000836</t>
  </si>
  <si>
    <t>DI000837</t>
  </si>
  <si>
    <t>DI000838</t>
  </si>
  <si>
    <t>DI000839</t>
  </si>
  <si>
    <t>DI000840</t>
  </si>
  <si>
    <t>DI000041</t>
  </si>
  <si>
    <t>Inversionistas Privados Jubilados</t>
  </si>
  <si>
    <t>INVERSIONISTAS PRIVADOS JUBILADOS</t>
  </si>
  <si>
    <t>ACR.PRIV.JUBILADOS</t>
  </si>
  <si>
    <t>DI000042</t>
  </si>
  <si>
    <t>DI000047</t>
  </si>
  <si>
    <t>DI000049</t>
  </si>
  <si>
    <t>DI000053</t>
  </si>
  <si>
    <t>DI000058</t>
  </si>
  <si>
    <t>DI000059</t>
  </si>
  <si>
    <t>DI000113</t>
  </si>
  <si>
    <t>DI000114</t>
  </si>
  <si>
    <t>DI000115</t>
  </si>
  <si>
    <t>DI000116</t>
  </si>
  <si>
    <t>DI000117</t>
  </si>
  <si>
    <t>DI000118</t>
  </si>
  <si>
    <t>DI000119</t>
  </si>
  <si>
    <t>DI000120</t>
  </si>
  <si>
    <t>DI000121</t>
  </si>
  <si>
    <t>DI000122</t>
  </si>
  <si>
    <t>DI000123</t>
  </si>
  <si>
    <t>DI000124</t>
  </si>
  <si>
    <t>DI000125</t>
  </si>
  <si>
    <t>DI000126</t>
  </si>
  <si>
    <t>DI000127</t>
  </si>
  <si>
    <t>DI000128</t>
  </si>
  <si>
    <t>DI000129</t>
  </si>
  <si>
    <t>DI000130</t>
  </si>
  <si>
    <t>DI000131</t>
  </si>
  <si>
    <t>DI000132</t>
  </si>
  <si>
    <t>DI000133</t>
  </si>
  <si>
    <t>DI000134</t>
  </si>
  <si>
    <t>DI000135</t>
  </si>
  <si>
    <t>DI000136</t>
  </si>
  <si>
    <t>DI000138</t>
  </si>
  <si>
    <t>DI000139</t>
  </si>
  <si>
    <t>DI000140</t>
  </si>
  <si>
    <t>DI000141</t>
  </si>
  <si>
    <t>DI000142</t>
  </si>
  <si>
    <t>DI000143</t>
  </si>
  <si>
    <t>DI000144</t>
  </si>
  <si>
    <t>DI000145</t>
  </si>
  <si>
    <t>DI000146</t>
  </si>
  <si>
    <t>DI000147</t>
  </si>
  <si>
    <t>DI000148</t>
  </si>
  <si>
    <t>DI000149</t>
  </si>
  <si>
    <t>DI000150</t>
  </si>
  <si>
    <t>DI000152</t>
  </si>
  <si>
    <t>DI000153</t>
  </si>
  <si>
    <t>DI000154</t>
  </si>
  <si>
    <t>DI000155</t>
  </si>
  <si>
    <t>DI000159</t>
  </si>
  <si>
    <t>DI000160</t>
  </si>
  <si>
    <t>DI000161</t>
  </si>
  <si>
    <t>DI000162</t>
  </si>
  <si>
    <t>DI000163</t>
  </si>
  <si>
    <t>DI000164</t>
  </si>
  <si>
    <t>DI000165</t>
  </si>
  <si>
    <t>DI000166</t>
  </si>
  <si>
    <t>DI000167</t>
  </si>
  <si>
    <t>DI000168</t>
  </si>
  <si>
    <t>DI000169</t>
  </si>
  <si>
    <t>DI000170</t>
  </si>
  <si>
    <t>DI000171</t>
  </si>
  <si>
    <t>DI000172</t>
  </si>
  <si>
    <t>DI000173</t>
  </si>
  <si>
    <t>DI000174</t>
  </si>
  <si>
    <t>DI000175</t>
  </si>
  <si>
    <t>DI000176</t>
  </si>
  <si>
    <t>DI000177</t>
  </si>
  <si>
    <t>DI000178</t>
  </si>
  <si>
    <t>DI000179</t>
  </si>
  <si>
    <t>DI000180</t>
  </si>
  <si>
    <t>DI000181</t>
  </si>
  <si>
    <t>DI000182</t>
  </si>
  <si>
    <t>DI000183</t>
  </si>
  <si>
    <t>DI000184</t>
  </si>
  <si>
    <t>DI000185</t>
  </si>
  <si>
    <t>DI000186</t>
  </si>
  <si>
    <t>DI000187</t>
  </si>
  <si>
    <t>DI000188</t>
  </si>
  <si>
    <t>DI000189</t>
  </si>
  <si>
    <t>DI000190</t>
  </si>
  <si>
    <t>DI000191</t>
  </si>
  <si>
    <t>DI000192</t>
  </si>
  <si>
    <t>DI000193</t>
  </si>
  <si>
    <t>DI000194</t>
  </si>
  <si>
    <t>DI000195</t>
  </si>
  <si>
    <t>DI000196</t>
  </si>
  <si>
    <t>DI000198</t>
  </si>
  <si>
    <t>DI000199</t>
  </si>
  <si>
    <t>DI000200</t>
  </si>
  <si>
    <t>DI000202</t>
  </si>
  <si>
    <t>DI000203</t>
  </si>
  <si>
    <t>DI000204</t>
  </si>
  <si>
    <t>DI000205</t>
  </si>
  <si>
    <t>DI000206</t>
  </si>
  <si>
    <t>DI000207</t>
  </si>
  <si>
    <t>DI000208</t>
  </si>
  <si>
    <t>DI000209</t>
  </si>
  <si>
    <t>DI000210</t>
  </si>
  <si>
    <t>DI000215</t>
  </si>
  <si>
    <t>DI000226</t>
  </si>
  <si>
    <t>DI000229</t>
  </si>
  <si>
    <t>DI000236</t>
  </si>
  <si>
    <t>DI000239</t>
  </si>
  <si>
    <t>DI000241</t>
  </si>
  <si>
    <t>DI000246</t>
  </si>
  <si>
    <t>DI000263</t>
  </si>
  <si>
    <t>DI000272</t>
  </si>
  <si>
    <t>DI000296</t>
  </si>
  <si>
    <t>DI000302</t>
  </si>
  <si>
    <t>DI000317</t>
  </si>
  <si>
    <t>DI000331</t>
  </si>
  <si>
    <t>DI000365</t>
  </si>
  <si>
    <t>DI000374</t>
  </si>
  <si>
    <t>DI000377</t>
  </si>
  <si>
    <t>DI000381</t>
  </si>
  <si>
    <t>DI000385</t>
  </si>
  <si>
    <t>DI000392</t>
  </si>
  <si>
    <t>DI000407</t>
  </si>
  <si>
    <t>DI000423</t>
  </si>
  <si>
    <t>DI000484</t>
  </si>
  <si>
    <t>DI000489</t>
  </si>
  <si>
    <t>DI000492</t>
  </si>
  <si>
    <t>DI000546</t>
  </si>
  <si>
    <t>DI000618</t>
  </si>
  <si>
    <t>DI000683</t>
  </si>
  <si>
    <t>DI000702</t>
  </si>
  <si>
    <t>DI000703</t>
  </si>
  <si>
    <t>DI000715</t>
  </si>
  <si>
    <t>DI000719</t>
  </si>
  <si>
    <t>DI000801</t>
  </si>
  <si>
    <t>DI000039</t>
  </si>
  <si>
    <t>Inversionistas Privados Proyectos</t>
  </si>
  <si>
    <t>INVERSIONISTAS PRIVADOS PROYECTOS</t>
  </si>
  <si>
    <t>ACREE.PRIV.PROYECTOS</t>
  </si>
  <si>
    <t>DI000072</t>
  </si>
  <si>
    <t>BANCO CENTRAL EC.</t>
  </si>
  <si>
    <t>DI000086</t>
  </si>
  <si>
    <t>DI000092</t>
  </si>
  <si>
    <t>DI000099</t>
  </si>
  <si>
    <t>DI000095</t>
  </si>
  <si>
    <t>BANCO CENTRAL DEL ECUADOR (BCE) - BONOS SUCRES</t>
  </si>
  <si>
    <t>BCE-BONOS SUCRES</t>
  </si>
  <si>
    <t>DI000031</t>
  </si>
  <si>
    <t>BIESS</t>
  </si>
  <si>
    <t>DI000044</t>
  </si>
  <si>
    <t>DI000057</t>
  </si>
  <si>
    <t>DI000106</t>
  </si>
  <si>
    <t>DI000137</t>
  </si>
  <si>
    <t>DI000151</t>
  </si>
  <si>
    <t>DI000158</t>
  </si>
  <si>
    <t>DI000201</t>
  </si>
  <si>
    <t>DI000221</t>
  </si>
  <si>
    <t>DI000247</t>
  </si>
  <si>
    <t>DI000337</t>
  </si>
  <si>
    <t>DI000338</t>
  </si>
  <si>
    <t>DI000339</t>
  </si>
  <si>
    <t>DI000346</t>
  </si>
  <si>
    <t>DI000431</t>
  </si>
  <si>
    <t>DI000460</t>
  </si>
  <si>
    <t>DI000468</t>
  </si>
  <si>
    <t>DI000469</t>
  </si>
  <si>
    <t>DI000470</t>
  </si>
  <si>
    <t>DI000481</t>
  </si>
  <si>
    <t>DI000482</t>
  </si>
  <si>
    <t>DI000519</t>
  </si>
  <si>
    <t>DI000551</t>
  </si>
  <si>
    <t>DI000652</t>
  </si>
  <si>
    <t>DI000663</t>
  </si>
  <si>
    <t>DI000050</t>
  </si>
  <si>
    <t>DI000063</t>
  </si>
  <si>
    <t>DI000073</t>
  </si>
  <si>
    <t>DI000093</t>
  </si>
  <si>
    <t>DI000094</t>
  </si>
  <si>
    <t>DI000100</t>
  </si>
  <si>
    <t>DI000197</t>
  </si>
  <si>
    <t>CNT-EP</t>
  </si>
  <si>
    <t>DI000533</t>
  </si>
  <si>
    <t>DI000534</t>
  </si>
  <si>
    <t>DI000535</t>
  </si>
  <si>
    <t>DI000716</t>
  </si>
  <si>
    <t>DI000303</t>
  </si>
  <si>
    <t>CON-LOS RIOS</t>
  </si>
  <si>
    <t>DI000304</t>
  </si>
  <si>
    <t>DI000305</t>
  </si>
  <si>
    <t>DI000730</t>
  </si>
  <si>
    <t>DI000731</t>
  </si>
  <si>
    <t>DI000564</t>
  </si>
  <si>
    <t>CON. PROV. GUAYAS</t>
  </si>
  <si>
    <t>DI000611</t>
  </si>
  <si>
    <t>DI000706</t>
  </si>
  <si>
    <t>DI000707</t>
  </si>
  <si>
    <t>DI000708</t>
  </si>
  <si>
    <t>COSEDE</t>
  </si>
  <si>
    <t>DI000591</t>
  </si>
  <si>
    <t>DI000642</t>
  </si>
  <si>
    <t>DI000691</t>
  </si>
  <si>
    <t>DI000726</t>
  </si>
  <si>
    <t>DI000787</t>
  </si>
  <si>
    <t>DI000813</t>
  </si>
  <si>
    <t>DI000827</t>
  </si>
  <si>
    <t>DI000828</t>
  </si>
  <si>
    <t>DI000829</t>
  </si>
  <si>
    <t>CUERPO ING. EJERCITO</t>
  </si>
  <si>
    <t>DI000471</t>
  </si>
  <si>
    <t>DI000472</t>
  </si>
  <si>
    <t>DI000727</t>
  </si>
  <si>
    <t>DI000728</t>
  </si>
  <si>
    <t>DI000581</t>
  </si>
  <si>
    <t>Inversionistas Privados Universidades</t>
  </si>
  <si>
    <t>INVERSIONISTAS PRIVADOS UNIVERSIDADES</t>
  </si>
  <si>
    <t>FLACSO</t>
  </si>
  <si>
    <t>DI000582</t>
  </si>
  <si>
    <t>DI000424</t>
  </si>
  <si>
    <t>GAD AMBATO</t>
  </si>
  <si>
    <t>DI000425</t>
  </si>
  <si>
    <t>DI000426</t>
  </si>
  <si>
    <t>DI000012</t>
  </si>
  <si>
    <t>IESS 40%</t>
  </si>
  <si>
    <t>DI000016</t>
  </si>
  <si>
    <t>DI000043</t>
  </si>
  <si>
    <t>Presupuesto General del Estado</t>
  </si>
  <si>
    <t>INMOBILAR</t>
  </si>
  <si>
    <t>DI000367</t>
  </si>
  <si>
    <t>ISSFA</t>
  </si>
  <si>
    <t>DI000443</t>
  </si>
  <si>
    <t>DI000011</t>
  </si>
  <si>
    <t>ISSPOL</t>
  </si>
  <si>
    <t>DI000366</t>
  </si>
  <si>
    <t>DI000729</t>
  </si>
  <si>
    <t>MUN-DAULE</t>
  </si>
  <si>
    <t>DI000693</t>
  </si>
  <si>
    <t>MUN-DURAN</t>
  </si>
  <si>
    <t>DI000694</t>
  </si>
  <si>
    <t>DI000695</t>
  </si>
  <si>
    <t>DI000461</t>
  </si>
  <si>
    <t>MUN-LA LIBERTAD</t>
  </si>
  <si>
    <t>DI000462</t>
  </si>
  <si>
    <t>DI000615</t>
  </si>
  <si>
    <t>MUN-LAGO AGRIO</t>
  </si>
  <si>
    <t>DI000616</t>
  </si>
  <si>
    <t>DI000617</t>
  </si>
  <si>
    <t>DI000479</t>
  </si>
  <si>
    <t>MUN-MILAGRO</t>
  </si>
  <si>
    <t>DI000480</t>
  </si>
  <si>
    <t>DI000621</t>
  </si>
  <si>
    <t>DI000622</t>
  </si>
  <si>
    <t>DI000623</t>
  </si>
  <si>
    <t>DI000733</t>
  </si>
  <si>
    <t>DI000653</t>
  </si>
  <si>
    <t>MUN-OTAVALO</t>
  </si>
  <si>
    <t>DI000654</t>
  </si>
  <si>
    <t>DI000655</t>
  </si>
  <si>
    <t>DI000464</t>
  </si>
  <si>
    <t>MUN-PEDRO MONCAYO</t>
  </si>
  <si>
    <t>DI000465</t>
  </si>
  <si>
    <t>DI000473</t>
  </si>
  <si>
    <t>MUN-PELILEO</t>
  </si>
  <si>
    <t>DI000474</t>
  </si>
  <si>
    <t>DI000661</t>
  </si>
  <si>
    <t>MUN-QUEVEDO</t>
  </si>
  <si>
    <t>DI000662</t>
  </si>
  <si>
    <t>DI000446</t>
  </si>
  <si>
    <t>MUN-SAMBORONDON</t>
  </si>
  <si>
    <t>DI000447</t>
  </si>
  <si>
    <t>DI000734</t>
  </si>
  <si>
    <t>MUN-SANTA CRUZ</t>
  </si>
  <si>
    <t>DI000735</t>
  </si>
  <si>
    <t>DI000736</t>
  </si>
  <si>
    <t>DI000624</t>
  </si>
  <si>
    <t>MUN-SANTA ELENA</t>
  </si>
  <si>
    <t>DI000625</t>
  </si>
  <si>
    <t>DI000626</t>
  </si>
  <si>
    <t>DI000449</t>
  </si>
  <si>
    <t>DI000450</t>
  </si>
  <si>
    <t>DI000563</t>
  </si>
  <si>
    <t>DI000596</t>
  </si>
  <si>
    <t>DI000597</t>
  </si>
  <si>
    <t>DI000598</t>
  </si>
  <si>
    <t>DI000350</t>
  </si>
  <si>
    <t>DI000351</t>
  </si>
  <si>
    <t>DI000238</t>
  </si>
  <si>
    <t>DI000647</t>
  </si>
  <si>
    <t>DI000444</t>
  </si>
  <si>
    <t>DI000445</t>
  </si>
  <si>
    <t>DI000612</t>
  </si>
  <si>
    <t>DI000613</t>
  </si>
  <si>
    <t>DI000614</t>
  </si>
  <si>
    <t>DI000699</t>
  </si>
  <si>
    <t>DI000700</t>
  </si>
  <si>
    <t>DI000701</t>
  </si>
  <si>
    <t>DI000451</t>
  </si>
  <si>
    <t>DI000452</t>
  </si>
  <si>
    <t>DI000565</t>
  </si>
  <si>
    <t>DI000599</t>
  </si>
  <si>
    <t>DI000600</t>
  </si>
  <si>
    <t>DI000601</t>
  </si>
  <si>
    <t>DI000737</t>
  </si>
  <si>
    <t>DI000602</t>
  </si>
  <si>
    <t>PUCE</t>
  </si>
  <si>
    <t>DI000603</t>
  </si>
  <si>
    <t>DI000561</t>
  </si>
  <si>
    <t>SCPN</t>
  </si>
  <si>
    <t>DI000562</t>
  </si>
  <si>
    <t>DI000609</t>
  </si>
  <si>
    <t>DI000610</t>
  </si>
  <si>
    <t>DI000718</t>
  </si>
  <si>
    <t>DI000812</t>
  </si>
  <si>
    <t>SENPLADES</t>
  </si>
  <si>
    <t>DI000571</t>
  </si>
  <si>
    <t>U. ANDINA S. BOLIVAR</t>
  </si>
  <si>
    <t>DI000572</t>
  </si>
  <si>
    <t>DI000577</t>
  </si>
  <si>
    <t>U. AZUAY</t>
  </si>
  <si>
    <t>DI000578</t>
  </si>
  <si>
    <t>DI000575</t>
  </si>
  <si>
    <t>U. CASA GRANDE</t>
  </si>
  <si>
    <t>DI000576</t>
  </si>
  <si>
    <t>DI000579</t>
  </si>
  <si>
    <t>U. CATOLICA GQUIL.</t>
  </si>
  <si>
    <t>DI000580</t>
  </si>
  <si>
    <t>DI000573</t>
  </si>
  <si>
    <t>U. ECOTEC</t>
  </si>
  <si>
    <t>DI000574</t>
  </si>
  <si>
    <t>DI000583</t>
  </si>
  <si>
    <t>UDLA</t>
  </si>
  <si>
    <t>DI000584</t>
  </si>
  <si>
    <t>DI000569</t>
  </si>
  <si>
    <t>UEES</t>
  </si>
  <si>
    <t>DI000570</t>
  </si>
  <si>
    <t>DI000585</t>
  </si>
  <si>
    <t>ULVR</t>
  </si>
  <si>
    <t>DI000586</t>
  </si>
  <si>
    <t>DI000567</t>
  </si>
  <si>
    <t>USFQ</t>
  </si>
  <si>
    <t>DI000568</t>
  </si>
  <si>
    <t>DI000604</t>
  </si>
  <si>
    <t>UTE</t>
  </si>
  <si>
    <t>DI000605</t>
  </si>
  <si>
    <t>DI000670</t>
  </si>
  <si>
    <t>UTPL</t>
  </si>
  <si>
    <t>DI000671</t>
  </si>
  <si>
    <t xml:space="preserve">  </t>
  </si>
  <si>
    <t>AFD CEC 1005 01 V</t>
  </si>
  <si>
    <t>CNY</t>
  </si>
  <si>
    <t>EUR</t>
  </si>
  <si>
    <t>SUC</t>
  </si>
  <si>
    <t>CAD</t>
  </si>
  <si>
    <t>JPY</t>
  </si>
  <si>
    <t>CHF</t>
  </si>
  <si>
    <t>GBP</t>
  </si>
  <si>
    <t>KRW</t>
  </si>
  <si>
    <t>SDR</t>
  </si>
  <si>
    <t>Desembolsos</t>
  </si>
  <si>
    <t>Amortizaciones</t>
  </si>
  <si>
    <t>Intereses</t>
  </si>
  <si>
    <t>DI000111</t>
  </si>
  <si>
    <t>INTERESES</t>
  </si>
  <si>
    <t>DI0000392</t>
  </si>
  <si>
    <t>DESEMBOLSOS</t>
  </si>
  <si>
    <t>AMORTIZACIONES</t>
  </si>
  <si>
    <t>ICO 2) 013001.</t>
  </si>
  <si>
    <t>COMISIONES</t>
  </si>
  <si>
    <t xml:space="preserve">DEUDA PÚBLICA TOTAL </t>
  </si>
  <si>
    <t>CONVENIOS ORIGINALES (GOBIERNOS)</t>
  </si>
  <si>
    <t>CONVENIOS ORIGINALES (BANCOS)</t>
  </si>
  <si>
    <t>BONOS BRADY</t>
  </si>
  <si>
    <t xml:space="preserve">BONOS GLOBALES </t>
  </si>
  <si>
    <t xml:space="preserve">CLUB PARIS </t>
  </si>
  <si>
    <t>REF. PARA BONOS</t>
  </si>
  <si>
    <t>REF. CLUB PARIS</t>
  </si>
  <si>
    <t>Sector</t>
  </si>
  <si>
    <t>Fondo de Seguridad Social FSS</t>
  </si>
  <si>
    <t xml:space="preserve">Gobierno Central </t>
  </si>
  <si>
    <t>Banco de Desarrollo del Ecuador</t>
  </si>
  <si>
    <t>Empresas Públicas No Financieras EPNF</t>
  </si>
  <si>
    <t>Sector Público Financiero SPF</t>
  </si>
  <si>
    <t>Gobiernos Autonomos Descentralizados GADS</t>
  </si>
  <si>
    <t>Gobierno General</t>
  </si>
  <si>
    <t>Sector Público No Financiero SPNF</t>
  </si>
  <si>
    <t>a. Gobierno General</t>
  </si>
  <si>
    <t>SPNF / SPF</t>
  </si>
  <si>
    <t>Tipo de Instrumento</t>
  </si>
  <si>
    <t>Tenedores de Bonos y Pagares Privados</t>
  </si>
  <si>
    <t>Tenedores de Bonos y Pagares Públicos</t>
  </si>
  <si>
    <t>Concejo Municipal</t>
  </si>
  <si>
    <t>Concejo Provincial</t>
  </si>
  <si>
    <t>Proveedores</t>
  </si>
  <si>
    <t xml:space="preserve">Anticipos Pactados en los Contratos Comerciales de Venta de Productos </t>
  </si>
  <si>
    <t xml:space="preserve">Otros Pasivos </t>
  </si>
  <si>
    <t>Obligaciones Pendientes de Pago del Ejercicio Fiscal en Curso</t>
  </si>
  <si>
    <t>Obligaciones No Pagadas y Registradas en los Presupuestos Clausurados</t>
  </si>
  <si>
    <t>Pasivos Derivados de Convenios de Liquidez</t>
  </si>
  <si>
    <t>PIB NOMINAL</t>
  </si>
  <si>
    <t>Bonos en Mercado Internacional</t>
  </si>
  <si>
    <t>Préstamos</t>
  </si>
  <si>
    <t>b. Empresas Públicas No Financieras EPNF</t>
  </si>
  <si>
    <t>Resto del Sector Público Financiero</t>
  </si>
  <si>
    <t>SECTOR PÚBLICO TOTAL ( A + B )</t>
  </si>
  <si>
    <t>A. Sector Público No Financiero SPNF ( a + b)</t>
  </si>
  <si>
    <t>B. Sector Público Financiero SPF</t>
  </si>
  <si>
    <t>OTROS FLUJOS ECONÓMICOS</t>
  </si>
  <si>
    <t>Fuente: SIGADE</t>
  </si>
  <si>
    <t>Sector Público Total</t>
  </si>
  <si>
    <t>SECTOR PÚBLICO TOTAL AGREGADA ( A + B )</t>
  </si>
  <si>
    <t>Sector para Sub. Politica Fiscal</t>
  </si>
  <si>
    <t>Deudor2</t>
  </si>
  <si>
    <t>Presupuesto General del Estado PGE</t>
  </si>
  <si>
    <t>Préstamo</t>
  </si>
  <si>
    <t>Convenio</t>
  </si>
  <si>
    <t xml:space="preserve">Inversionista </t>
  </si>
  <si>
    <t>Acreedores Privados</t>
  </si>
  <si>
    <t xml:space="preserve">Acreedores Públicos </t>
  </si>
  <si>
    <t>Gobiernos Autónomos Descentralizados GADs</t>
  </si>
  <si>
    <t xml:space="preserve">Fondo de Seguridad Social y afines </t>
  </si>
  <si>
    <t>4759/OC-EC</t>
  </si>
  <si>
    <t>3415/OC-EC</t>
  </si>
  <si>
    <t>SALDO AL 31.07.2021</t>
  </si>
  <si>
    <t>SALDO AL 31-07-2021</t>
  </si>
  <si>
    <t>DI000848</t>
  </si>
  <si>
    <t>DI000849</t>
  </si>
  <si>
    <t>DI000850</t>
  </si>
  <si>
    <t>DI000851</t>
  </si>
  <si>
    <t>DI000852</t>
  </si>
  <si>
    <t>DI000853</t>
  </si>
  <si>
    <t>DI000854</t>
  </si>
  <si>
    <t>DI000855</t>
  </si>
  <si>
    <t>DI000856</t>
  </si>
  <si>
    <t>DI000841</t>
  </si>
  <si>
    <t>DI000842</t>
  </si>
  <si>
    <t>DI000843</t>
  </si>
  <si>
    <t>DI000844</t>
  </si>
  <si>
    <t>DI000845</t>
  </si>
  <si>
    <t>DI000846</t>
  </si>
  <si>
    <t>DI000847</t>
  </si>
  <si>
    <t>DI000857</t>
  </si>
  <si>
    <t>DI000858</t>
  </si>
  <si>
    <t>DI000859</t>
  </si>
  <si>
    <t>DI000860</t>
  </si>
  <si>
    <t>DI000861</t>
  </si>
  <si>
    <t>DI000862</t>
  </si>
  <si>
    <t>DI000863</t>
  </si>
  <si>
    <t>DI000864</t>
  </si>
  <si>
    <t>DI000865</t>
  </si>
  <si>
    <t>DI000868</t>
  </si>
  <si>
    <t>DI000869</t>
  </si>
  <si>
    <t>DI000866</t>
  </si>
  <si>
    <t>DI000867</t>
  </si>
  <si>
    <t>DETALLE</t>
  </si>
  <si>
    <t>SECTOR PÚBLICO TOTAL CONSOLIDADO</t>
  </si>
  <si>
    <t>Acreedores privados</t>
  </si>
  <si>
    <t>SECTOR PÚBLICO NO FINANCIERO CONSOLIDADO</t>
  </si>
  <si>
    <t>PRESUPUESTO GENERAL DEL ESTADO CONSOLIDADO</t>
  </si>
  <si>
    <t>Fecha de firma</t>
  </si>
  <si>
    <t xml:space="preserve">             Convenios Originales (Bancos)</t>
  </si>
  <si>
    <t xml:space="preserve">                    C.P. VIII</t>
  </si>
  <si>
    <t xml:space="preserve">          Convenios Originales (Gobiernos)</t>
  </si>
  <si>
    <t xml:space="preserve">           BID</t>
  </si>
  <si>
    <t xml:space="preserve">           CAF</t>
  </si>
  <si>
    <t xml:space="preserve">           FIDA</t>
  </si>
  <si>
    <t xml:space="preserve">           FMI</t>
  </si>
  <si>
    <t xml:space="preserve">                    Bonos 2012</t>
  </si>
  <si>
    <t xml:space="preserve">                    Bonos 2030</t>
  </si>
  <si>
    <t xml:space="preserve">           Bonos Petroamazonas nov.</t>
  </si>
  <si>
    <t xml:space="preserve">           Bonos Soberanos 2019-2035</t>
  </si>
  <si>
    <t xml:space="preserve">                    Descuento</t>
  </si>
  <si>
    <t xml:space="preserve">                    Par</t>
  </si>
  <si>
    <t xml:space="preserve">           Bonos 2022</t>
  </si>
  <si>
    <t xml:space="preserve">           Bonos 2023</t>
  </si>
  <si>
    <t xml:space="preserve">           Bonos 2024</t>
  </si>
  <si>
    <t xml:space="preserve">           Bonos 2025</t>
  </si>
  <si>
    <t xml:space="preserve">           Bonos 2026</t>
  </si>
  <si>
    <t xml:space="preserve">           Bonos 2027 1</t>
  </si>
  <si>
    <t xml:space="preserve">           Bonos 2027 2</t>
  </si>
  <si>
    <t xml:space="preserve">           Bonos 2028</t>
  </si>
  <si>
    <t xml:space="preserve">           Bonos 2029</t>
  </si>
  <si>
    <t xml:space="preserve">           Bonos 2030</t>
  </si>
  <si>
    <t xml:space="preserve">           Bonos PDI 2030</t>
  </si>
  <si>
    <t xml:space="preserve">          Nuevo Bono S. 2040 1</t>
  </si>
  <si>
    <t xml:space="preserve">          Nuevo Bono SOB 2030</t>
  </si>
  <si>
    <t xml:space="preserve">          Nuevo Bono SOB 2035</t>
  </si>
  <si>
    <t>PROVEEDORES</t>
  </si>
  <si>
    <t>Fecha de Vencimiento del Préstamo</t>
  </si>
  <si>
    <t>Monto Contratado</t>
  </si>
  <si>
    <t>Plazo por Vencer</t>
  </si>
  <si>
    <t>Plazo Contractual</t>
  </si>
  <si>
    <t>Tasa de Interes</t>
  </si>
  <si>
    <t>Saldo por Plazo por Vencer</t>
  </si>
  <si>
    <t>Saldo por Plazo Contractual</t>
  </si>
  <si>
    <t>Saldo por la Tasa</t>
  </si>
  <si>
    <t>Tasa Promedio Ponderada</t>
  </si>
  <si>
    <t>Plazo por Vencer Promedio Ponderado</t>
  </si>
  <si>
    <t>Plazo Contractual Ponderado</t>
  </si>
  <si>
    <t>DEUDA PÚBLICA EXTERNA TOTAL</t>
  </si>
  <si>
    <t>SALDO, TASA DE INTERÉS,  PLAZOS POR VENCER Y CONTRACTUALES PONDERADOS</t>
  </si>
  <si>
    <t>Cifras en millones de US$</t>
  </si>
  <si>
    <t>CONCEPTO</t>
  </si>
  <si>
    <t>GOBIERNOS</t>
  </si>
  <si>
    <t>Tasa de Interés Contractual Ponderada</t>
  </si>
  <si>
    <t xml:space="preserve">Plazo Vencimiento Contractual Ponderado </t>
  </si>
  <si>
    <t xml:space="preserve"> </t>
  </si>
  <si>
    <t>SALDO DE LA DEUDA PÚBLICA TOTAL</t>
  </si>
  <si>
    <t>POR TASAS DE INTERÉS CONTRACTUALES PONDERADAS</t>
  </si>
  <si>
    <t xml:space="preserve">    - porcentajes -</t>
  </si>
  <si>
    <t>SALDO DEL MES DE AGOSTO</t>
  </si>
  <si>
    <t>DEUDA PÚBLICA TOTAL</t>
  </si>
  <si>
    <t>DEUDA EXTERNA</t>
  </si>
  <si>
    <t>DEUDA INTERNA</t>
  </si>
  <si>
    <t xml:space="preserve">DEUDA EXTERNA </t>
  </si>
  <si>
    <t xml:space="preserve">    ORG.INTERNACIONALES</t>
  </si>
  <si>
    <t xml:space="preserve">    GOBIERNOS</t>
  </si>
  <si>
    <t xml:space="preserve">    BANCOS Y BONOS</t>
  </si>
  <si>
    <t xml:space="preserve">    PROVEEDORES</t>
  </si>
  <si>
    <t xml:space="preserve">     TÍTULOS DEL ESTADO</t>
  </si>
  <si>
    <t xml:space="preserve">     ENTIDADES DEL ESTADO</t>
  </si>
  <si>
    <r>
      <rPr>
        <b/>
        <sz val="8"/>
        <color theme="1"/>
        <rFont val="Arial Narrow"/>
        <family val="2"/>
      </rPr>
      <t>Fuente:</t>
    </r>
    <r>
      <rPr>
        <sz val="8"/>
        <color theme="1"/>
        <rFont val="Arial Narrow"/>
        <family val="2"/>
      </rPr>
      <t xml:space="preserve"> Sistema SIGADE</t>
    </r>
  </si>
  <si>
    <r>
      <rPr>
        <b/>
        <sz val="8"/>
        <color theme="1"/>
        <rFont val="Arial Narrow"/>
        <family val="2"/>
      </rPr>
      <t xml:space="preserve">Elaboración: </t>
    </r>
    <r>
      <rPr>
        <sz val="8"/>
        <color theme="1"/>
        <rFont val="Arial Narrow"/>
        <family val="2"/>
      </rPr>
      <t>Subsecretaría de Financiamiento Público / DNSEFP</t>
    </r>
  </si>
  <si>
    <t>POR PLAZOS CONTRACTUALES PONDERADOS</t>
  </si>
  <si>
    <t xml:space="preserve">    -  años  -</t>
  </si>
  <si>
    <t>AÑOS</t>
  </si>
  <si>
    <t xml:space="preserve">                               </t>
  </si>
  <si>
    <t xml:space="preserve">   ORG.INTERNACIONALES</t>
  </si>
  <si>
    <t xml:space="preserve">   GOBIERNOS</t>
  </si>
  <si>
    <t xml:space="preserve">   BANCOS Y BONOS</t>
  </si>
  <si>
    <t xml:space="preserve">   PROVEEDORES</t>
  </si>
  <si>
    <t xml:space="preserve">   TÍTULOS DEL ESTADO</t>
  </si>
  <si>
    <t xml:space="preserve">   ENTIDADES DEL ESTADO</t>
  </si>
  <si>
    <r>
      <rPr>
        <b/>
        <sz val="8"/>
        <rFont val="Arial Narrow"/>
        <family val="2"/>
      </rPr>
      <t xml:space="preserve">Nota: </t>
    </r>
    <r>
      <rPr>
        <sz val="8"/>
        <rFont val="Arial Narrow"/>
        <family val="2"/>
      </rPr>
      <t>Cifras provisionales para los años 2008-2021.</t>
    </r>
  </si>
  <si>
    <r>
      <rPr>
        <b/>
        <sz val="8"/>
        <rFont val="Arial Narrow"/>
        <family val="2"/>
      </rPr>
      <t>Fuente:</t>
    </r>
    <r>
      <rPr>
        <sz val="8"/>
        <rFont val="Arial Narrow"/>
        <family val="2"/>
      </rPr>
      <t xml:space="preserve"> Sistema SIGADE</t>
    </r>
  </si>
  <si>
    <r>
      <rPr>
        <b/>
        <sz val="8"/>
        <rFont val="Arial Narrow"/>
        <family val="2"/>
      </rPr>
      <t xml:space="preserve">Elaboración: </t>
    </r>
    <r>
      <rPr>
        <sz val="8"/>
        <rFont val="Arial Narrow"/>
        <family val="2"/>
      </rPr>
      <t>Subsecretaría de Financiamiento Público / DNSEFP</t>
    </r>
  </si>
  <si>
    <t>POR PLAZOS POR VENCER PONDERADOS</t>
  </si>
  <si>
    <t>SALDO DEL MES DE SEPTIEMBRE</t>
  </si>
  <si>
    <t>2021 JULIO</t>
  </si>
  <si>
    <t>I. DEUDA EXTERNA</t>
  </si>
  <si>
    <t>ORGANISMOS INTERNACIONALES</t>
  </si>
  <si>
    <t>BANCOS Y BONOS</t>
  </si>
  <si>
    <t>BONOS GLOBALES</t>
  </si>
  <si>
    <t>BONOS INTERNACIONALES/PETROAMAZONAS</t>
  </si>
  <si>
    <t>BONOS SOBERANOS 2014-2024</t>
  </si>
  <si>
    <t>BONOS SOBERANOS 2015-2020</t>
  </si>
  <si>
    <t>BONOS SOBERANOS 2016-2022</t>
  </si>
  <si>
    <t>BONOS SOBERANOS 2017-2023/2027</t>
  </si>
  <si>
    <t>BONOS SOBERANOS 2017/2027 jun</t>
  </si>
  <si>
    <t>BONOS SOBERANOS 2017/2027 oct</t>
  </si>
  <si>
    <t>BONOS SOBERANOS 2028</t>
  </si>
  <si>
    <t>BONOS SOBERANOS 2016-2026</t>
  </si>
  <si>
    <t>BONOS SOBERANOS 2029</t>
  </si>
  <si>
    <t>BONOS SOBERANOS 2025</t>
  </si>
  <si>
    <t>BONOS SOBERANOS 2030</t>
  </si>
  <si>
    <t>MONTO CONTRATADO</t>
  </si>
  <si>
    <t>PLAZO POR VENCER</t>
  </si>
  <si>
    <t>PLAZO CONTRACTUAL</t>
  </si>
  <si>
    <t>INMOBILIAR</t>
  </si>
  <si>
    <t>CONVENIO IESS</t>
  </si>
  <si>
    <t>TOTAL DEUDA INTERNA</t>
  </si>
  <si>
    <t>CONVENIOS</t>
  </si>
  <si>
    <t>PRÉSTAMOS</t>
  </si>
  <si>
    <t>TENEDORES DE BONOS PRIVADOS</t>
  </si>
  <si>
    <t>TENEDORES DE BONOS PÚBLICOS</t>
  </si>
  <si>
    <t>PRÉSTAMO BANCO CENTRAL DEL ECUADOR (BCE)</t>
  </si>
  <si>
    <t>PRÉSTAMO BANCO DE DESARROLLO DEL ECUADOR (BDE)</t>
  </si>
  <si>
    <t>PRÉSTAMO BCE</t>
  </si>
  <si>
    <t>PRÉSTAMO BDE</t>
  </si>
  <si>
    <t xml:space="preserve">Subtotal Préstamos de Deuda Pública </t>
  </si>
  <si>
    <t xml:space="preserve">Subtotal Títulos de Deuda Pública </t>
  </si>
  <si>
    <t xml:space="preserve">Subtotal Préstamos Deuda Externa </t>
  </si>
  <si>
    <t xml:space="preserve">Subtotal Títulos de Deuda en Mercados Internacionales </t>
  </si>
  <si>
    <t>Organismos Internacionales (Multilaterales)</t>
  </si>
  <si>
    <t>Convenios Originales (Bancos)</t>
  </si>
  <si>
    <t xml:space="preserve">Convenios Originales (Gobiernos) </t>
  </si>
  <si>
    <t>Gobiernos Autónomos Descentralizados</t>
  </si>
  <si>
    <t xml:space="preserve">Sector Privado Financiero </t>
  </si>
  <si>
    <t>Sector Privado No Financiero</t>
  </si>
  <si>
    <t>Préstamo Banco Central del Ecuador BCE</t>
  </si>
  <si>
    <t>Certificados de Tesoreria CETES</t>
  </si>
  <si>
    <t xml:space="preserve">Secretaría de Hidrocarburos </t>
  </si>
  <si>
    <t>Cartas de Crédito (Petroecuador)</t>
  </si>
  <si>
    <t>Indicador Deuda / PIB</t>
  </si>
  <si>
    <t>ATRASOS</t>
  </si>
  <si>
    <t>AMORTIZACIÓN</t>
  </si>
  <si>
    <t>NO. PRÉSTAMO</t>
  </si>
  <si>
    <t>MONEDA</t>
  </si>
  <si>
    <t>SECTOR GENERAL</t>
  </si>
  <si>
    <t xml:space="preserve">SECTOR   </t>
  </si>
  <si>
    <t>SUBSECTOR</t>
  </si>
  <si>
    <t>TIPO DE INSTRUMENTO</t>
  </si>
  <si>
    <t>NOMBRE DEL ACREEDOR</t>
  </si>
  <si>
    <t>DEUDOR</t>
  </si>
  <si>
    <t>TIPO DE ACREEDOR</t>
  </si>
  <si>
    <t>REFERENCIA DEL ACREEDOR</t>
  </si>
  <si>
    <t xml:space="preserve">FECHA DE FIRMA </t>
  </si>
  <si>
    <t>FECHA DE VENCIMIENTO DEL PRÉSTAMO</t>
  </si>
  <si>
    <t>MONTO NETO</t>
  </si>
  <si>
    <t>TASA DE INTERES</t>
  </si>
  <si>
    <t>SALDO POR PLAZO POR VENCER</t>
  </si>
  <si>
    <t xml:space="preserve">SALDO POR PLAZO CONTRACTUAL </t>
  </si>
  <si>
    <t xml:space="preserve">SALDO POR LA TASA </t>
  </si>
  <si>
    <t xml:space="preserve">PLAZO POR VENCER PROMEDIO PONDERADO </t>
  </si>
  <si>
    <t xml:space="preserve">PLAZO CONTRACTUAL PONDERADO </t>
  </si>
  <si>
    <t xml:space="preserve">TASA PROMEDIO PONDERADA </t>
  </si>
  <si>
    <t>ACREEDOR</t>
  </si>
  <si>
    <t>Título de Deuda Interna (fuera del SPNF)</t>
  </si>
  <si>
    <t>DEUDA EXTERNA ECUATORIANA</t>
  </si>
  <si>
    <t>SECTOR PÚBLICO TOTAL AGREGADA</t>
  </si>
  <si>
    <t>SECTOR PÚBLICO NO FINANCIERO AGREGADA</t>
  </si>
  <si>
    <t>PRESUPUESTO GENERAL DEL ESTADO AGREGADA</t>
  </si>
  <si>
    <t>Subtotal Derechos Contractuales Originados o Vinculados a Operaciones Ordinarias</t>
  </si>
  <si>
    <t>Deuda Pública Externa</t>
  </si>
  <si>
    <t>Deuda Pública Interna</t>
  </si>
  <si>
    <t>Títulos de Deuda emitidos en Mercados Internacionales</t>
  </si>
  <si>
    <t>Agosto 2021</t>
  </si>
  <si>
    <t>Derechos Contractuales Originados o Vinculados a Operaciones Ordinarias (Schlumberger)</t>
  </si>
  <si>
    <t xml:space="preserve">Subtotal Anticipos Pactados en los Contratos Comerciales de Venta de Productos </t>
  </si>
  <si>
    <t xml:space="preserve">Subtotal Otras Obligaciones </t>
  </si>
  <si>
    <t xml:space="preserve">Total Deuda Externa </t>
  </si>
  <si>
    <t>Préstamos Externos y Títulos de Deuda emitidos en Mercados Internacionales</t>
  </si>
  <si>
    <t xml:space="preserve">Subtotal Préstamos Externos y Títulos de Deuda en Mercados Internacionales </t>
  </si>
  <si>
    <t>Subtotal Obligaciones No Pagadas y Registradas en los Presupuestos Clausurados</t>
  </si>
  <si>
    <t xml:space="preserve">Subtotal de Instituciones Públicas </t>
  </si>
  <si>
    <t>Subtotal Deuda Pública Interna</t>
  </si>
  <si>
    <t>Otros Obligaciones</t>
  </si>
  <si>
    <t>Subtotal Otras Obligaciones</t>
  </si>
  <si>
    <t>Total Deuda Interna</t>
  </si>
  <si>
    <t>Subtotal Gobiernos Autónomos Descentralizados</t>
  </si>
  <si>
    <t xml:space="preserve">Subtotal Empresas Públicas </t>
  </si>
  <si>
    <t>Empresas Públicas Eps</t>
  </si>
  <si>
    <t>Títulos de Deuda Interna Sector Privado*</t>
  </si>
  <si>
    <t>Préstamo Banco de Desarrollo del Ecuador BDE**</t>
  </si>
  <si>
    <t>Préstamos Banco de Desarrollo del Ecuador BDE***</t>
  </si>
  <si>
    <t>**La deuda del Gobierno con el  Banco de Desarrollo del Ecuador (Casa para Todos, Deudor Gobierno Central)</t>
  </si>
  <si>
    <t xml:space="preserve">***La deuda de otras instituciones públicas con el Banco de Desarrollo del Ecuador </t>
  </si>
  <si>
    <r>
      <t>Seguridad Social</t>
    </r>
    <r>
      <rPr>
        <vertAlign val="superscript"/>
        <sz val="11"/>
        <color theme="1"/>
        <rFont val="Calibri"/>
        <family val="2"/>
        <scheme val="minor"/>
      </rPr>
      <t>1</t>
    </r>
  </si>
  <si>
    <r>
      <t xml:space="preserve">Indicador de la Deuda Pública y Otras Obligaciones del Sector Público No Financiero y Seguridad Social
</t>
    </r>
    <r>
      <rPr>
        <b/>
        <i/>
        <sz val="14"/>
        <color theme="0"/>
        <rFont val="Calibri"/>
        <family val="2"/>
        <scheme val="minor"/>
      </rPr>
      <t>(Cifras en USD dólares)</t>
    </r>
  </si>
  <si>
    <t>PDI</t>
  </si>
  <si>
    <t>ORGANISMOS INTERNACIONALES (MULTILATERALES)</t>
  </si>
  <si>
    <t>SUBTOTAL ORGANISMOS INTERNACIONALES (MULTILATERALES)</t>
  </si>
  <si>
    <t>SUBTOTAL CONVENIOS ORIGINALES (GOBIERNOS)</t>
  </si>
  <si>
    <t xml:space="preserve">TITULOS DE DEUDA EMITIDOS EN MERCADOS INTERNACIONALES </t>
  </si>
  <si>
    <t>SUBTOTAL CONVENIOS ORIGINALES (BANCOS)</t>
  </si>
  <si>
    <t xml:space="preserve">SUBTOTAL DE TÍTULOS DE DEUDA EMITIDOS EN MERCADOS INTERNACIONALES </t>
  </si>
  <si>
    <t>TITULOS DE DEUDA EMITIDOS EN MERCADOS INTERNACIONALES</t>
  </si>
  <si>
    <t>SUBTOTAL TITULOS EMITIDOS EN MERCADOS INTERNACIONALES</t>
  </si>
  <si>
    <t xml:space="preserve">Porcentaje de la Deuda Interna </t>
  </si>
  <si>
    <t xml:space="preserve">Porcentaje de la Deuda Interna por Acreedor </t>
  </si>
  <si>
    <t>Plazo por Vencer Ponderado</t>
  </si>
  <si>
    <t>BEI ETAPA EP</t>
  </si>
  <si>
    <t xml:space="preserve">ORGANISMOS INTERNACIONALES </t>
  </si>
  <si>
    <t>PROVEEDOR</t>
  </si>
  <si>
    <t>BONOS EMITIDOS EN MERCADOS INTERNACIONALES</t>
  </si>
  <si>
    <t>Comisiones</t>
  </si>
  <si>
    <t>Otros Flujos económicos</t>
  </si>
  <si>
    <t>Atrasos</t>
  </si>
  <si>
    <t>DI000871</t>
  </si>
  <si>
    <t>DI000872</t>
  </si>
  <si>
    <t>DI000873</t>
  </si>
  <si>
    <t>DI000874</t>
  </si>
  <si>
    <t>DI000875</t>
  </si>
  <si>
    <t>DI000876</t>
  </si>
  <si>
    <t>DI000877</t>
  </si>
  <si>
    <t>DI000878</t>
  </si>
  <si>
    <t>DI000879</t>
  </si>
  <si>
    <t>DI000880</t>
  </si>
  <si>
    <t>DI000881</t>
  </si>
  <si>
    <t>DI000882</t>
  </si>
  <si>
    <t>DI000883</t>
  </si>
  <si>
    <t>DI000884</t>
  </si>
  <si>
    <t>DI000885</t>
  </si>
  <si>
    <t>DI000886</t>
  </si>
  <si>
    <t>DI000887</t>
  </si>
  <si>
    <t>DI000888</t>
  </si>
  <si>
    <t>DI000894</t>
  </si>
  <si>
    <t>DI000895</t>
  </si>
  <si>
    <t>DI000896</t>
  </si>
  <si>
    <t>DI000897</t>
  </si>
  <si>
    <t>DI000870</t>
  </si>
  <si>
    <t>DI000889</t>
  </si>
  <si>
    <t>DI000890</t>
  </si>
  <si>
    <t>DI000891</t>
  </si>
  <si>
    <t>DI000892</t>
  </si>
  <si>
    <t>DI000893</t>
  </si>
  <si>
    <t>Saldo al 31-07-2021</t>
  </si>
  <si>
    <t xml:space="preserve">COMISIONES </t>
  </si>
  <si>
    <t>AL 31 DE AGOSTO DE 2021</t>
  </si>
  <si>
    <t>cifras en miles de USD.</t>
  </si>
  <si>
    <t>SALDO AL 31-08-2021</t>
  </si>
  <si>
    <t>cifras de miles de USD.</t>
  </si>
  <si>
    <t>AÑOS 2005 - 2021 (AGOSTO)</t>
  </si>
  <si>
    <t>2021 AGOSTO</t>
  </si>
  <si>
    <t>DEUDA PÚBLICA INTERNA AGREGADA
USD dólares
AL 31 DE AGOSTO DE 2021</t>
  </si>
  <si>
    <t>SALDO AL 31.08.2021</t>
  </si>
  <si>
    <t>Saldo al 31- 08- 2021</t>
  </si>
  <si>
    <t>DEUDA PÚBLICA INTERNA CONSOLIDADA
USD dólares
Saldo al 31 de agosto de 2021</t>
  </si>
  <si>
    <t>Saldo Final al 
31-08-2021</t>
  </si>
  <si>
    <t>Deuda Externa</t>
  </si>
  <si>
    <t xml:space="preserve">Desembolsos </t>
  </si>
  <si>
    <t xml:space="preserve">Amortizaciones </t>
  </si>
  <si>
    <t xml:space="preserve">Comisiones </t>
  </si>
  <si>
    <t>Otros flujos económicos</t>
  </si>
  <si>
    <t>Saldo al 
31-07-2021</t>
  </si>
  <si>
    <t xml:space="preserve">Otras Obligaciones </t>
  </si>
  <si>
    <t>Financiamiento atado a Petróleo</t>
  </si>
  <si>
    <t xml:space="preserve">Deuda Interna </t>
  </si>
  <si>
    <t xml:space="preserve">Intereses </t>
  </si>
  <si>
    <t>Título de Deuda Interna del Sector Público</t>
  </si>
  <si>
    <t>Títulos de Deuda Interna Sector Privado</t>
  </si>
  <si>
    <t>Préstamo Banco de Desarrollo del Ecuador BDE*</t>
  </si>
  <si>
    <t>Préstamos Banco de Desarrollo del Ecuador BDE**</t>
  </si>
  <si>
    <t>Convenio de Pago IESS</t>
  </si>
  <si>
    <t xml:space="preserve">Subtotal de Instituciones Públicas*** </t>
  </si>
  <si>
    <t>Otras Obligaciones</t>
  </si>
  <si>
    <t xml:space="preserve">Seguridad Social**** </t>
  </si>
  <si>
    <t>Obligaciones Pendientes de Pago del Ejercicio Fiscal en Curso*****</t>
  </si>
  <si>
    <t>*La deuda del Gobierno con el  Banco de Desarrollo del Ecuador (Casa para Todos, Deudor Gobierno Central)</t>
  </si>
  <si>
    <t xml:space="preserve">** La deuda de otras instituciones públicas con el Banco de Desarrollo del Ecuador </t>
  </si>
  <si>
    <t>*** La deuda de las instituciones públicas (GADs y Eps) son obligaciones con sector publico financiero, sector privado financiero y sector privado no financiero.</t>
  </si>
  <si>
    <t>**** Seguridad Social es Información disponible provisional, obligaciones IESS con sector publico financiero, sector privado financiero y sector privado no financiero.</t>
  </si>
  <si>
    <t>Otros Pasivos</t>
  </si>
  <si>
    <t>Derechos Especiales de Giro DEGs</t>
  </si>
  <si>
    <t xml:space="preserve">Financiamiento IFR al Banco Central del Ecuador </t>
  </si>
  <si>
    <t xml:space="preserve">Asignación DEG a Banco Central del Ecuador </t>
  </si>
  <si>
    <t>Asignación DEG a Ministerio de Economía y Finanzas</t>
  </si>
  <si>
    <t>Subtotal Derechos Especiales de Giro DEGs</t>
  </si>
  <si>
    <t>Cartas de crédito</t>
  </si>
  <si>
    <t xml:space="preserve">Convenio de Pago (Compra de Acciones) </t>
  </si>
  <si>
    <t>Total Otros Pasivos</t>
  </si>
  <si>
    <t>Resumen</t>
  </si>
  <si>
    <t>Total Deuda Pública Externa más otras obligaciones</t>
  </si>
  <si>
    <t xml:space="preserve">Total Deuda Pública Interna más otras obligaciones </t>
  </si>
  <si>
    <t>Total Deuda Pública Agregada más otras obligaciones</t>
  </si>
  <si>
    <r>
      <t xml:space="preserve">CORTE A AGOSTO DE 2021
</t>
    </r>
    <r>
      <rPr>
        <i/>
        <sz val="12"/>
        <color theme="0"/>
        <rFont val="Calibri"/>
        <family val="2"/>
        <scheme val="minor"/>
      </rPr>
      <t>Cifras en miles de dólares</t>
    </r>
  </si>
  <si>
    <t xml:space="preserve">Interes </t>
  </si>
  <si>
    <t>Deuda Interna</t>
  </si>
  <si>
    <t>Subtotal Títulos de Deuda Pública Interna</t>
  </si>
  <si>
    <t>Subtotal Préstamos y Convenio de Deuda Pública Interna</t>
  </si>
  <si>
    <t>Saldo al
31-08-2021</t>
  </si>
  <si>
    <t>Saldo al 
31-08-2021</t>
  </si>
  <si>
    <t xml:space="preserve">CORTE A AGOSTO DE 2021
</t>
  </si>
  <si>
    <t>Saldo al 31-08-2021</t>
  </si>
  <si>
    <t>cifras en millones de USD.</t>
  </si>
  <si>
    <t xml:space="preserve">Saldo al 31-07-2021
</t>
  </si>
  <si>
    <t>Saldo al          31-07-2021</t>
  </si>
  <si>
    <t>Saldo al                    31-08-2021</t>
  </si>
  <si>
    <t>Saldo 31-07-2021</t>
  </si>
  <si>
    <t>Obligaciones Pendientes de Pago del Ejercicio Fiscal en Curso***</t>
  </si>
  <si>
    <t>Títulos de Deuda Interna (fuera del SPNF)</t>
  </si>
  <si>
    <t>Préstamo Banco de Desarrollo del Ecuador BDE</t>
  </si>
  <si>
    <t xml:space="preserve">Seguridad Social*** </t>
  </si>
  <si>
    <t>Obligaciones Pendientes de Pago del Ejercicio Fiscal en Curso****</t>
  </si>
  <si>
    <t>*** Seguridad Social es Información disponible provisional, obligaciones IESS con el sector privado no financiero.</t>
  </si>
  <si>
    <t>DEUDA PÚBLICA CONSOLIDADA DEL SECTOR PÚBLICO TOTAL</t>
  </si>
  <si>
    <t>cifras en miles de dólares</t>
  </si>
  <si>
    <t>DEUDA PÚBLICA CONSOLIDADO DEL SECTOR PÚBLICO NO FINANCIERO</t>
  </si>
  <si>
    <t>cifras en miles dólares</t>
  </si>
  <si>
    <t>DEUDA PÚBLICA CONSOLIDADA DEL PRESUPUESTO GENERAL DEL ESTADO</t>
  </si>
  <si>
    <t>DEUDA PÚBLICA AGREGADA DEL SECTOR PÚBLICO TOTAL</t>
  </si>
  <si>
    <t>DEUDA PÚBLICA  AGREGADA DEL SECTOR PÚBLICO NO FINANCIERO</t>
  </si>
  <si>
    <t xml:space="preserve">DEUDA PÚBLICA AGREGADA DEL PRESUPUESTO GENERAL DEL ESTADO </t>
  </si>
  <si>
    <t>Saldo 31-08-2021</t>
  </si>
  <si>
    <t>Seguridad Social ****</t>
  </si>
  <si>
    <t>Derechos Especiales de Giro DEGs (1)</t>
  </si>
  <si>
    <t xml:space="preserve">Convenio de Pago (Compra de Acciones) (1) </t>
  </si>
  <si>
    <t>Convenio de Pago (Compra de Acciones) (1)</t>
  </si>
  <si>
    <t>Nota (1):  No forman parte de la Deuda Pública ni tampoco del indicador Deuda y otras obligaciones sobre el PIB</t>
  </si>
  <si>
    <t>Otras obligaciones</t>
  </si>
  <si>
    <t>***** Los datos de Obligaciones Pendientes de Pago del Ejercicio Fiscal en curso son de carácter preliminar sujetos a actualización. Se considera la cuenta 21300.</t>
  </si>
  <si>
    <t>*Bonos Privados no considera bonos recomprados por el IESS: Agosto:423.838.849,59,</t>
  </si>
  <si>
    <t>Nota 1 : Seguridad Social es Información disponible provisional, obligaciones IESS con SPT, SPNF, PGE.</t>
  </si>
  <si>
    <t>Deuda Pública Externa Total por Sectores
Cifras en miles de dólares USD.</t>
  </si>
  <si>
    <r>
      <t xml:space="preserve">DEUDA PÚBLICA EXTERNA
</t>
    </r>
    <r>
      <rPr>
        <b/>
        <sz val="8"/>
        <color theme="0"/>
        <rFont val="Calibri"/>
        <family val="2"/>
        <scheme val="minor"/>
      </rPr>
      <t>Cifras en miles de dólares USD.</t>
    </r>
    <r>
      <rPr>
        <b/>
        <i/>
        <sz val="8"/>
        <color theme="0"/>
        <rFont val="Calibri"/>
        <family val="2"/>
        <scheme val="minor"/>
      </rPr>
      <t xml:space="preserve">
SALDO AL 31 DE AGOSTO DE 2021</t>
    </r>
  </si>
  <si>
    <t>*Para los valores de los Titulos de Deuda Interna del Sector Privado para el saldo de agosto se considera la dismunición de USD.423.838.849,59 por la recompra de los bonos por la Seguridad Social IESS</t>
  </si>
  <si>
    <t>Subtotal de Instituciones Públicas****</t>
  </si>
  <si>
    <t xml:space="preserve">Seguridad Social***** </t>
  </si>
  <si>
    <t>Obligaciones Pendientes de Pago del Ejercicio Fiscal en Curso******</t>
  </si>
  <si>
    <t xml:space="preserve">*** La deuda de otras instituciones públicas con el Banco de Desarrollo del Ecuador </t>
  </si>
  <si>
    <t>**** La deuda de las instituciones públicas (GADs y Eps) son obligaciones con sector publico financiero, sector privado financiero y sector privado no financiero.</t>
  </si>
  <si>
    <t>***** Seguridad Social es Información disponible provisional, obligaciones IESS con sector publico financiero, sector privado financiero y sector privado no financiero.</t>
  </si>
  <si>
    <t>****** Los datos de Obligaciones Pendientes de Pago del Ejercicio Fiscal en curso son de carácter preliminar sujetos a actualización. Se considera la cuenta 21300.</t>
  </si>
  <si>
    <t>**** Los datos de Obligaciones Pendientes de Pago del Ejercicio Fiscal en curso son de carácter preliminar sujetos a actualización. Se considera la cuenta 21300.</t>
  </si>
  <si>
    <t>SALDO AL 31 DE JULIO DE 2021</t>
  </si>
  <si>
    <t>SALDO AL 31 DE AGOSTO DE 2021</t>
  </si>
  <si>
    <t xml:space="preserve">  44.088.575.264,87  </t>
  </si>
  <si>
    <t xml:space="preserve">  72.515.134,24  </t>
  </si>
  <si>
    <t xml:space="preserve">  59.651.573,55  </t>
  </si>
  <si>
    <t xml:space="preserve">  38.203.532,33  </t>
  </si>
  <si>
    <t xml:space="preserve">  22.574.894,89  </t>
  </si>
  <si>
    <t xml:space="preserve">  -21.694.516,03  </t>
  </si>
  <si>
    <t xml:space="preserve">  231.270.654,30  </t>
  </si>
  <si>
    <t xml:space="preserve">  44.087.226.030,07  </t>
  </si>
  <si>
    <t>AÑO: 2021 (agosto)</t>
  </si>
  <si>
    <t/>
  </si>
  <si>
    <t>MES</t>
  </si>
  <si>
    <t>PIB</t>
  </si>
  <si>
    <t>Total Saldo Deuda Externa</t>
  </si>
  <si>
    <t>Total Saldo Deuda Interna</t>
  </si>
  <si>
    <t>Total Saldo Deuda Pública</t>
  </si>
  <si>
    <t>Relación Deuda /PIB</t>
  </si>
  <si>
    <t>Agosto</t>
  </si>
  <si>
    <t>DI0010011</t>
  </si>
  <si>
    <t>DI0020021</t>
  </si>
  <si>
    <t>DI0005361</t>
  </si>
  <si>
    <t>DI0005371</t>
  </si>
  <si>
    <t>DI0007321</t>
  </si>
  <si>
    <t>DI0000091</t>
  </si>
  <si>
    <t>DI00004012</t>
  </si>
  <si>
    <t>DI00004013</t>
  </si>
  <si>
    <t>DI00004017</t>
  </si>
  <si>
    <t>DI0000467</t>
  </si>
  <si>
    <t>DI0000468</t>
  </si>
  <si>
    <t>DI0000469</t>
  </si>
  <si>
    <t>DI00004610</t>
  </si>
  <si>
    <t>DI00005440</t>
  </si>
  <si>
    <t>DI00005441</t>
  </si>
  <si>
    <t>DI00005447</t>
  </si>
  <si>
    <t>DI00005450</t>
  </si>
  <si>
    <t>DI00005456</t>
  </si>
  <si>
    <t>DI00005464</t>
  </si>
  <si>
    <t>DI00005465</t>
  </si>
  <si>
    <t>DI00005466</t>
  </si>
  <si>
    <t>DI00005470</t>
  </si>
  <si>
    <t>DI00005650</t>
  </si>
  <si>
    <t>DI00006019</t>
  </si>
  <si>
    <t>DI00006030</t>
  </si>
  <si>
    <t>DI00006032</t>
  </si>
  <si>
    <t>DI00006438</t>
  </si>
  <si>
    <t>DI00006439</t>
  </si>
  <si>
    <t>DI00006443</t>
  </si>
  <si>
    <t>DI00006459</t>
  </si>
  <si>
    <t>DI00006460</t>
  </si>
  <si>
    <t>DI0000881</t>
  </si>
  <si>
    <t>DI0000891</t>
  </si>
  <si>
    <t>DI0000901</t>
  </si>
  <si>
    <t>DI0000961</t>
  </si>
  <si>
    <t>DI0000971</t>
  </si>
  <si>
    <t>DI0000981</t>
  </si>
  <si>
    <t>DI0001011</t>
  </si>
  <si>
    <t>DI0001021</t>
  </si>
  <si>
    <t>DI0001031</t>
  </si>
  <si>
    <t>DI0001041</t>
  </si>
  <si>
    <t>DI0001051</t>
  </si>
  <si>
    <t>DI0001091</t>
  </si>
  <si>
    <t>DI0001101</t>
  </si>
  <si>
    <t>DI0001121</t>
  </si>
  <si>
    <t>DI0001561</t>
  </si>
  <si>
    <t>DI0001571</t>
  </si>
  <si>
    <t>DI0002111</t>
  </si>
  <si>
    <t>DI0002121</t>
  </si>
  <si>
    <t>DI0002131</t>
  </si>
  <si>
    <t>DI0002141</t>
  </si>
  <si>
    <t>DI0002161</t>
  </si>
  <si>
    <t>DI0002171</t>
  </si>
  <si>
    <t>DI0002181</t>
  </si>
  <si>
    <t>DI0002191</t>
  </si>
  <si>
    <t>DI0002201</t>
  </si>
  <si>
    <t>DI0002221</t>
  </si>
  <si>
    <t>DI0002231</t>
  </si>
  <si>
    <t>DI0002241</t>
  </si>
  <si>
    <t>DI0002251</t>
  </si>
  <si>
    <t>DI0002271</t>
  </si>
  <si>
    <t>DI0002281</t>
  </si>
  <si>
    <t>DI0002301</t>
  </si>
  <si>
    <t>DI0002311</t>
  </si>
  <si>
    <t>DI0002321</t>
  </si>
  <si>
    <t>DI0002331</t>
  </si>
  <si>
    <t>DI0002341</t>
  </si>
  <si>
    <t>DI0002351</t>
  </si>
  <si>
    <t>DI0002371</t>
  </si>
  <si>
    <t>DI0002401</t>
  </si>
  <si>
    <t>DI0002421</t>
  </si>
  <si>
    <t>DI0002431</t>
  </si>
  <si>
    <t>DI0002441</t>
  </si>
  <si>
    <t>DI0002451</t>
  </si>
  <si>
    <t>DI0002481</t>
  </si>
  <si>
    <t>DI0002491</t>
  </si>
  <si>
    <t>DI0002501</t>
  </si>
  <si>
    <t>DI0002511</t>
  </si>
  <si>
    <t>DI0002521</t>
  </si>
  <si>
    <t>DI0002531</t>
  </si>
  <si>
    <t>DI0002541</t>
  </si>
  <si>
    <t>DI0002551</t>
  </si>
  <si>
    <t>DI0002561</t>
  </si>
  <si>
    <t>DI0002571</t>
  </si>
  <si>
    <t>DI0002581</t>
  </si>
  <si>
    <t>DI0002591</t>
  </si>
  <si>
    <t>DI0002601</t>
  </si>
  <si>
    <t>DI0002611</t>
  </si>
  <si>
    <t>DI0002621</t>
  </si>
  <si>
    <t>DI0002641</t>
  </si>
  <si>
    <t>DI0002651</t>
  </si>
  <si>
    <t>DI0002661</t>
  </si>
  <si>
    <t>DI0002671</t>
  </si>
  <si>
    <t>DI0002681</t>
  </si>
  <si>
    <t>DI0002691</t>
  </si>
  <si>
    <t>DI0002701</t>
  </si>
  <si>
    <t>DI0002711</t>
  </si>
  <si>
    <t>DI0002731</t>
  </si>
  <si>
    <t>DI0002741</t>
  </si>
  <si>
    <t>DI0002751</t>
  </si>
  <si>
    <t>DI0002761</t>
  </si>
  <si>
    <t>DI0002771</t>
  </si>
  <si>
    <t>DI0002781</t>
  </si>
  <si>
    <t>DI0002791</t>
  </si>
  <si>
    <t>DI0002801</t>
  </si>
  <si>
    <t>DI0002811</t>
  </si>
  <si>
    <t>DI0002821</t>
  </si>
  <si>
    <t>DI0002831</t>
  </si>
  <si>
    <t>DI0002841</t>
  </si>
  <si>
    <t>DI0002851</t>
  </si>
  <si>
    <t>DI0002861</t>
  </si>
  <si>
    <t>DI0002871</t>
  </si>
  <si>
    <t>DI0002881</t>
  </si>
  <si>
    <t>DI0002891</t>
  </si>
  <si>
    <t>DI0002901</t>
  </si>
  <si>
    <t>DI0002911</t>
  </si>
  <si>
    <t>DI0002921</t>
  </si>
  <si>
    <t>DI0002931</t>
  </si>
  <si>
    <t>DI0002941</t>
  </si>
  <si>
    <t>DI0002951</t>
  </si>
  <si>
    <t>DI0002971</t>
  </si>
  <si>
    <t>DI0002981</t>
  </si>
  <si>
    <t>DI0002991</t>
  </si>
  <si>
    <t>DI0003001</t>
  </si>
  <si>
    <t>DI0003011</t>
  </si>
  <si>
    <t>DI0003061</t>
  </si>
  <si>
    <t>DI0003071</t>
  </si>
  <si>
    <t>DI0003081</t>
  </si>
  <si>
    <t>DI0003091</t>
  </si>
  <si>
    <t>DI0003101</t>
  </si>
  <si>
    <t>DI0003111</t>
  </si>
  <si>
    <t>DI0003121</t>
  </si>
  <si>
    <t>DI0003131</t>
  </si>
  <si>
    <t>DI0003141</t>
  </si>
  <si>
    <t>DI0003151</t>
  </si>
  <si>
    <t>DI0003161</t>
  </si>
  <si>
    <t>DI0003181</t>
  </si>
  <si>
    <t>DI0003191</t>
  </si>
  <si>
    <t>DI0003201</t>
  </si>
  <si>
    <t>DI0003211</t>
  </si>
  <si>
    <t>DI0003221</t>
  </si>
  <si>
    <t>DI0003231</t>
  </si>
  <si>
    <t>DI0003241</t>
  </si>
  <si>
    <t>DI0003251</t>
  </si>
  <si>
    <t>DI0003261</t>
  </si>
  <si>
    <t>DI0003271</t>
  </si>
  <si>
    <t>DI0003281</t>
  </si>
  <si>
    <t>DI0003291</t>
  </si>
  <si>
    <t>DI0003301</t>
  </si>
  <si>
    <t>DI0003321</t>
  </si>
  <si>
    <t>DI0003331</t>
  </si>
  <si>
    <t>DI0003341</t>
  </si>
  <si>
    <t>DI0003351</t>
  </si>
  <si>
    <t>DI0003361</t>
  </si>
  <si>
    <t>DI0003401</t>
  </si>
  <si>
    <t>DI0003411</t>
  </si>
  <si>
    <t>DI0003421</t>
  </si>
  <si>
    <t>DI0003431</t>
  </si>
  <si>
    <t>DI0003441</t>
  </si>
  <si>
    <t>DI0003451</t>
  </si>
  <si>
    <t>DI0003471</t>
  </si>
  <si>
    <t>DI0003481</t>
  </si>
  <si>
    <t>DI0003491</t>
  </si>
  <si>
    <t>DI0003521</t>
  </si>
  <si>
    <t>DI0003531</t>
  </si>
  <si>
    <t>DI0003541</t>
  </si>
  <si>
    <t>DI0003551</t>
  </si>
  <si>
    <t>DI0003561</t>
  </si>
  <si>
    <t>DI0003571</t>
  </si>
  <si>
    <t>DI0003581</t>
  </si>
  <si>
    <t>DI0003591</t>
  </si>
  <si>
    <t>DI0003601</t>
  </si>
  <si>
    <t>DI0003611</t>
  </si>
  <si>
    <t>DI0003621</t>
  </si>
  <si>
    <t>DI0003631</t>
  </si>
  <si>
    <t>DI0003641</t>
  </si>
  <si>
    <t>DI0003681</t>
  </si>
  <si>
    <t>DI0003691</t>
  </si>
  <si>
    <t>DI0003701</t>
  </si>
  <si>
    <t>DI0003711</t>
  </si>
  <si>
    <t>DI0003721</t>
  </si>
  <si>
    <t>DI0003731</t>
  </si>
  <si>
    <t>DI0003751</t>
  </si>
  <si>
    <t>DI0003761</t>
  </si>
  <si>
    <t>DI0003781</t>
  </si>
  <si>
    <t>DI0003791</t>
  </si>
  <si>
    <t>DI0003801</t>
  </si>
  <si>
    <t>DI0003821</t>
  </si>
  <si>
    <t>DI0003831</t>
  </si>
  <si>
    <t>DI0003841</t>
  </si>
  <si>
    <t>DI0003861</t>
  </si>
  <si>
    <t>DI0003871</t>
  </si>
  <si>
    <t>DI0003881</t>
  </si>
  <si>
    <t>DI0003891</t>
  </si>
  <si>
    <t>DI0003901</t>
  </si>
  <si>
    <t>DI0003911</t>
  </si>
  <si>
    <t>DI0003931</t>
  </si>
  <si>
    <t>DI0003941</t>
  </si>
  <si>
    <t>DI0003951</t>
  </si>
  <si>
    <t>DI0003961</t>
  </si>
  <si>
    <t>DI0003971</t>
  </si>
  <si>
    <t>DI0003981</t>
  </si>
  <si>
    <t>DI0003991</t>
  </si>
  <si>
    <t>DI0004001</t>
  </si>
  <si>
    <t>DI0004011</t>
  </si>
  <si>
    <t>DI0004021</t>
  </si>
  <si>
    <t>DI0004031</t>
  </si>
  <si>
    <t>DI0004041</t>
  </si>
  <si>
    <t>DI0004051</t>
  </si>
  <si>
    <t>DI0004061</t>
  </si>
  <si>
    <t>DI0004081</t>
  </si>
  <si>
    <t>DI0004091</t>
  </si>
  <si>
    <t>DI0004101</t>
  </si>
  <si>
    <t>DI0004111</t>
  </si>
  <si>
    <t>DI0004121</t>
  </si>
  <si>
    <t>DI0004131</t>
  </si>
  <si>
    <t>DI0004141</t>
  </si>
  <si>
    <t>DI0004151</t>
  </si>
  <si>
    <t>DI0004161</t>
  </si>
  <si>
    <t>DI0004171</t>
  </si>
  <si>
    <t>DI0004181</t>
  </si>
  <si>
    <t>DI0004191</t>
  </si>
  <si>
    <t>DI0004201</t>
  </si>
  <si>
    <t>DI0004211</t>
  </si>
  <si>
    <t>DI0004221</t>
  </si>
  <si>
    <t>DI0004271</t>
  </si>
  <si>
    <t>DI0004281</t>
  </si>
  <si>
    <t>DI0004291</t>
  </si>
  <si>
    <t>DI0004301</t>
  </si>
  <si>
    <t>DI0004321</t>
  </si>
  <si>
    <t>DI0004331</t>
  </si>
  <si>
    <t>DI0004341</t>
  </si>
  <si>
    <t>DI0004351</t>
  </si>
  <si>
    <t>DI0004361</t>
  </si>
  <si>
    <t>DI0004371</t>
  </si>
  <si>
    <t>DI0004381</t>
  </si>
  <si>
    <t>DI0004391</t>
  </si>
  <si>
    <t>DI0004401</t>
  </si>
  <si>
    <t>DI0004411</t>
  </si>
  <si>
    <t>DI0004421</t>
  </si>
  <si>
    <t>DI0004481</t>
  </si>
  <si>
    <t>DI0004531</t>
  </si>
  <si>
    <t>DI0004541</t>
  </si>
  <si>
    <t>DI0004551</t>
  </si>
  <si>
    <t>DI0004561</t>
  </si>
  <si>
    <t>DI0004571</t>
  </si>
  <si>
    <t>DI0004581</t>
  </si>
  <si>
    <t>DI0004591</t>
  </si>
  <si>
    <t>DI0004631</t>
  </si>
  <si>
    <t>DI0004661</t>
  </si>
  <si>
    <t>DI0004671</t>
  </si>
  <si>
    <t>DI0004751</t>
  </si>
  <si>
    <t>DI0004761</t>
  </si>
  <si>
    <t>DI0004771</t>
  </si>
  <si>
    <t>DI0004781</t>
  </si>
  <si>
    <t>DI0004831</t>
  </si>
  <si>
    <t>DI0004851</t>
  </si>
  <si>
    <t>DI0004861</t>
  </si>
  <si>
    <t>DI0004871</t>
  </si>
  <si>
    <t>DI0004881</t>
  </si>
  <si>
    <t>DI0004901</t>
  </si>
  <si>
    <t>DI0004911</t>
  </si>
  <si>
    <t>DI0004931</t>
  </si>
  <si>
    <t>DI0004941</t>
  </si>
  <si>
    <t>DI0004951</t>
  </si>
  <si>
    <t>DI0004961</t>
  </si>
  <si>
    <t>DI0004971</t>
  </si>
  <si>
    <t>DI0004981</t>
  </si>
  <si>
    <t>DI0004991</t>
  </si>
  <si>
    <t>DI0005001</t>
  </si>
  <si>
    <t>DI0005011</t>
  </si>
  <si>
    <t>DI0005021</t>
  </si>
  <si>
    <t>DI0005031</t>
  </si>
  <si>
    <t>DI0005041</t>
  </si>
  <si>
    <t>DI0005051</t>
  </si>
  <si>
    <t>DI0005061</t>
  </si>
  <si>
    <t>DI0005071</t>
  </si>
  <si>
    <t>DI0005101</t>
  </si>
  <si>
    <t>DI0005111</t>
  </si>
  <si>
    <t>DI0005121</t>
  </si>
  <si>
    <t>DI0005131</t>
  </si>
  <si>
    <t>DI0005141</t>
  </si>
  <si>
    <t>DI0005151</t>
  </si>
  <si>
    <t>DI0005161</t>
  </si>
  <si>
    <t>DI0005171</t>
  </si>
  <si>
    <t>DI0005181</t>
  </si>
  <si>
    <t>DI0005201</t>
  </si>
  <si>
    <t>DI0005211</t>
  </si>
  <si>
    <t>DI0005221</t>
  </si>
  <si>
    <t>DI0005231</t>
  </si>
  <si>
    <t>DI0005241</t>
  </si>
  <si>
    <t>DI0005251</t>
  </si>
  <si>
    <t>DI0005261</t>
  </si>
  <si>
    <t>DI0005271</t>
  </si>
  <si>
    <t>DI0005281</t>
  </si>
  <si>
    <t>DI0005291</t>
  </si>
  <si>
    <t>DI0005301</t>
  </si>
  <si>
    <t>DI0005311</t>
  </si>
  <si>
    <t>DI0005321</t>
  </si>
  <si>
    <t>DI0005381</t>
  </si>
  <si>
    <t>DI0005391</t>
  </si>
  <si>
    <t>DI0005401</t>
  </si>
  <si>
    <t>DI0005411</t>
  </si>
  <si>
    <t>DI0005421</t>
  </si>
  <si>
    <t>DI0005431</t>
  </si>
  <si>
    <t>DI0005441</t>
  </si>
  <si>
    <t>DI0005451</t>
  </si>
  <si>
    <t>DI0005471</t>
  </si>
  <si>
    <t>DI0005481</t>
  </si>
  <si>
    <t>DI0005491</t>
  </si>
  <si>
    <t>DI0005501</t>
  </si>
  <si>
    <t>DI0005521</t>
  </si>
  <si>
    <t>DI0005531</t>
  </si>
  <si>
    <t>DI0005541</t>
  </si>
  <si>
    <t>DI0005551</t>
  </si>
  <si>
    <t>DI0005561</t>
  </si>
  <si>
    <t>DI0005571</t>
  </si>
  <si>
    <t>DI0005581</t>
  </si>
  <si>
    <t>DI0005591</t>
  </si>
  <si>
    <t>DI0005601</t>
  </si>
  <si>
    <t>DI0005661</t>
  </si>
  <si>
    <t>DI0005871</t>
  </si>
  <si>
    <t>DI0005881</t>
  </si>
  <si>
    <t>DI0005891</t>
  </si>
  <si>
    <t>DI0005901</t>
  </si>
  <si>
    <t>DI0005921</t>
  </si>
  <si>
    <t>DI0005931</t>
  </si>
  <si>
    <t>DI0005941</t>
  </si>
  <si>
    <t>DI0005951</t>
  </si>
  <si>
    <t>DI0006061</t>
  </si>
  <si>
    <t>DI0006071</t>
  </si>
  <si>
    <t>DI0006081</t>
  </si>
  <si>
    <t>DI0006191</t>
  </si>
  <si>
    <t>DI0006201</t>
  </si>
  <si>
    <t>DI0006271</t>
  </si>
  <si>
    <t>DI0006281</t>
  </si>
  <si>
    <t>DI0006291</t>
  </si>
  <si>
    <t>DI0006301</t>
  </si>
  <si>
    <t>DI0006311</t>
  </si>
  <si>
    <t>DI0006321</t>
  </si>
  <si>
    <t>DI0006331</t>
  </si>
  <si>
    <t>DI0006341</t>
  </si>
  <si>
    <t>DI0006351</t>
  </si>
  <si>
    <t>DI0006361</t>
  </si>
  <si>
    <t>DI0006371</t>
  </si>
  <si>
    <t>DI0006381</t>
  </si>
  <si>
    <t>DI0006391</t>
  </si>
  <si>
    <t>DI0006401</t>
  </si>
  <si>
    <t>DI0006411</t>
  </si>
  <si>
    <t>DI0006431</t>
  </si>
  <si>
    <t>DI0006441</t>
  </si>
  <si>
    <t>DI0006451</t>
  </si>
  <si>
    <t>DI0006461</t>
  </si>
  <si>
    <t>DI0006481</t>
  </si>
  <si>
    <t>DI0006491</t>
  </si>
  <si>
    <t>DI0006501</t>
  </si>
  <si>
    <t>DI0006511</t>
  </si>
  <si>
    <t>DI0006561</t>
  </si>
  <si>
    <t>DI0006571</t>
  </si>
  <si>
    <t>DI0006581</t>
  </si>
  <si>
    <t>DI0006591</t>
  </si>
  <si>
    <t>DI0006601</t>
  </si>
  <si>
    <t>DI0006641</t>
  </si>
  <si>
    <t>DI0006651</t>
  </si>
  <si>
    <t>DI0006661</t>
  </si>
  <si>
    <t>DI0006671</t>
  </si>
  <si>
    <t>DI0006681</t>
  </si>
  <si>
    <t>DI0006691</t>
  </si>
  <si>
    <t>DI0006721</t>
  </si>
  <si>
    <t>DI0006731</t>
  </si>
  <si>
    <t>DI0006741</t>
  </si>
  <si>
    <t>DI0006751</t>
  </si>
  <si>
    <t>DI0006761</t>
  </si>
  <si>
    <t>DI0006771</t>
  </si>
  <si>
    <t>DI0006781</t>
  </si>
  <si>
    <t>DI0006791</t>
  </si>
  <si>
    <t>DI0006801</t>
  </si>
  <si>
    <t>DI0006811</t>
  </si>
  <si>
    <t>DI0006821</t>
  </si>
  <si>
    <t>DI0006841</t>
  </si>
  <si>
    <t>DI0006851</t>
  </si>
  <si>
    <t>DI0006861</t>
  </si>
  <si>
    <t>DI0006871</t>
  </si>
  <si>
    <t>DI0006881</t>
  </si>
  <si>
    <t>DI0006891</t>
  </si>
  <si>
    <t>DI0006901</t>
  </si>
  <si>
    <t>DI0006921</t>
  </si>
  <si>
    <t>DI0006961</t>
  </si>
  <si>
    <t>DI0006971</t>
  </si>
  <si>
    <t>DI0006981</t>
  </si>
  <si>
    <t>DI0007041</t>
  </si>
  <si>
    <t>DI0007051</t>
  </si>
  <si>
    <t>DI0007091</t>
  </si>
  <si>
    <t>DI0007101</t>
  </si>
  <si>
    <t>DI0007111</t>
  </si>
  <si>
    <t>DI0007121</t>
  </si>
  <si>
    <t>DI0007131</t>
  </si>
  <si>
    <t>DI0007141</t>
  </si>
  <si>
    <t>DI0007201</t>
  </si>
  <si>
    <t>DI0007211</t>
  </si>
  <si>
    <t>DI0007221</t>
  </si>
  <si>
    <t>DI0007231</t>
  </si>
  <si>
    <t>DI0007241</t>
  </si>
  <si>
    <t>DI0007251</t>
  </si>
  <si>
    <t>DI0007381</t>
  </si>
  <si>
    <t>DI0007391</t>
  </si>
  <si>
    <t>DI0007401</t>
  </si>
  <si>
    <t>DI0007411</t>
  </si>
  <si>
    <t>DI0007421</t>
  </si>
  <si>
    <t>DI0007431</t>
  </si>
  <si>
    <t>DI0007441</t>
  </si>
  <si>
    <t>DI0007451</t>
  </si>
  <si>
    <t>DI0007461</t>
  </si>
  <si>
    <t>DI0007471</t>
  </si>
  <si>
    <t>DI0007481</t>
  </si>
  <si>
    <t>DI0007491</t>
  </si>
  <si>
    <t>DI0007801</t>
  </si>
  <si>
    <t>DI0007811</t>
  </si>
  <si>
    <t>DI0007821</t>
  </si>
  <si>
    <t>DI0007831</t>
  </si>
  <si>
    <t>DI0007841</t>
  </si>
  <si>
    <t>DI0007851</t>
  </si>
  <si>
    <t>DI0007861</t>
  </si>
  <si>
    <t>DI0007881</t>
  </si>
  <si>
    <t>DI0007891</t>
  </si>
  <si>
    <t>DI0007901</t>
  </si>
  <si>
    <t>DI0007911</t>
  </si>
  <si>
    <t>DI0007921</t>
  </si>
  <si>
    <t>DI0007931</t>
  </si>
  <si>
    <t>DI0007941</t>
  </si>
  <si>
    <t>DI0007951</t>
  </si>
  <si>
    <t>DI0007961</t>
  </si>
  <si>
    <t>DI0007971</t>
  </si>
  <si>
    <t>DI0007981</t>
  </si>
  <si>
    <t>DI0007991</t>
  </si>
  <si>
    <t>DI0008001</t>
  </si>
  <si>
    <t>DI0008021</t>
  </si>
  <si>
    <t>DI0008031</t>
  </si>
  <si>
    <t>DI0008041</t>
  </si>
  <si>
    <t>DI0008051</t>
  </si>
  <si>
    <t>DI0008061</t>
  </si>
  <si>
    <t>DI0008071</t>
  </si>
  <si>
    <t>DI0008081</t>
  </si>
  <si>
    <t>DI0008091</t>
  </si>
  <si>
    <t>DI0008101</t>
  </si>
  <si>
    <t>DI0008111</t>
  </si>
  <si>
    <t>DI0008141</t>
  </si>
  <si>
    <t>DI0008151</t>
  </si>
  <si>
    <t>DI0008161</t>
  </si>
  <si>
    <t>DI0008171</t>
  </si>
  <si>
    <t>DI0008181</t>
  </si>
  <si>
    <t>DI0008191</t>
  </si>
  <si>
    <t>DI0008201</t>
  </si>
  <si>
    <t>DI0008211</t>
  </si>
  <si>
    <t>DI0008221</t>
  </si>
  <si>
    <t>DI0008231</t>
  </si>
  <si>
    <t>DI0008241</t>
  </si>
  <si>
    <t>DI0008251</t>
  </si>
  <si>
    <t>DI0008301</t>
  </si>
  <si>
    <t>DI0008311</t>
  </si>
  <si>
    <t>DI0008321</t>
  </si>
  <si>
    <t>DI0008331</t>
  </si>
  <si>
    <t>DI0008341</t>
  </si>
  <si>
    <t>DI0008351</t>
  </si>
  <si>
    <t>DI0008361</t>
  </si>
  <si>
    <t>DI0008371</t>
  </si>
  <si>
    <t>DI0008381</t>
  </si>
  <si>
    <t>DI0008391</t>
  </si>
  <si>
    <t>DI0008401</t>
  </si>
  <si>
    <t>DI0000414</t>
  </si>
  <si>
    <t>DI0000415</t>
  </si>
  <si>
    <t>DI0000424</t>
  </si>
  <si>
    <t>DI0000474</t>
  </si>
  <si>
    <t>DI0000475</t>
  </si>
  <si>
    <t>DI0000476</t>
  </si>
  <si>
    <t>DI0000494</t>
  </si>
  <si>
    <t>DI0000495</t>
  </si>
  <si>
    <t>DI0000496</t>
  </si>
  <si>
    <t>DI0000534</t>
  </si>
  <si>
    <t>DI0000535</t>
  </si>
  <si>
    <t>DI0000536</t>
  </si>
  <si>
    <t>DI0000583</t>
  </si>
  <si>
    <t>DI0000584</t>
  </si>
  <si>
    <t>DI0000585</t>
  </si>
  <si>
    <t>DI0000586</t>
  </si>
  <si>
    <t>DI0000592</t>
  </si>
  <si>
    <t>DI0000593</t>
  </si>
  <si>
    <t>DI0000594</t>
  </si>
  <si>
    <t>DI0000595</t>
  </si>
  <si>
    <t>DI0000596</t>
  </si>
  <si>
    <t>DI0001132</t>
  </si>
  <si>
    <t>DI0001133</t>
  </si>
  <si>
    <t>DI0001134</t>
  </si>
  <si>
    <t>DI0001135</t>
  </si>
  <si>
    <t>DI0001136</t>
  </si>
  <si>
    <t>DI0001137</t>
  </si>
  <si>
    <t>DI0001138</t>
  </si>
  <si>
    <t>DI0001139</t>
  </si>
  <si>
    <t>DI0001141</t>
  </si>
  <si>
    <t>DI0001142</t>
  </si>
  <si>
    <t>DI0001143</t>
  </si>
  <si>
    <t>DI0001144</t>
  </si>
  <si>
    <t>DI0001145</t>
  </si>
  <si>
    <t>DI0001146</t>
  </si>
  <si>
    <t>DI0001147</t>
  </si>
  <si>
    <t>DI0001148</t>
  </si>
  <si>
    <t>DI0001152</t>
  </si>
  <si>
    <t>DI0001153</t>
  </si>
  <si>
    <t>DI0001154</t>
  </si>
  <si>
    <t>DI0001155</t>
  </si>
  <si>
    <t>DI0001156</t>
  </si>
  <si>
    <t>DI0001157</t>
  </si>
  <si>
    <t>DI0001158</t>
  </si>
  <si>
    <t>DI0001162</t>
  </si>
  <si>
    <t>DI0001163</t>
  </si>
  <si>
    <t>DI0001164</t>
  </si>
  <si>
    <t>DI0001165</t>
  </si>
  <si>
    <t>DI0001166</t>
  </si>
  <si>
    <t>DI0001167</t>
  </si>
  <si>
    <t>DI0001171</t>
  </si>
  <si>
    <t>DI0001172</t>
  </si>
  <si>
    <t>DI0001173</t>
  </si>
  <si>
    <t>DI0001174</t>
  </si>
  <si>
    <t>DI0001175</t>
  </si>
  <si>
    <t>DI0001176</t>
  </si>
  <si>
    <t>DI0001177</t>
  </si>
  <si>
    <t>DI0001182</t>
  </si>
  <si>
    <t>DI0001183</t>
  </si>
  <si>
    <t>DI0001184</t>
  </si>
  <si>
    <t>DI0001185</t>
  </si>
  <si>
    <t>DI0001186</t>
  </si>
  <si>
    <t>DI0001187</t>
  </si>
  <si>
    <t>DI0001188</t>
  </si>
  <si>
    <t>DI0001189</t>
  </si>
  <si>
    <t>DI0001191</t>
  </si>
  <si>
    <t>DI0001192</t>
  </si>
  <si>
    <t>DI0001193</t>
  </si>
  <si>
    <t>DI0001194</t>
  </si>
  <si>
    <t>DI0001195</t>
  </si>
  <si>
    <t>DI0001196</t>
  </si>
  <si>
    <t>DI0001197</t>
  </si>
  <si>
    <t>DI0001202</t>
  </si>
  <si>
    <t>DI0001203</t>
  </si>
  <si>
    <t>DI0001204</t>
  </si>
  <si>
    <t>DI0001205</t>
  </si>
  <si>
    <t>DI0001206</t>
  </si>
  <si>
    <t>DI0001207</t>
  </si>
  <si>
    <t>DI0001208</t>
  </si>
  <si>
    <t>DI0001209</t>
  </si>
  <si>
    <t>DI0001211</t>
  </si>
  <si>
    <t>DI0001212</t>
  </si>
  <si>
    <t>DI0001213</t>
  </si>
  <si>
    <t>DI0001214</t>
  </si>
  <si>
    <t>DI0001215</t>
  </si>
  <si>
    <t>DI0001222</t>
  </si>
  <si>
    <t>DI0001223</t>
  </si>
  <si>
    <t>DI0001224</t>
  </si>
  <si>
    <t>DI0001225</t>
  </si>
  <si>
    <t>DI0001226</t>
  </si>
  <si>
    <t>DI0001227</t>
  </si>
  <si>
    <t>DI0001228</t>
  </si>
  <si>
    <t>DI0001231</t>
  </si>
  <si>
    <t>DI0001232</t>
  </si>
  <si>
    <t>DI0001233</t>
  </si>
  <si>
    <t>DI0001234</t>
  </si>
  <si>
    <t>DI0001235</t>
  </si>
  <si>
    <t>DI0001236</t>
  </si>
  <si>
    <t>DI0001237</t>
  </si>
  <si>
    <t>DI0001241</t>
  </si>
  <si>
    <t>DI0001242</t>
  </si>
  <si>
    <t>DI0001243</t>
  </si>
  <si>
    <t>DI0001244</t>
  </si>
  <si>
    <t>DI0001245</t>
  </si>
  <si>
    <t>DI0001246</t>
  </si>
  <si>
    <t>DI0001247</t>
  </si>
  <si>
    <t>DI0001248</t>
  </si>
  <si>
    <t>DI0001251</t>
  </si>
  <si>
    <t>DI0001252</t>
  </si>
  <si>
    <t>DI0001253</t>
  </si>
  <si>
    <t>DI0001254</t>
  </si>
  <si>
    <t>DI0001255</t>
  </si>
  <si>
    <t>DI0001256</t>
  </si>
  <si>
    <t>DI0001257</t>
  </si>
  <si>
    <t>DI0001258</t>
  </si>
  <si>
    <t>DI0001261</t>
  </si>
  <si>
    <t>DI0001262</t>
  </si>
  <si>
    <t>DI0001263</t>
  </si>
  <si>
    <t>DI0001264</t>
  </si>
  <si>
    <t>DI0001265</t>
  </si>
  <si>
    <t>DI0001266</t>
  </si>
  <si>
    <t>DI0001272</t>
  </si>
  <si>
    <t>DI0001273</t>
  </si>
  <si>
    <t>DI0001274</t>
  </si>
  <si>
    <t>DI0001275</t>
  </si>
  <si>
    <t>DI0001276</t>
  </si>
  <si>
    <t>DI0001277</t>
  </si>
  <si>
    <t>DI0001278</t>
  </si>
  <si>
    <t>DI0001282</t>
  </si>
  <si>
    <t>DI0001283</t>
  </si>
  <si>
    <t>DI0001284</t>
  </si>
  <si>
    <t>DI0001285</t>
  </si>
  <si>
    <t>DI0001286</t>
  </si>
  <si>
    <t>DI0001287</t>
  </si>
  <si>
    <t>DI0001288</t>
  </si>
  <si>
    <t>DI0001289</t>
  </si>
  <si>
    <t>DI0001291</t>
  </si>
  <si>
    <t>DI0001292</t>
  </si>
  <si>
    <t>DI0001293</t>
  </si>
  <si>
    <t>DI0001294</t>
  </si>
  <si>
    <t>DI0001295</t>
  </si>
  <si>
    <t>DI0001296</t>
  </si>
  <si>
    <t>DI0001297</t>
  </si>
  <si>
    <t>DI0001298</t>
  </si>
  <si>
    <t>DI0001299</t>
  </si>
  <si>
    <t>DI0001302</t>
  </si>
  <si>
    <t>DI0001303</t>
  </si>
  <si>
    <t>DI0001304</t>
  </si>
  <si>
    <t>DI0001305</t>
  </si>
  <si>
    <t>DI0001306</t>
  </si>
  <si>
    <t>DI0001307</t>
  </si>
  <si>
    <t>DI0001308</t>
  </si>
  <si>
    <t>DI0001309</t>
  </si>
  <si>
    <t>DI0001311</t>
  </si>
  <si>
    <t>DI0001312</t>
  </si>
  <si>
    <t>DI0001313</t>
  </si>
  <si>
    <t>DI0001314</t>
  </si>
  <si>
    <t>DI0001315</t>
  </si>
  <si>
    <t>DI0001316</t>
  </si>
  <si>
    <t>DI0001321</t>
  </si>
  <si>
    <t>DI0001322</t>
  </si>
  <si>
    <t>DI0001323</t>
  </si>
  <si>
    <t>DI0001324</t>
  </si>
  <si>
    <t>DI0001325</t>
  </si>
  <si>
    <t>DI0001326</t>
  </si>
  <si>
    <t>DI0001327</t>
  </si>
  <si>
    <t>DI0001332</t>
  </si>
  <si>
    <t>DI0001333</t>
  </si>
  <si>
    <t>DI0001334</t>
  </si>
  <si>
    <t>DI0001335</t>
  </si>
  <si>
    <t>DI0001336</t>
  </si>
  <si>
    <t>DI0001337</t>
  </si>
  <si>
    <t>DI0001338</t>
  </si>
  <si>
    <t>DI0001342</t>
  </si>
  <si>
    <t>DI0001343</t>
  </si>
  <si>
    <t>DI0001344</t>
  </si>
  <si>
    <t>DI0001345</t>
  </si>
  <si>
    <t>DI0001346</t>
  </si>
  <si>
    <t>DI0001347</t>
  </si>
  <si>
    <t>DI0001348</t>
  </si>
  <si>
    <t>DI0001349</t>
  </si>
  <si>
    <t>DI0001352</t>
  </si>
  <si>
    <t>DI0001353</t>
  </si>
  <si>
    <t>DI0001354</t>
  </si>
  <si>
    <t>DI0001355</t>
  </si>
  <si>
    <t>DI0001356</t>
  </si>
  <si>
    <t>DI0001357</t>
  </si>
  <si>
    <t>DI0001358</t>
  </si>
  <si>
    <t>DI0001359</t>
  </si>
  <si>
    <t>DI0001361</t>
  </si>
  <si>
    <t>DI0001362</t>
  </si>
  <si>
    <t>DI0001363</t>
  </si>
  <si>
    <t>DI0001364</t>
  </si>
  <si>
    <t>DI0001365</t>
  </si>
  <si>
    <t>DI0001366</t>
  </si>
  <si>
    <t>DI0001367</t>
  </si>
  <si>
    <t>DI0001382</t>
  </si>
  <si>
    <t>DI0001383</t>
  </si>
  <si>
    <t>DI0001384</t>
  </si>
  <si>
    <t>DI0001385</t>
  </si>
  <si>
    <t>DI0001386</t>
  </si>
  <si>
    <t>DI0001387</t>
  </si>
  <si>
    <t>DI0001388</t>
  </si>
  <si>
    <t>DI0001389</t>
  </si>
  <si>
    <t>DI0001391</t>
  </si>
  <si>
    <t>DI0001392</t>
  </si>
  <si>
    <t>DI0001393</t>
  </si>
  <si>
    <t>DI0001402</t>
  </si>
  <si>
    <t>DI0001403</t>
  </si>
  <si>
    <t>DI0001404</t>
  </si>
  <si>
    <t>DI0001405</t>
  </si>
  <si>
    <t>DI0001406</t>
  </si>
  <si>
    <t>DI0001407</t>
  </si>
  <si>
    <t>DI0001408</t>
  </si>
  <si>
    <t>DI0001409</t>
  </si>
  <si>
    <t>DI00014010</t>
  </si>
  <si>
    <t>DI0001412</t>
  </si>
  <si>
    <t>DI0001413</t>
  </si>
  <si>
    <t>DI0001414</t>
  </si>
  <si>
    <t>DI0001415</t>
  </si>
  <si>
    <t>DI0001416</t>
  </si>
  <si>
    <t>DI0001417</t>
  </si>
  <si>
    <t>DI0001418</t>
  </si>
  <si>
    <t>DI0001419</t>
  </si>
  <si>
    <t>DI0001422</t>
  </si>
  <si>
    <t>DI0001423</t>
  </si>
  <si>
    <t>DI0001424</t>
  </si>
  <si>
    <t>DI0001425</t>
  </si>
  <si>
    <t>DI0001426</t>
  </si>
  <si>
    <t>DI0001427</t>
  </si>
  <si>
    <t>DI0001428</t>
  </si>
  <si>
    <t>DI0001429</t>
  </si>
  <si>
    <t>DI00014210</t>
  </si>
  <si>
    <t>DI0001431</t>
  </si>
  <si>
    <t>DI0001432</t>
  </si>
  <si>
    <t>DI0001433</t>
  </si>
  <si>
    <t>DI0001441</t>
  </si>
  <si>
    <t>DI0001452</t>
  </si>
  <si>
    <t>DI0001453</t>
  </si>
  <si>
    <t>DI0001454</t>
  </si>
  <si>
    <t>DI0001455</t>
  </si>
  <si>
    <t>DI0001456</t>
  </si>
  <si>
    <t>DI0001457</t>
  </si>
  <si>
    <t>DI0001458</t>
  </si>
  <si>
    <t>DI0001459</t>
  </si>
  <si>
    <t>DI0001462</t>
  </si>
  <si>
    <t>DI0001463</t>
  </si>
  <si>
    <t>DI0001464</t>
  </si>
  <si>
    <t>DI0001465</t>
  </si>
  <si>
    <t>DI0001466</t>
  </si>
  <si>
    <t>DI0001467</t>
  </si>
  <si>
    <t>DI0001468</t>
  </si>
  <si>
    <t>DI0001469</t>
  </si>
  <si>
    <t>DI0001472</t>
  </si>
  <si>
    <t>DI0001473</t>
  </si>
  <si>
    <t>DI0001474</t>
  </si>
  <si>
    <t>DI0001475</t>
  </si>
  <si>
    <t>DI0001476</t>
  </si>
  <si>
    <t>DI0001477</t>
  </si>
  <si>
    <t>DI0001478</t>
  </si>
  <si>
    <t>DI0001479</t>
  </si>
  <si>
    <t>DI0001481</t>
  </si>
  <si>
    <t>DI0001482</t>
  </si>
  <si>
    <t>DI0001483</t>
  </si>
  <si>
    <t>DI0001484</t>
  </si>
  <si>
    <t>DI0001485</t>
  </si>
  <si>
    <t>DI0001486</t>
  </si>
  <si>
    <t>DI0001487</t>
  </si>
  <si>
    <t>DI0001488</t>
  </si>
  <si>
    <t>DI0001492</t>
  </si>
  <si>
    <t>DI0001493</t>
  </si>
  <si>
    <t>DI0001494</t>
  </si>
  <si>
    <t>DI0001495</t>
  </si>
  <si>
    <t>DI0001502</t>
  </si>
  <si>
    <t>DI0001503</t>
  </si>
  <si>
    <t>DI0001504</t>
  </si>
  <si>
    <t>DI0001505</t>
  </si>
  <si>
    <t>DI0001506</t>
  </si>
  <si>
    <t>DI0001507</t>
  </si>
  <si>
    <t>DI0001508</t>
  </si>
  <si>
    <t>DI0001509</t>
  </si>
  <si>
    <t>DI0001521</t>
  </si>
  <si>
    <t>DI0001522</t>
  </si>
  <si>
    <t>DI0001523</t>
  </si>
  <si>
    <t>DI0001524</t>
  </si>
  <si>
    <t>DI0001525</t>
  </si>
  <si>
    <t>DI0001526</t>
  </si>
  <si>
    <t>DI0001527</t>
  </si>
  <si>
    <t>DI0001528</t>
  </si>
  <si>
    <t>DI0001531</t>
  </si>
  <si>
    <t>DI0001532</t>
  </si>
  <si>
    <t>DI0001533</t>
  </si>
  <si>
    <t>DI0001534</t>
  </si>
  <si>
    <t>DI0001535</t>
  </si>
  <si>
    <t>DI0001536</t>
  </si>
  <si>
    <t>DI0001537</t>
  </si>
  <si>
    <t>DI0001538</t>
  </si>
  <si>
    <t>DI0001541</t>
  </si>
  <si>
    <t>DI0001542</t>
  </si>
  <si>
    <t>DI0001543</t>
  </si>
  <si>
    <t>DI0001544</t>
  </si>
  <si>
    <t>DI0001545</t>
  </si>
  <si>
    <t>DI0001546</t>
  </si>
  <si>
    <t>DI0001547</t>
  </si>
  <si>
    <t>DI0001548</t>
  </si>
  <si>
    <t>DI0001549</t>
  </si>
  <si>
    <t>DI0001551</t>
  </si>
  <si>
    <t>DI0001552</t>
  </si>
  <si>
    <t>DI0001553</t>
  </si>
  <si>
    <t>DI0001554</t>
  </si>
  <si>
    <t>DI0001555</t>
  </si>
  <si>
    <t>DI0001556</t>
  </si>
  <si>
    <t>DI0001591</t>
  </si>
  <si>
    <t>DI0001592</t>
  </si>
  <si>
    <t>DI0001593</t>
  </si>
  <si>
    <t>DI0001601</t>
  </si>
  <si>
    <t>DI0001602</t>
  </si>
  <si>
    <t>DI0001603</t>
  </si>
  <si>
    <t>DI0001604</t>
  </si>
  <si>
    <t>DI0001605</t>
  </si>
  <si>
    <t>DI0001611</t>
  </si>
  <si>
    <t>DI0001612</t>
  </si>
  <si>
    <t>DI0001613</t>
  </si>
  <si>
    <t>DI0001621</t>
  </si>
  <si>
    <t>DI0001622</t>
  </si>
  <si>
    <t>DI0001623</t>
  </si>
  <si>
    <t>DI0001631</t>
  </si>
  <si>
    <t>DI0001632</t>
  </si>
  <si>
    <t>DI0001633</t>
  </si>
  <si>
    <t>DI0001634</t>
  </si>
  <si>
    <t>DI0001635</t>
  </si>
  <si>
    <t>DI0001636</t>
  </si>
  <si>
    <t>DI0001637</t>
  </si>
  <si>
    <t>DI0001638</t>
  </si>
  <si>
    <t>DI0001641</t>
  </si>
  <si>
    <t>DI0001642</t>
  </si>
  <si>
    <t>DI0001643</t>
  </si>
  <si>
    <t>DI0001644</t>
  </si>
  <si>
    <t>DI0001645</t>
  </si>
  <si>
    <t>DI0001646</t>
  </si>
  <si>
    <t>DI0001651</t>
  </si>
  <si>
    <t>DI0001652</t>
  </si>
  <si>
    <t>DI0001661</t>
  </si>
  <si>
    <t>DI0001662</t>
  </si>
  <si>
    <t>DI0001663</t>
  </si>
  <si>
    <t>DI0001671</t>
  </si>
  <si>
    <t>DI0001672</t>
  </si>
  <si>
    <t>DI0001673</t>
  </si>
  <si>
    <t>DI0001674</t>
  </si>
  <si>
    <t>DI0001675</t>
  </si>
  <si>
    <t>DI0001676</t>
  </si>
  <si>
    <t>DI0001677</t>
  </si>
  <si>
    <t>DI0001678</t>
  </si>
  <si>
    <t>DI0001679</t>
  </si>
  <si>
    <t>DI0001682</t>
  </si>
  <si>
    <t>DI0001683</t>
  </si>
  <si>
    <t>DI0001684</t>
  </si>
  <si>
    <t>DI0001685</t>
  </si>
  <si>
    <t>DI0001686</t>
  </si>
  <si>
    <t>DI0001687</t>
  </si>
  <si>
    <t>DI0001688</t>
  </si>
  <si>
    <t>DI0001689</t>
  </si>
  <si>
    <t>DI0001692</t>
  </si>
  <si>
    <t>DI0001701</t>
  </si>
  <si>
    <t>DI0001702</t>
  </si>
  <si>
    <t>DI0001703</t>
  </si>
  <si>
    <t>DI0001704</t>
  </si>
  <si>
    <t>DI0001711</t>
  </si>
  <si>
    <t>DI0001712</t>
  </si>
  <si>
    <t>DI0001713</t>
  </si>
  <si>
    <t>DI0001721</t>
  </si>
  <si>
    <t>DI0001722</t>
  </si>
  <si>
    <t>DI0001723</t>
  </si>
  <si>
    <t>DI0001724</t>
  </si>
  <si>
    <t>DI0001731</t>
  </si>
  <si>
    <t>DI0001732</t>
  </si>
  <si>
    <t>DI0001733</t>
  </si>
  <si>
    <t>DI0001734</t>
  </si>
  <si>
    <t>DI0001735</t>
  </si>
  <si>
    <t>DI0001736</t>
  </si>
  <si>
    <t>DI0001737</t>
  </si>
  <si>
    <t>DI0001738</t>
  </si>
  <si>
    <t>DI0001739</t>
  </si>
  <si>
    <t>DI0001741</t>
  </si>
  <si>
    <t>DI0001742</t>
  </si>
  <si>
    <t>DI0001743</t>
  </si>
  <si>
    <t>DI0001744</t>
  </si>
  <si>
    <t>DI0001745</t>
  </si>
  <si>
    <t>DI0001746</t>
  </si>
  <si>
    <t>DI0001747</t>
  </si>
  <si>
    <t>DI0001748</t>
  </si>
  <si>
    <t>DI0001751</t>
  </si>
  <si>
    <t>DI0001752</t>
  </si>
  <si>
    <t>DI0001753</t>
  </si>
  <si>
    <t>DI0001754</t>
  </si>
  <si>
    <t>DI0001761</t>
  </si>
  <si>
    <t>DI0001771</t>
  </si>
  <si>
    <t>DI0001781</t>
  </si>
  <si>
    <t>DI0001782</t>
  </si>
  <si>
    <t>DI0001783</t>
  </si>
  <si>
    <t>DI0001784</t>
  </si>
  <si>
    <t>DI0001785</t>
  </si>
  <si>
    <t>DI0001791</t>
  </si>
  <si>
    <t>DI0001792</t>
  </si>
  <si>
    <t>DI0001801</t>
  </si>
  <si>
    <t>DI0001802</t>
  </si>
  <si>
    <t>DI0001811</t>
  </si>
  <si>
    <t>DI0001812</t>
  </si>
  <si>
    <t>DI0001813</t>
  </si>
  <si>
    <t>DI0001814</t>
  </si>
  <si>
    <t>DI0001815</t>
  </si>
  <si>
    <t>DI0001816</t>
  </si>
  <si>
    <t>DI0001817</t>
  </si>
  <si>
    <t>DI0001818</t>
  </si>
  <si>
    <t>DI0001822</t>
  </si>
  <si>
    <t>DI0001823</t>
  </si>
  <si>
    <t>DI0001824</t>
  </si>
  <si>
    <t>DI0001825</t>
  </si>
  <si>
    <t>DI0001826</t>
  </si>
  <si>
    <t>DI0001827</t>
  </si>
  <si>
    <t>DI0001828</t>
  </si>
  <si>
    <t>DI0001831</t>
  </si>
  <si>
    <t>DI0001832</t>
  </si>
  <si>
    <t>DI0001833</t>
  </si>
  <si>
    <t>DI0001834</t>
  </si>
  <si>
    <t>DI0001835</t>
  </si>
  <si>
    <t>DI0001841</t>
  </si>
  <si>
    <t>DI0001842</t>
  </si>
  <si>
    <t>DI0001843</t>
  </si>
  <si>
    <t>DI0001844</t>
  </si>
  <si>
    <t>DI0001845</t>
  </si>
  <si>
    <t>DI0001846</t>
  </si>
  <si>
    <t>DI0001852</t>
  </si>
  <si>
    <t>DI0001861</t>
  </si>
  <si>
    <t>DI0001862</t>
  </si>
  <si>
    <t>DI0001863</t>
  </si>
  <si>
    <t>DI0001871</t>
  </si>
  <si>
    <t>DI0001872</t>
  </si>
  <si>
    <t>DI0001873</t>
  </si>
  <si>
    <t>DI0001874</t>
  </si>
  <si>
    <t>DI0001875</t>
  </si>
  <si>
    <t>DI0001876</t>
  </si>
  <si>
    <t>DI0001877</t>
  </si>
  <si>
    <t>DI0001878</t>
  </si>
  <si>
    <t>DI0001881</t>
  </si>
  <si>
    <t>DI0001891</t>
  </si>
  <si>
    <t>DI0001892</t>
  </si>
  <si>
    <t>DI0001893</t>
  </si>
  <si>
    <t>DI0001894</t>
  </si>
  <si>
    <t>DI0001895</t>
  </si>
  <si>
    <t>DI0001896</t>
  </si>
  <si>
    <t>DI0001902</t>
  </si>
  <si>
    <t>DI0001903</t>
  </si>
  <si>
    <t>DI0001904</t>
  </si>
  <si>
    <t>DI0001905</t>
  </si>
  <si>
    <t>DI0001906</t>
  </si>
  <si>
    <t>DI0001907</t>
  </si>
  <si>
    <t>DI0001911</t>
  </si>
  <si>
    <t>DI0001912</t>
  </si>
  <si>
    <t>DI0001913</t>
  </si>
  <si>
    <t>DI0001921</t>
  </si>
  <si>
    <t>DI0001922</t>
  </si>
  <si>
    <t>DI0001931</t>
  </si>
  <si>
    <t>DI0001941</t>
  </si>
  <si>
    <t>DI0001952</t>
  </si>
  <si>
    <t>DI0001953</t>
  </si>
  <si>
    <t>DI0001954</t>
  </si>
  <si>
    <t>DI0001955</t>
  </si>
  <si>
    <t>DI0001956</t>
  </si>
  <si>
    <t>DI0001957</t>
  </si>
  <si>
    <t>DI0001958</t>
  </si>
  <si>
    <t>DI0001959</t>
  </si>
  <si>
    <t>DI00019510</t>
  </si>
  <si>
    <t>DI0001961</t>
  </si>
  <si>
    <t>DI0001981</t>
  </si>
  <si>
    <t>DI0001982</t>
  </si>
  <si>
    <t>DI0001983</t>
  </si>
  <si>
    <t>DI0001991</t>
  </si>
  <si>
    <t>DI0001992</t>
  </si>
  <si>
    <t>DI0001993</t>
  </si>
  <si>
    <t>DI0002002</t>
  </si>
  <si>
    <t>DI0002003</t>
  </si>
  <si>
    <t>DI0002004</t>
  </si>
  <si>
    <t>DI0002021</t>
  </si>
  <si>
    <t>DI0002022</t>
  </si>
  <si>
    <t>DI0002023</t>
  </si>
  <si>
    <t>DI0002031</t>
  </si>
  <si>
    <t>DI0002041</t>
  </si>
  <si>
    <t>DI0002042</t>
  </si>
  <si>
    <t>DI0002043</t>
  </si>
  <si>
    <t>DI0002051</t>
  </si>
  <si>
    <t>DI0002052</t>
  </si>
  <si>
    <t>DI0002053</t>
  </si>
  <si>
    <t>DI0002054</t>
  </si>
  <si>
    <t>DI0002061</t>
  </si>
  <si>
    <t>DI0002072</t>
  </si>
  <si>
    <t>DI0002082</t>
  </si>
  <si>
    <t>DI0002083</t>
  </si>
  <si>
    <t>DI0002084</t>
  </si>
  <si>
    <t>DI0002085</t>
  </si>
  <si>
    <t>DI0002086</t>
  </si>
  <si>
    <t>DI0002087</t>
  </si>
  <si>
    <t>DI0002088</t>
  </si>
  <si>
    <t>DI0002089</t>
  </si>
  <si>
    <t>DI0002091</t>
  </si>
  <si>
    <t>DI0002101</t>
  </si>
  <si>
    <t>DI0002102</t>
  </si>
  <si>
    <t>DI0002103</t>
  </si>
  <si>
    <t>DI0002104</t>
  </si>
  <si>
    <t>DI0002152</t>
  </si>
  <si>
    <t>DI0002153</t>
  </si>
  <si>
    <t>DI0002154</t>
  </si>
  <si>
    <t>DI0002155</t>
  </si>
  <si>
    <t>DI0002156</t>
  </si>
  <si>
    <t>DI0002157</t>
  </si>
  <si>
    <t>DI0002158</t>
  </si>
  <si>
    <t>DI0002159</t>
  </si>
  <si>
    <t>DI0002262</t>
  </si>
  <si>
    <t>DI0002263</t>
  </si>
  <si>
    <t>DI0002264</t>
  </si>
  <si>
    <t>DI0002265</t>
  </si>
  <si>
    <t>DI0002266</t>
  </si>
  <si>
    <t>DI0002267</t>
  </si>
  <si>
    <t>DI0002268</t>
  </si>
  <si>
    <t>DI0002269</t>
  </si>
  <si>
    <t>DI0002292</t>
  </si>
  <si>
    <t>DI0002293</t>
  </si>
  <si>
    <t>DI0002294</t>
  </si>
  <si>
    <t>DI0002295</t>
  </si>
  <si>
    <t>DI0002296</t>
  </si>
  <si>
    <t>DI0002297</t>
  </si>
  <si>
    <t>DI0002298</t>
  </si>
  <si>
    <t>DI0002299</t>
  </si>
  <si>
    <t>DI00022910</t>
  </si>
  <si>
    <t>DI0002362</t>
  </si>
  <si>
    <t>DI0002363</t>
  </si>
  <si>
    <t>DI0002364</t>
  </si>
  <si>
    <t>DI0002365</t>
  </si>
  <si>
    <t>DI0002366</t>
  </si>
  <si>
    <t>DI0002367</t>
  </si>
  <si>
    <t>DI0002368</t>
  </si>
  <si>
    <t>DI0002369</t>
  </si>
  <si>
    <t>DI0002392</t>
  </si>
  <si>
    <t>DI0002393</t>
  </si>
  <si>
    <t>DI0002394</t>
  </si>
  <si>
    <t>DI0002395</t>
  </si>
  <si>
    <t>DI0002396</t>
  </si>
  <si>
    <t>DI0002397</t>
  </si>
  <si>
    <t>DI0002398</t>
  </si>
  <si>
    <t>DI0002412</t>
  </si>
  <si>
    <t>DI0002413</t>
  </si>
  <si>
    <t>DI0002414</t>
  </si>
  <si>
    <t>DI0002415</t>
  </si>
  <si>
    <t>DI0002416</t>
  </si>
  <si>
    <t>DI0002417</t>
  </si>
  <si>
    <t>DI0002418</t>
  </si>
  <si>
    <t>DI0002462</t>
  </si>
  <si>
    <t>DI0002463</t>
  </si>
  <si>
    <t>DI0002464</t>
  </si>
  <si>
    <t>DI0002465</t>
  </si>
  <si>
    <t>DI0002466</t>
  </si>
  <si>
    <t>DI0002467</t>
  </si>
  <si>
    <t>DI0002468</t>
  </si>
  <si>
    <t>DI0002631</t>
  </si>
  <si>
    <t>DI0002632</t>
  </si>
  <si>
    <t>DI0002633</t>
  </si>
  <si>
    <t>DI0002634</t>
  </si>
  <si>
    <t>DI0002635</t>
  </si>
  <si>
    <t>DI0002636</t>
  </si>
  <si>
    <t>DI0002637</t>
  </si>
  <si>
    <t>DI0002721</t>
  </si>
  <si>
    <t>DI0002722</t>
  </si>
  <si>
    <t>DI0002723</t>
  </si>
  <si>
    <t>DI0002724</t>
  </si>
  <si>
    <t>DI0002725</t>
  </si>
  <si>
    <t>DI0002961</t>
  </si>
  <si>
    <t>DI0002962</t>
  </si>
  <si>
    <t>DI0002963</t>
  </si>
  <si>
    <t>DI0002964</t>
  </si>
  <si>
    <t>DI0002965</t>
  </si>
  <si>
    <t>DI0002966</t>
  </si>
  <si>
    <t>DI0002967</t>
  </si>
  <si>
    <t>DI0002968</t>
  </si>
  <si>
    <t>DI0003021</t>
  </si>
  <si>
    <t>DI0003022</t>
  </si>
  <si>
    <t>DI0003023</t>
  </si>
  <si>
    <t>DI0003024</t>
  </si>
  <si>
    <t>DI0003025</t>
  </si>
  <si>
    <t>DI0003026</t>
  </si>
  <si>
    <t>DI0003027</t>
  </si>
  <si>
    <t>DI0003028</t>
  </si>
  <si>
    <t>DI0003171</t>
  </si>
  <si>
    <t>DI0003172</t>
  </si>
  <si>
    <t>DI0003173</t>
  </si>
  <si>
    <t>DI0003174</t>
  </si>
  <si>
    <t>DI0003175</t>
  </si>
  <si>
    <t>DI0003176</t>
  </si>
  <si>
    <t>DI0003177</t>
  </si>
  <si>
    <t>DI0003178</t>
  </si>
  <si>
    <t>DI0003179</t>
  </si>
  <si>
    <t>DI0003311</t>
  </si>
  <si>
    <t>DI0003312</t>
  </si>
  <si>
    <t>DI0003313</t>
  </si>
  <si>
    <t>DI0003314</t>
  </si>
  <si>
    <t>DI0003315</t>
  </si>
  <si>
    <t>DI0003316</t>
  </si>
  <si>
    <t>DI0003317</t>
  </si>
  <si>
    <t>DI0003318</t>
  </si>
  <si>
    <t>DI0003651</t>
  </si>
  <si>
    <t>DI0003652</t>
  </si>
  <si>
    <t>DI0003653</t>
  </si>
  <si>
    <t>DI0003654</t>
  </si>
  <si>
    <t>DI0003655</t>
  </si>
  <si>
    <t>DI0003656</t>
  </si>
  <si>
    <t>DI0003741</t>
  </si>
  <si>
    <t>DI0003742</t>
  </si>
  <si>
    <t>DI0003743</t>
  </si>
  <si>
    <t>DI0003744</t>
  </si>
  <si>
    <t>DI0003745</t>
  </si>
  <si>
    <t>DI0003746</t>
  </si>
  <si>
    <t>DI0003747</t>
  </si>
  <si>
    <t>DI0003771</t>
  </si>
  <si>
    <t>DI0003772</t>
  </si>
  <si>
    <t>DI0003773</t>
  </si>
  <si>
    <t>DI0003811</t>
  </si>
  <si>
    <t>DI0003812</t>
  </si>
  <si>
    <t>DI0003813</t>
  </si>
  <si>
    <t>DI0003851</t>
  </si>
  <si>
    <t>DI0003852</t>
  </si>
  <si>
    <t>DI0003853</t>
  </si>
  <si>
    <t>DI0003854</t>
  </si>
  <si>
    <t>DI0003855</t>
  </si>
  <si>
    <t>DI0003856</t>
  </si>
  <si>
    <t>DI0003857</t>
  </si>
  <si>
    <t>DI0003858</t>
  </si>
  <si>
    <t>DI0003921</t>
  </si>
  <si>
    <t>DI0003922</t>
  </si>
  <si>
    <t>DI0003923</t>
  </si>
  <si>
    <t>DI0003924</t>
  </si>
  <si>
    <t>DI0003925</t>
  </si>
  <si>
    <t>DI0003926</t>
  </si>
  <si>
    <t>DI0003927</t>
  </si>
  <si>
    <t>DI0004071</t>
  </si>
  <si>
    <t>DI0004072</t>
  </si>
  <si>
    <t>DI0004073</t>
  </si>
  <si>
    <t>DI0004074</t>
  </si>
  <si>
    <t>DI0004075</t>
  </si>
  <si>
    <t>DI0004076</t>
  </si>
  <si>
    <t>DI0004077</t>
  </si>
  <si>
    <t>DI0004078</t>
  </si>
  <si>
    <t>DI0004079</t>
  </si>
  <si>
    <t>DI00040710</t>
  </si>
  <si>
    <t>DI0004231</t>
  </si>
  <si>
    <t>DI0004232</t>
  </si>
  <si>
    <t>DI0004233</t>
  </si>
  <si>
    <t>DI0004234</t>
  </si>
  <si>
    <t>DI0004235</t>
  </si>
  <si>
    <t>DI0004236</t>
  </si>
  <si>
    <t>DI0004237</t>
  </si>
  <si>
    <t>DI0004238</t>
  </si>
  <si>
    <t>DI0004239</t>
  </si>
  <si>
    <t>DI00042310</t>
  </si>
  <si>
    <t>DI0004842</t>
  </si>
  <si>
    <t>DI0004843</t>
  </si>
  <si>
    <t>DI0004844</t>
  </si>
  <si>
    <t>DI0004845</t>
  </si>
  <si>
    <t>DI0004846</t>
  </si>
  <si>
    <t>DI0004847</t>
  </si>
  <si>
    <t>DI0004848</t>
  </si>
  <si>
    <t>DI0004891</t>
  </si>
  <si>
    <t>DI0004892</t>
  </si>
  <si>
    <t>DI0004893</t>
  </si>
  <si>
    <t>DI0004894</t>
  </si>
  <si>
    <t>DI0004895</t>
  </si>
  <si>
    <t>DI0004896</t>
  </si>
  <si>
    <t>DI0004897</t>
  </si>
  <si>
    <t>DI0004898</t>
  </si>
  <si>
    <t>DI0004921</t>
  </si>
  <si>
    <t>DI0004922</t>
  </si>
  <si>
    <t>DI0004923</t>
  </si>
  <si>
    <t>DI0004924</t>
  </si>
  <si>
    <t>DI0004925</t>
  </si>
  <si>
    <t>DI0004926</t>
  </si>
  <si>
    <t>DI0004927</t>
  </si>
  <si>
    <t>DI0004928</t>
  </si>
  <si>
    <t>DI0004929</t>
  </si>
  <si>
    <t>DI0005461</t>
  </si>
  <si>
    <t>DI0005462</t>
  </si>
  <si>
    <t>DI0005463</t>
  </si>
  <si>
    <t>DI0005464</t>
  </si>
  <si>
    <t>DI0005465</t>
  </si>
  <si>
    <t>DI0005466</t>
  </si>
  <si>
    <t>DI0005467</t>
  </si>
  <si>
    <t>DI0005468</t>
  </si>
  <si>
    <t>DI0005469</t>
  </si>
  <si>
    <t>DI0006181</t>
  </si>
  <si>
    <t>DI0006182</t>
  </si>
  <si>
    <t>DI0006183</t>
  </si>
  <si>
    <t>DI0006184</t>
  </si>
  <si>
    <t>DI0006185</t>
  </si>
  <si>
    <t>DI0006186</t>
  </si>
  <si>
    <t>DI0006187</t>
  </si>
  <si>
    <t>DI0006188</t>
  </si>
  <si>
    <t>DI0006831</t>
  </si>
  <si>
    <t>DI0006832</t>
  </si>
  <si>
    <t>DI0006833</t>
  </si>
  <si>
    <t>DI0006834</t>
  </si>
  <si>
    <t>DI0006835</t>
  </si>
  <si>
    <t>DI0006836</t>
  </si>
  <si>
    <t>DI0006837</t>
  </si>
  <si>
    <t>DI0006838</t>
  </si>
  <si>
    <t>DI0006839</t>
  </si>
  <si>
    <t>DI0007021</t>
  </si>
  <si>
    <t>DI0007022</t>
  </si>
  <si>
    <t>DI0007023</t>
  </si>
  <si>
    <t>DI0007024</t>
  </si>
  <si>
    <t>DI0007025</t>
  </si>
  <si>
    <t>DI0007026</t>
  </si>
  <si>
    <t>DI0007031</t>
  </si>
  <si>
    <t>DI0007032</t>
  </si>
  <si>
    <t>DI0007033</t>
  </si>
  <si>
    <t>DI0007034</t>
  </si>
  <si>
    <t>DI0007035</t>
  </si>
  <si>
    <t>DI0007036</t>
  </si>
  <si>
    <t>DI0007037</t>
  </si>
  <si>
    <t>DI0007038</t>
  </si>
  <si>
    <t>DI0007039</t>
  </si>
  <si>
    <t>DI00070310</t>
  </si>
  <si>
    <t>DI0007151</t>
  </si>
  <si>
    <t>DI0007152</t>
  </si>
  <si>
    <t>DI0007153</t>
  </si>
  <si>
    <t>DI0007154</t>
  </si>
  <si>
    <t>DI0007155</t>
  </si>
  <si>
    <t>DI0007156</t>
  </si>
  <si>
    <t>DI0007157</t>
  </si>
  <si>
    <t>DI0007158</t>
  </si>
  <si>
    <t>DI0007159</t>
  </si>
  <si>
    <t>DI0007191</t>
  </si>
  <si>
    <t>DI0007192</t>
  </si>
  <si>
    <t>DI0007193</t>
  </si>
  <si>
    <t>DI0007194</t>
  </si>
  <si>
    <t>DI0007195</t>
  </si>
  <si>
    <t>DI0007196</t>
  </si>
  <si>
    <t>DI0007197</t>
  </si>
  <si>
    <t>DI0007198</t>
  </si>
  <si>
    <t>DI0007199</t>
  </si>
  <si>
    <t>DI00071910</t>
  </si>
  <si>
    <t>DI0008011</t>
  </si>
  <si>
    <t>DI0008012</t>
  </si>
  <si>
    <t>DI0008013</t>
  </si>
  <si>
    <t>DI0008014</t>
  </si>
  <si>
    <t>DI0008015</t>
  </si>
  <si>
    <t>DI0008016</t>
  </si>
  <si>
    <t>DI0008017</t>
  </si>
  <si>
    <t>DI0008018</t>
  </si>
  <si>
    <t>DI0008019</t>
  </si>
  <si>
    <t>DI00003926</t>
  </si>
  <si>
    <t>DI00003927</t>
  </si>
  <si>
    <t>DI00003928</t>
  </si>
  <si>
    <t>DI0000722</t>
  </si>
  <si>
    <t>DI0000724</t>
  </si>
  <si>
    <t>DI0000725</t>
  </si>
  <si>
    <t>DI00007214</t>
  </si>
  <si>
    <t>DI00007216</t>
  </si>
  <si>
    <t>DI00007217</t>
  </si>
  <si>
    <t>DI00007218</t>
  </si>
  <si>
    <t>DI00007220</t>
  </si>
  <si>
    <t>DI00007221</t>
  </si>
  <si>
    <t>DI00007222</t>
  </si>
  <si>
    <t>DI0000861</t>
  </si>
  <si>
    <t>DI0000921</t>
  </si>
  <si>
    <t>DI0000991</t>
  </si>
  <si>
    <t>DI0000951</t>
  </si>
  <si>
    <t>700010421</t>
  </si>
  <si>
    <t>700010431</t>
  </si>
  <si>
    <t>DI0000311</t>
  </si>
  <si>
    <t>DI0000312</t>
  </si>
  <si>
    <t>DI0000313</t>
  </si>
  <si>
    <t>DI0000314</t>
  </si>
  <si>
    <t>DI00004018</t>
  </si>
  <si>
    <t>DI00004019</t>
  </si>
  <si>
    <t>DI00004023</t>
  </si>
  <si>
    <t>DI00004030</t>
  </si>
  <si>
    <t>DI0000441</t>
  </si>
  <si>
    <t>DI0000442</t>
  </si>
  <si>
    <t>DI0000443</t>
  </si>
  <si>
    <t>DI0000444</t>
  </si>
  <si>
    <t>DI0000543</t>
  </si>
  <si>
    <t>DI0000544</t>
  </si>
  <si>
    <t>DI0000545</t>
  </si>
  <si>
    <t>DI00005414</t>
  </si>
  <si>
    <t>DI00005446</t>
  </si>
  <si>
    <t>DI00005628</t>
  </si>
  <si>
    <t>DI00005633</t>
  </si>
  <si>
    <t>DI00005647</t>
  </si>
  <si>
    <t>DI0000577</t>
  </si>
  <si>
    <t>DI00005716</t>
  </si>
  <si>
    <t>DI00005717</t>
  </si>
  <si>
    <t>DI00007225</t>
  </si>
  <si>
    <t>DI0001061</t>
  </si>
  <si>
    <t>DI0001371</t>
  </si>
  <si>
    <t>DI0001511</t>
  </si>
  <si>
    <t>DI0001513</t>
  </si>
  <si>
    <t>DI0001581</t>
  </si>
  <si>
    <t>DI0002011</t>
  </si>
  <si>
    <t>DI0002211</t>
  </si>
  <si>
    <t>DI0002471</t>
  </si>
  <si>
    <t>DI0003371</t>
  </si>
  <si>
    <t>DI0003381</t>
  </si>
  <si>
    <t>DI0003391</t>
  </si>
  <si>
    <t>DI0003461</t>
  </si>
  <si>
    <t>DI0004311</t>
  </si>
  <si>
    <t>DI0004601</t>
  </si>
  <si>
    <t>DI0004681</t>
  </si>
  <si>
    <t>DI0004691</t>
  </si>
  <si>
    <t>DI0004701</t>
  </si>
  <si>
    <t>DI0004811</t>
  </si>
  <si>
    <t>DI0004821</t>
  </si>
  <si>
    <t>DI0005191</t>
  </si>
  <si>
    <t>DI0005511</t>
  </si>
  <si>
    <t>DI0006521</t>
  </si>
  <si>
    <t>DI0006631</t>
  </si>
  <si>
    <t>DI0000501</t>
  </si>
  <si>
    <t>DI00005457</t>
  </si>
  <si>
    <t>DI00005710</t>
  </si>
  <si>
    <t>DI0000609</t>
  </si>
  <si>
    <t>DI00006016</t>
  </si>
  <si>
    <t>DI00006313</t>
  </si>
  <si>
    <t>DI00006322</t>
  </si>
  <si>
    <t>DI00006332</t>
  </si>
  <si>
    <t>DI00007223</t>
  </si>
  <si>
    <t>DI0000731</t>
  </si>
  <si>
    <t>DI0000931</t>
  </si>
  <si>
    <t>DI0000941</t>
  </si>
  <si>
    <t>DI0001001</t>
  </si>
  <si>
    <t>DI0001971</t>
  </si>
  <si>
    <t>DI0005331</t>
  </si>
  <si>
    <t>DI0005341</t>
  </si>
  <si>
    <t>DI0005351</t>
  </si>
  <si>
    <t>DI0007161</t>
  </si>
  <si>
    <t>DI0003031</t>
  </si>
  <si>
    <t>DI0003041</t>
  </si>
  <si>
    <t>DI0003051</t>
  </si>
  <si>
    <t>DI0007301</t>
  </si>
  <si>
    <t>DI0007311</t>
  </si>
  <si>
    <t>DI0005641</t>
  </si>
  <si>
    <t>DI0006111</t>
  </si>
  <si>
    <t>DI0007061</t>
  </si>
  <si>
    <t>DI0007071</t>
  </si>
  <si>
    <t>DI0007081</t>
  </si>
  <si>
    <t>DI00007210</t>
  </si>
  <si>
    <t>DI0001512</t>
  </si>
  <si>
    <t>DI0005911</t>
  </si>
  <si>
    <t>DI0006421</t>
  </si>
  <si>
    <t>DI0006911</t>
  </si>
  <si>
    <t>DI0007261</t>
  </si>
  <si>
    <t>DI0007871</t>
  </si>
  <si>
    <t>DI0008131</t>
  </si>
  <si>
    <t>DI0008271</t>
  </si>
  <si>
    <t>DI0008281</t>
  </si>
  <si>
    <t>DI0008291</t>
  </si>
  <si>
    <t>DI000717</t>
  </si>
  <si>
    <t>DI0007171</t>
  </si>
  <si>
    <t>DI000826</t>
  </si>
  <si>
    <t>DI0008261</t>
  </si>
  <si>
    <t>DI0004711</t>
  </si>
  <si>
    <t>DI0004721</t>
  </si>
  <si>
    <t>DI0007271</t>
  </si>
  <si>
    <t>DI0007281</t>
  </si>
  <si>
    <t>DI0005811</t>
  </si>
  <si>
    <t>DI0005821</t>
  </si>
  <si>
    <t>DI0004241</t>
  </si>
  <si>
    <t>DI0004251</t>
  </si>
  <si>
    <t>DI0004261</t>
  </si>
  <si>
    <t>DI0000092</t>
  </si>
  <si>
    <t>DI0000121</t>
  </si>
  <si>
    <t>DI0000161</t>
  </si>
  <si>
    <t>DI0000162</t>
  </si>
  <si>
    <t>DI0000163</t>
  </si>
  <si>
    <t>DI0000164</t>
  </si>
  <si>
    <t>DI0000165</t>
  </si>
  <si>
    <t>DI0000166</t>
  </si>
  <si>
    <t>DI0000167</t>
  </si>
  <si>
    <t>DI0000168</t>
  </si>
  <si>
    <t>DI0000403</t>
  </si>
  <si>
    <t>DI0000406</t>
  </si>
  <si>
    <t>DI00004016</t>
  </si>
  <si>
    <t>DI00004020</t>
  </si>
  <si>
    <t>DI00004024</t>
  </si>
  <si>
    <t>DI00004034</t>
  </si>
  <si>
    <t>DI00004042</t>
  </si>
  <si>
    <t>DI0000431</t>
  </si>
  <si>
    <t>DI0000432</t>
  </si>
  <si>
    <t>DI0000433</t>
  </si>
  <si>
    <t>DI0000541</t>
  </si>
  <si>
    <t>DI0000549</t>
  </si>
  <si>
    <t>DI00005413</t>
  </si>
  <si>
    <t>DI00005425</t>
  </si>
  <si>
    <t>DI00005436</t>
  </si>
  <si>
    <t>DI0000569</t>
  </si>
  <si>
    <t>DI00005617</t>
  </si>
  <si>
    <t>DI0000574</t>
  </si>
  <si>
    <t>DI0000578</t>
  </si>
  <si>
    <t>DI00005718</t>
  </si>
  <si>
    <t>DI0000607</t>
  </si>
  <si>
    <t>DI0000608</t>
  </si>
  <si>
    <t>DI00006015</t>
  </si>
  <si>
    <t>DI00004026</t>
  </si>
  <si>
    <t>DI00005428</t>
  </si>
  <si>
    <t>DI0003671</t>
  </si>
  <si>
    <t>DI0004431</t>
  </si>
  <si>
    <t>DI0000113</t>
  </si>
  <si>
    <t>DI00004011</t>
  </si>
  <si>
    <t>DI00004022</t>
  </si>
  <si>
    <t>DI00004025</t>
  </si>
  <si>
    <t>DI00004033</t>
  </si>
  <si>
    <t>DI00004041</t>
  </si>
  <si>
    <t>DI0000462</t>
  </si>
  <si>
    <t>DI0000464</t>
  </si>
  <si>
    <t>DI0000465</t>
  </si>
  <si>
    <t>DI00004611</t>
  </si>
  <si>
    <t>DI0000546</t>
  </si>
  <si>
    <t>DI00005417</t>
  </si>
  <si>
    <t>DI00005422</t>
  </si>
  <si>
    <t>DI00005448</t>
  </si>
  <si>
    <t>DI0000564</t>
  </si>
  <si>
    <t>DI0000565</t>
  </si>
  <si>
    <t>DI0000566</t>
  </si>
  <si>
    <t>DI0000567</t>
  </si>
  <si>
    <t>DI0000568</t>
  </si>
  <si>
    <t>DI00005613</t>
  </si>
  <si>
    <t>DI00005614</t>
  </si>
  <si>
    <t>DI00005618</t>
  </si>
  <si>
    <t>DI00005631</t>
  </si>
  <si>
    <t>DI00005632</t>
  </si>
  <si>
    <t>DI00005634</t>
  </si>
  <si>
    <t>DI00005635</t>
  </si>
  <si>
    <t>DI00007212</t>
  </si>
  <si>
    <t>DI00007213</t>
  </si>
  <si>
    <t>DI0003661</t>
  </si>
  <si>
    <t>DI0007291</t>
  </si>
  <si>
    <t>DI0006931</t>
  </si>
  <si>
    <t>DI0006941</t>
  </si>
  <si>
    <t>DI0006951</t>
  </si>
  <si>
    <t>DI0004611</t>
  </si>
  <si>
    <t>DI0004621</t>
  </si>
  <si>
    <t>DI0006151</t>
  </si>
  <si>
    <t>DI0006161</t>
  </si>
  <si>
    <t>DI0006171</t>
  </si>
  <si>
    <t>DI0004791</t>
  </si>
  <si>
    <t>DI0004801</t>
  </si>
  <si>
    <t>DI0006211</t>
  </si>
  <si>
    <t>DI0006221</t>
  </si>
  <si>
    <t>DI0006231</t>
  </si>
  <si>
    <t>DI0007331</t>
  </si>
  <si>
    <t>DI0006531</t>
  </si>
  <si>
    <t>DI0006541</t>
  </si>
  <si>
    <t>DI0006551</t>
  </si>
  <si>
    <t>DI0004641</t>
  </si>
  <si>
    <t>DI0004651</t>
  </si>
  <si>
    <t>DI0004731</t>
  </si>
  <si>
    <t>DI0004741</t>
  </si>
  <si>
    <t>DI0006611</t>
  </si>
  <si>
    <t>DI0006621</t>
  </si>
  <si>
    <t>DI0004461</t>
  </si>
  <si>
    <t>DI0004471</t>
  </si>
  <si>
    <t>DI0007341</t>
  </si>
  <si>
    <t>DI0007351</t>
  </si>
  <si>
    <t>DI0007361</t>
  </si>
  <si>
    <t>DI0006241</t>
  </si>
  <si>
    <t>DI0006251</t>
  </si>
  <si>
    <t>DI0006261</t>
  </si>
  <si>
    <t>DI0004491</t>
  </si>
  <si>
    <t>DI0004501</t>
  </si>
  <si>
    <t>DI0005631</t>
  </si>
  <si>
    <t>DI0005961</t>
  </si>
  <si>
    <t>DI0005971</t>
  </si>
  <si>
    <t>DI0005981</t>
  </si>
  <si>
    <t>DI0003501</t>
  </si>
  <si>
    <t>DI0003511</t>
  </si>
  <si>
    <t>DI0002381</t>
  </si>
  <si>
    <t>DI0006471</t>
  </si>
  <si>
    <t>DI0004441</t>
  </si>
  <si>
    <t>DI0004451</t>
  </si>
  <si>
    <t>DI0006121</t>
  </si>
  <si>
    <t>DI0006131</t>
  </si>
  <si>
    <t>DI0006141</t>
  </si>
  <si>
    <t>DI0006991</t>
  </si>
  <si>
    <t>DI0007001</t>
  </si>
  <si>
    <t>DI0007011</t>
  </si>
  <si>
    <t>DI0004511</t>
  </si>
  <si>
    <t>DI0004521</t>
  </si>
  <si>
    <t>DI0005651</t>
  </si>
  <si>
    <t>DI0005991</t>
  </si>
  <si>
    <t>DI0006001</t>
  </si>
  <si>
    <t>DI0006011</t>
  </si>
  <si>
    <t>DI0007371</t>
  </si>
  <si>
    <t>DI0006021</t>
  </si>
  <si>
    <t>DI0006031</t>
  </si>
  <si>
    <t>DI0005611</t>
  </si>
  <si>
    <t>DI0005621</t>
  </si>
  <si>
    <t>DI0006091</t>
  </si>
  <si>
    <t>DI0006101</t>
  </si>
  <si>
    <t>DI0007181</t>
  </si>
  <si>
    <t>DI0008121</t>
  </si>
  <si>
    <t>DI00005627</t>
  </si>
  <si>
    <t>DI0005711</t>
  </si>
  <si>
    <t>DI0005721</t>
  </si>
  <si>
    <t>DI0005771</t>
  </si>
  <si>
    <t>DI0005781</t>
  </si>
  <si>
    <t>DI0005751</t>
  </si>
  <si>
    <t>DI0005761</t>
  </si>
  <si>
    <t>DI0005791</t>
  </si>
  <si>
    <t>DI0005801</t>
  </si>
  <si>
    <t>DI0005731</t>
  </si>
  <si>
    <t>DI0005741</t>
  </si>
  <si>
    <t>DI0005831</t>
  </si>
  <si>
    <t>DI0005841</t>
  </si>
  <si>
    <t>DI0005691</t>
  </si>
  <si>
    <t>DI0005701</t>
  </si>
  <si>
    <t>DI0005851</t>
  </si>
  <si>
    <t>DI0005861</t>
  </si>
  <si>
    <t>DI0005671</t>
  </si>
  <si>
    <t>DI0005681</t>
  </si>
  <si>
    <t>DI0006041</t>
  </si>
  <si>
    <t>DI0006051</t>
  </si>
  <si>
    <t>DI0006701</t>
  </si>
  <si>
    <t>DI0006711</t>
  </si>
  <si>
    <t>DI0001111</t>
  </si>
  <si>
    <t>DI00003925</t>
  </si>
  <si>
    <t>DI0008481</t>
  </si>
  <si>
    <t>DI0008491</t>
  </si>
  <si>
    <t>DI0008501</t>
  </si>
  <si>
    <t>DI0008511</t>
  </si>
  <si>
    <t>DI0008521</t>
  </si>
  <si>
    <t>DI0008531</t>
  </si>
  <si>
    <t>DI0008541</t>
  </si>
  <si>
    <t>DI0008551</t>
  </si>
  <si>
    <t>DI0008561</t>
  </si>
  <si>
    <t>DI0008411</t>
  </si>
  <si>
    <t>DI0008421</t>
  </si>
  <si>
    <t>DI0008431</t>
  </si>
  <si>
    <t>DI0008441</t>
  </si>
  <si>
    <t>DI0008451</t>
  </si>
  <si>
    <t>DI0008461</t>
  </si>
  <si>
    <t>DI0008471</t>
  </si>
  <si>
    <t>DI0008571</t>
  </si>
  <si>
    <t>DI0008581</t>
  </si>
  <si>
    <t>DI0008591</t>
  </si>
  <si>
    <t>DI0008601</t>
  </si>
  <si>
    <t>DI0008611</t>
  </si>
  <si>
    <t>DI0008621</t>
  </si>
  <si>
    <t>DI0008631</t>
  </si>
  <si>
    <t>DI0008641</t>
  </si>
  <si>
    <t>DI0008651</t>
  </si>
  <si>
    <t>DI0008681</t>
  </si>
  <si>
    <t>DI0008691</t>
  </si>
  <si>
    <t>DI0008661</t>
  </si>
  <si>
    <t>DI0008671</t>
  </si>
  <si>
    <t>DI0008711</t>
  </si>
  <si>
    <t>DI0008721</t>
  </si>
  <si>
    <t>DI0008731</t>
  </si>
  <si>
    <t>DI0008741</t>
  </si>
  <si>
    <t>DI0008751</t>
  </si>
  <si>
    <t>DI0008761</t>
  </si>
  <si>
    <t>DI0008771</t>
  </si>
  <si>
    <t>DI0008781</t>
  </si>
  <si>
    <t>DI0008791</t>
  </si>
  <si>
    <t>DI0008801</t>
  </si>
  <si>
    <t>DI0008811</t>
  </si>
  <si>
    <t>DI0008821</t>
  </si>
  <si>
    <t>DI0008831</t>
  </si>
  <si>
    <t>DI0008841</t>
  </si>
  <si>
    <t>DI0008851</t>
  </si>
  <si>
    <t>DI0008861</t>
  </si>
  <si>
    <t>DI0008871</t>
  </si>
  <si>
    <t>DI0008881</t>
  </si>
  <si>
    <t>DI0008941</t>
  </si>
  <si>
    <t>DI0008951</t>
  </si>
  <si>
    <t>DI0008961</t>
  </si>
  <si>
    <t>DI0008971</t>
  </si>
  <si>
    <t>DI0008701</t>
  </si>
  <si>
    <t>DI0008702</t>
  </si>
  <si>
    <t>DI0008703</t>
  </si>
  <si>
    <t>DI0008704</t>
  </si>
  <si>
    <t>DI0008705</t>
  </si>
  <si>
    <t>DI0008706</t>
  </si>
  <si>
    <t>DI0008891</t>
  </si>
  <si>
    <t>DI0008901</t>
  </si>
  <si>
    <t>DI0008911</t>
  </si>
  <si>
    <t>DI0008921</t>
  </si>
  <si>
    <t>DI0008931</t>
  </si>
  <si>
    <t>Acreedor</t>
  </si>
  <si>
    <t>Codigo Unico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</si>
</sst>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4" formatCode="_ &quot;$&quot;* #,##0.00_ ;_ &quot;$&quot;* \-#,##0.00_ ;_ &quot;$&quot;* &quot;-&quot;??_ ;_ @_ "/>
    <numFmt numFmtId="43" formatCode="_ * #,##0.00_ ;_ * \-#,##0.00_ ;_ * &quot;-&quot;??_ ;_ @_ "/>
    <numFmt numFmtId="164" formatCode="_-* #,##0.00_-;\-* #,##0.00_-;_-* &quot;-&quot;??_-;_-@_-"/>
    <numFmt numFmtId="165" formatCode="_(* #,##0.00_);_(* \(#,##0.00\);_(* &quot;-&quot;??_);_(@_)"/>
    <numFmt numFmtId="166" formatCode="_ * #,##0_ ;_ * \-#,##0_ ;_ * &quot;-&quot;??_ ;_ @_ "/>
    <numFmt numFmtId="167" formatCode="#,##0.0"/>
    <numFmt numFmtId="168" formatCode="0.0%"/>
    <numFmt numFmtId="169" formatCode="d/mm/yyyy;@"/>
  </numFmts>
  <fonts count="65">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rgb="FFFF0000"/>
      <name val="Calibri"/>
      <family val="2"/>
      <scheme val="minor"/>
    </font>
    <font>
      <sz val="8"/>
      <color theme="1"/>
      <name val="Calibri"/>
      <family val="2"/>
      <scheme val="minor"/>
    </font>
    <font>
      <b/>
      <sz val="8"/>
      <color theme="0"/>
      <name val="Calibri"/>
      <family val="2"/>
      <scheme val="minor"/>
    </font>
    <font>
      <b/>
      <sz val="8"/>
      <name val="Calibri"/>
      <family val="2"/>
      <scheme val="minor"/>
    </font>
    <font>
      <sz val="10"/>
      <color rgb="FFFF0000"/>
      <name val="Calibri"/>
      <family val="2"/>
      <scheme val="minor"/>
    </font>
    <font>
      <b/>
      <sz val="8"/>
      <color theme="1"/>
      <name val="Calibri"/>
      <family val="2"/>
      <scheme val="minor"/>
    </font>
    <font>
      <b/>
      <i/>
      <sz val="8"/>
      <color theme="1"/>
      <name val="Calibri"/>
      <family val="2"/>
      <scheme val="minor"/>
    </font>
    <font>
      <sz val="8"/>
      <name val="Calibri"/>
      <family val="2"/>
      <scheme val="minor"/>
    </font>
    <font>
      <sz val="10"/>
      <name val="Arial"/>
      <family val="2"/>
    </font>
    <font>
      <b/>
      <sz val="8"/>
      <name val="Arial Narrow"/>
      <family val="2"/>
    </font>
    <font>
      <sz val="8"/>
      <name val="Arial Narrow"/>
      <family val="2"/>
    </font>
    <font>
      <b/>
      <sz val="8"/>
      <color theme="0"/>
      <name val="Arial Narrow"/>
      <family val="2"/>
    </font>
    <font>
      <b/>
      <sz val="8"/>
      <color theme="1"/>
      <name val="Arial Narrow"/>
      <family val="2"/>
    </font>
    <font>
      <sz val="8"/>
      <color indexed="8"/>
      <name val="Arial Narrow"/>
      <family val="2"/>
    </font>
    <font>
      <sz val="11"/>
      <color theme="0"/>
      <name val="Calibri"/>
      <family val="2"/>
      <scheme val="minor"/>
    </font>
    <font>
      <sz val="8"/>
      <color theme="1"/>
      <name val="Arial Narrow"/>
      <family val="2"/>
    </font>
    <font>
      <b/>
      <sz val="8"/>
      <name val="Calibri    "/>
    </font>
    <font>
      <sz val="8"/>
      <name val="Calibri    "/>
    </font>
    <font>
      <b/>
      <sz val="8"/>
      <color theme="0"/>
      <name val="Arial Black"/>
      <family val="2"/>
    </font>
    <font>
      <b/>
      <u/>
      <sz val="8"/>
      <color theme="0"/>
      <name val="Arial Black"/>
      <family val="2"/>
    </font>
    <font>
      <b/>
      <sz val="8"/>
      <color rgb="FFFF0000"/>
      <name val="Arial Narrow"/>
      <family val="2"/>
    </font>
    <font>
      <sz val="8"/>
      <color rgb="FFFF0000"/>
      <name val="Arial Narrow"/>
      <family val="2"/>
    </font>
    <font>
      <sz val="8"/>
      <color rgb="FFFF0000"/>
      <name val="Calibri"/>
      <family val="2"/>
      <scheme val="minor"/>
    </font>
    <font>
      <sz val="8"/>
      <color theme="5"/>
      <name val="Calibri"/>
      <family val="2"/>
      <scheme val="minor"/>
    </font>
    <font>
      <sz val="11"/>
      <color theme="5"/>
      <name val="Calibri"/>
      <family val="2"/>
      <scheme val="minor"/>
    </font>
    <font>
      <b/>
      <sz val="8"/>
      <color theme="5"/>
      <name val="Arial Narrow"/>
      <family val="2"/>
    </font>
    <font>
      <sz val="8"/>
      <color theme="3" tint="0.39997558519241921"/>
      <name val="Calibri"/>
      <family val="2"/>
      <scheme val="minor"/>
    </font>
    <font>
      <sz val="11"/>
      <color theme="3" tint="0.39997558519241921"/>
      <name val="Calibri"/>
      <family val="2"/>
      <scheme val="minor"/>
    </font>
    <font>
      <sz val="8"/>
      <color theme="5"/>
      <name val="Arial Narrow"/>
      <family val="2"/>
    </font>
    <font>
      <sz val="8"/>
      <color theme="0"/>
      <name val="Calibri"/>
      <family val="2"/>
      <scheme val="minor"/>
    </font>
    <font>
      <sz val="11"/>
      <name val="Calibri"/>
      <family val="2"/>
      <scheme val="minor"/>
    </font>
    <font>
      <sz val="8"/>
      <color theme="0"/>
      <name val="Arial Narrow"/>
      <family val="2"/>
    </font>
    <font>
      <sz val="10"/>
      <color theme="0"/>
      <name val="Calibri"/>
      <family val="2"/>
      <scheme val="minor"/>
    </font>
    <font>
      <sz val="12"/>
      <color theme="1"/>
      <name val="Calibri"/>
      <family val="2"/>
      <scheme val="minor"/>
    </font>
    <font>
      <i/>
      <sz val="12"/>
      <color theme="1"/>
      <name val="Calibri"/>
      <family val="2"/>
      <scheme val="minor"/>
    </font>
    <font>
      <vertAlign val="superscript"/>
      <sz val="12"/>
      <color theme="1"/>
      <name val="Calibri"/>
      <family val="2"/>
      <scheme val="minor"/>
    </font>
    <font>
      <vertAlign val="superscript"/>
      <sz val="11"/>
      <color theme="1"/>
      <name val="Calibri"/>
      <family val="2"/>
      <scheme val="minor"/>
    </font>
    <font>
      <sz val="11"/>
      <color rgb="FF212121"/>
      <name val="Calibri"/>
      <family val="2"/>
      <scheme val="minor"/>
    </font>
    <font>
      <b/>
      <sz val="14"/>
      <color theme="0"/>
      <name val="Calibri"/>
      <family val="2"/>
      <scheme val="minor"/>
    </font>
    <font>
      <b/>
      <i/>
      <sz val="14"/>
      <color theme="0"/>
      <name val="Calibri"/>
      <family val="2"/>
      <scheme val="minor"/>
    </font>
    <font>
      <b/>
      <sz val="12"/>
      <color theme="0"/>
      <name val="Calibri"/>
      <family val="2"/>
      <scheme val="minor"/>
    </font>
    <font>
      <b/>
      <sz val="12"/>
      <color theme="1"/>
      <name val="Calibri"/>
      <family val="2"/>
      <scheme val="minor"/>
    </font>
    <font>
      <i/>
      <sz val="12"/>
      <color theme="0"/>
      <name val="Calibri"/>
      <family val="2"/>
      <scheme val="minor"/>
    </font>
    <font>
      <sz val="12"/>
      <name val="Calibri"/>
      <family val="2"/>
      <scheme val="minor"/>
    </font>
    <font>
      <i/>
      <sz val="12"/>
      <color rgb="FF000000"/>
      <name val="Calibri Light"/>
      <family val="2"/>
    </font>
    <font>
      <i/>
      <sz val="9"/>
      <color rgb="FF000000"/>
      <name val="Calibri Light"/>
      <family val="2"/>
    </font>
    <font>
      <b/>
      <i/>
      <sz val="9"/>
      <color rgb="FF000000"/>
      <name val="Calibri Light"/>
      <family val="2"/>
    </font>
    <font>
      <sz val="12"/>
      <color theme="0"/>
      <name val="Calibri"/>
      <family val="2"/>
      <scheme val="minor"/>
    </font>
    <font>
      <b/>
      <sz val="6"/>
      <color theme="0"/>
      <name val="Calibri"/>
      <family val="2"/>
      <scheme val="minor"/>
    </font>
    <font>
      <b/>
      <sz val="6"/>
      <name val="Calibri"/>
      <family val="2"/>
      <scheme val="minor"/>
    </font>
    <font>
      <sz val="6"/>
      <color theme="1"/>
      <name val="Calibri"/>
      <family val="2"/>
      <scheme val="minor"/>
    </font>
    <font>
      <b/>
      <sz val="6"/>
      <color theme="1"/>
      <name val="Calibri"/>
      <family val="2"/>
      <scheme val="minor"/>
    </font>
    <font>
      <b/>
      <i/>
      <sz val="6"/>
      <color theme="0"/>
      <name val="Calibri"/>
      <family val="2"/>
      <scheme val="minor"/>
    </font>
    <font>
      <b/>
      <i/>
      <sz val="4"/>
      <color theme="1"/>
      <name val="Calibri"/>
      <family val="2"/>
      <scheme val="minor"/>
    </font>
    <font>
      <sz val="12"/>
      <color rgb="FF000000"/>
      <name val="Calibri"/>
      <family val="2"/>
      <scheme val="minor"/>
    </font>
    <font>
      <i/>
      <sz val="8"/>
      <color theme="1"/>
      <name val="Calibri"/>
      <family val="2"/>
      <scheme val="minor"/>
    </font>
    <font>
      <i/>
      <sz val="8"/>
      <color rgb="FF000000"/>
      <name val="Calibri Light"/>
      <family val="2"/>
    </font>
    <font>
      <b/>
      <i/>
      <sz val="8"/>
      <color theme="0"/>
      <name val="Calibri"/>
      <family val="2"/>
      <scheme val="minor"/>
    </font>
  </fonts>
  <fills count="18">
    <fill>
      <patternFill patternType="none"/>
    </fill>
    <fill>
      <patternFill patternType="gray125"/>
    </fill>
    <fill>
      <patternFill patternType="solid">
        <fgColor rgb="FF00206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
      <patternFill patternType="solid">
        <fgColor rgb="FF7030A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bgColor indexed="64"/>
      </patternFill>
    </fill>
    <fill>
      <patternFill patternType="solid">
        <fgColor rgb="FFFFFFFF"/>
        <bgColor rgb="FF000000"/>
      </patternFill>
    </fill>
    <fill>
      <patternFill patternType="solid">
        <fgColor theme="6" tint="0.39997558519241921"/>
        <bgColor indexed="64"/>
      </patternFill>
    </fill>
    <fill>
      <patternFill patternType="solid">
        <fgColor theme="4" tint="0.399975585192419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s>
  <cellStyleXfs count="14">
    <xf numFmtId="0" fontId="0" fillId="0" borderId="0"/>
    <xf numFmtId="43"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4" fillId="0" borderId="0" applyFont="0" applyFill="0" applyBorder="0" applyAlignment="0" applyProtection="0"/>
    <xf numFmtId="9" fontId="15" fillId="0" borderId="0" applyFont="0" applyFill="0" applyBorder="0" applyAlignment="0" applyProtection="0"/>
    <xf numFmtId="0" fontId="4" fillId="0" borderId="0"/>
    <xf numFmtId="44" fontId="15" fillId="0" borderId="0" applyFont="0" applyFill="0" applyBorder="0" applyAlignment="0" applyProtection="0"/>
    <xf numFmtId="43" fontId="15" fillId="0" borderId="0" applyFont="0" applyFill="0" applyBorder="0" applyAlignment="0" applyProtection="0"/>
    <xf numFmtId="43" fontId="4" fillId="0" borderId="0" applyFont="0" applyFill="0" applyBorder="0" applyAlignment="0" applyProtection="0"/>
  </cellStyleXfs>
  <cellXfs count="854">
    <xf numFmtId="0" fontId="0" fillId="0" borderId="0" xfId="0"/>
    <xf numFmtId="43" fontId="0" fillId="0" borderId="0" xfId="1" applyFont="1"/>
    <xf numFmtId="0" fontId="0" fillId="0" borderId="0" xfId="0" applyFill="1"/>
    <xf numFmtId="43" fontId="0" fillId="0" borderId="0" xfId="0" applyNumberFormat="1"/>
    <xf numFmtId="165" fontId="0" fillId="0" borderId="0" xfId="0" applyNumberFormat="1"/>
    <xf numFmtId="0" fontId="0" fillId="5" borderId="0" xfId="0" applyFill="1"/>
    <xf numFmtId="43" fontId="9" fillId="2" borderId="0" xfId="1" applyFont="1" applyFill="1" applyBorder="1" applyAlignment="1">
      <alignment horizontal="left" vertical="center"/>
    </xf>
    <xf numFmtId="0" fontId="10" fillId="3" borderId="6" xfId="0" applyFont="1" applyFill="1" applyBorder="1" applyAlignment="1">
      <alignment horizontal="left" vertical="center"/>
    </xf>
    <xf numFmtId="43" fontId="10" fillId="3" borderId="0" xfId="1" applyFont="1" applyFill="1" applyBorder="1" applyAlignment="1">
      <alignment horizontal="left" vertical="center"/>
    </xf>
    <xf numFmtId="43" fontId="10" fillId="3" borderId="7" xfId="1" applyFont="1" applyFill="1" applyBorder="1" applyAlignment="1">
      <alignment horizontal="left" vertical="center"/>
    </xf>
    <xf numFmtId="0" fontId="10" fillId="4" borderId="6" xfId="0" applyFont="1" applyFill="1" applyBorder="1" applyAlignment="1">
      <alignment horizontal="left" vertical="center"/>
    </xf>
    <xf numFmtId="165" fontId="10" fillId="4" borderId="0" xfId="0" applyNumberFormat="1" applyFont="1" applyFill="1" applyBorder="1" applyAlignment="1">
      <alignment horizontal="left" vertical="center"/>
    </xf>
    <xf numFmtId="165" fontId="10" fillId="4" borderId="7" xfId="0" applyNumberFormat="1" applyFont="1" applyFill="1" applyBorder="1" applyAlignment="1">
      <alignment horizontal="left" vertical="center"/>
    </xf>
    <xf numFmtId="0" fontId="12" fillId="5" borderId="6" xfId="0" applyFont="1" applyFill="1" applyBorder="1" applyAlignment="1">
      <alignment horizontal="left" vertical="center" indent="2"/>
    </xf>
    <xf numFmtId="43" fontId="8" fillId="5" borderId="0" xfId="1" applyFont="1" applyFill="1" applyBorder="1" applyAlignment="1">
      <alignment horizontal="left" vertical="center"/>
    </xf>
    <xf numFmtId="43" fontId="8" fillId="5" borderId="7" xfId="1" applyFont="1" applyFill="1" applyBorder="1" applyAlignment="1">
      <alignment horizontal="left" vertical="center"/>
    </xf>
    <xf numFmtId="0" fontId="12" fillId="5" borderId="6" xfId="0" applyFont="1" applyFill="1" applyBorder="1" applyAlignment="1">
      <alignment horizontal="left" vertical="center" indent="3"/>
    </xf>
    <xf numFmtId="43" fontId="12" fillId="5" borderId="0" xfId="1" applyFont="1" applyFill="1" applyBorder="1" applyAlignment="1">
      <alignment horizontal="left" vertical="center"/>
    </xf>
    <xf numFmtId="43" fontId="12" fillId="5" borderId="7" xfId="1" applyFont="1" applyFill="1" applyBorder="1" applyAlignment="1">
      <alignment horizontal="left" vertical="center"/>
    </xf>
    <xf numFmtId="0" fontId="8" fillId="5" borderId="6" xfId="0" applyFont="1" applyFill="1" applyBorder="1" applyAlignment="1">
      <alignment horizontal="left" vertical="center" indent="5"/>
    </xf>
    <xf numFmtId="0" fontId="12" fillId="5" borderId="6" xfId="0" applyFont="1" applyFill="1" applyBorder="1" applyAlignment="1">
      <alignment horizontal="left" vertical="center" indent="4"/>
    </xf>
    <xf numFmtId="0" fontId="8" fillId="5" borderId="8" xfId="0" applyFont="1" applyFill="1" applyBorder="1" applyAlignment="1">
      <alignment horizontal="left" vertical="center" indent="5"/>
    </xf>
    <xf numFmtId="43" fontId="8" fillId="5" borderId="9" xfId="1" applyFont="1" applyFill="1" applyBorder="1" applyAlignment="1">
      <alignment horizontal="left" vertical="center"/>
    </xf>
    <xf numFmtId="43" fontId="8" fillId="5" borderId="10" xfId="1" applyFont="1" applyFill="1" applyBorder="1" applyAlignment="1">
      <alignment horizontal="left" vertical="center"/>
    </xf>
    <xf numFmtId="0" fontId="13" fillId="5" borderId="0" xfId="0" applyFont="1" applyFill="1" applyBorder="1" applyAlignment="1">
      <alignment horizontal="left" vertical="center"/>
    </xf>
    <xf numFmtId="43" fontId="8" fillId="0" borderId="0" xfId="0" applyNumberFormat="1" applyFont="1" applyBorder="1"/>
    <xf numFmtId="43" fontId="8" fillId="0" borderId="7" xfId="0" applyNumberFormat="1" applyFont="1" applyBorder="1"/>
    <xf numFmtId="165" fontId="8" fillId="0" borderId="0" xfId="0" applyNumberFormat="1" applyFont="1" applyBorder="1"/>
    <xf numFmtId="165" fontId="8" fillId="0" borderId="7" xfId="0" applyNumberFormat="1" applyFont="1" applyBorder="1"/>
    <xf numFmtId="165" fontId="8" fillId="0" borderId="9" xfId="0" applyNumberFormat="1" applyFont="1" applyBorder="1"/>
    <xf numFmtId="165" fontId="8" fillId="0" borderId="10" xfId="0" applyNumberFormat="1" applyFont="1" applyBorder="1"/>
    <xf numFmtId="0" fontId="9" fillId="2" borderId="6" xfId="0" applyFont="1" applyFill="1" applyBorder="1" applyAlignment="1">
      <alignment horizontal="center"/>
    </xf>
    <xf numFmtId="0" fontId="9" fillId="2" borderId="8" xfId="0" applyFont="1" applyFill="1" applyBorder="1" applyAlignment="1">
      <alignment horizontal="center"/>
    </xf>
    <xf numFmtId="0" fontId="8" fillId="0" borderId="0" xfId="0" applyFont="1" applyFill="1"/>
    <xf numFmtId="0" fontId="8" fillId="0" borderId="0" xfId="0" applyFont="1" applyFill="1" applyAlignment="1">
      <alignment horizontal="left"/>
    </xf>
    <xf numFmtId="0" fontId="8" fillId="0" borderId="0" xfId="0" applyFont="1" applyFill="1" applyAlignment="1">
      <alignment horizontal="center" vertical="center"/>
    </xf>
    <xf numFmtId="0" fontId="9" fillId="2" borderId="13" xfId="0" applyFont="1" applyFill="1" applyBorder="1" applyAlignment="1">
      <alignment horizontal="center" vertical="center"/>
    </xf>
    <xf numFmtId="43" fontId="9" fillId="2" borderId="15" xfId="1" applyFont="1" applyFill="1" applyBorder="1" applyAlignment="1">
      <alignment horizontal="left" vertical="center"/>
    </xf>
    <xf numFmtId="0" fontId="10" fillId="3" borderId="14" xfId="0" applyFont="1" applyFill="1" applyBorder="1" applyAlignment="1">
      <alignment horizontal="left" vertical="center"/>
    </xf>
    <xf numFmtId="0" fontId="17" fillId="0" borderId="0" xfId="4" applyFont="1"/>
    <xf numFmtId="10" fontId="17" fillId="0" borderId="0" xfId="5" applyNumberFormat="1" applyFont="1" applyAlignment="1">
      <alignment horizontal="center"/>
    </xf>
    <xf numFmtId="43" fontId="17" fillId="0" borderId="0" xfId="6" applyFont="1" applyBorder="1"/>
    <xf numFmtId="43" fontId="17" fillId="0" borderId="0" xfId="5" applyNumberFormat="1" applyFont="1" applyAlignment="1">
      <alignment horizontal="center"/>
    </xf>
    <xf numFmtId="43" fontId="17" fillId="0" borderId="6" xfId="6" applyFont="1" applyFill="1" applyBorder="1"/>
    <xf numFmtId="43" fontId="17" fillId="0" borderId="14" xfId="6" applyFont="1" applyFill="1" applyBorder="1"/>
    <xf numFmtId="43" fontId="19" fillId="10" borderId="22" xfId="6" applyFont="1" applyFill="1" applyBorder="1"/>
    <xf numFmtId="0" fontId="17" fillId="0" borderId="14" xfId="4" applyFont="1" applyBorder="1"/>
    <xf numFmtId="43" fontId="16" fillId="0" borderId="22" xfId="6" applyFont="1" applyFill="1" applyBorder="1"/>
    <xf numFmtId="43" fontId="16" fillId="0" borderId="6" xfId="6" applyFont="1" applyFill="1" applyBorder="1"/>
    <xf numFmtId="43" fontId="16" fillId="0" borderId="14" xfId="6" applyFont="1" applyFill="1" applyBorder="1"/>
    <xf numFmtId="0" fontId="16" fillId="0" borderId="14" xfId="4" applyFont="1" applyBorder="1" applyAlignment="1">
      <alignment horizontal="left"/>
    </xf>
    <xf numFmtId="43" fontId="16" fillId="10" borderId="22" xfId="6" applyFont="1" applyFill="1" applyBorder="1"/>
    <xf numFmtId="10" fontId="17" fillId="0" borderId="0" xfId="5" applyNumberFormat="1" applyFont="1"/>
    <xf numFmtId="43" fontId="17" fillId="0" borderId="22" xfId="6" applyFont="1" applyFill="1" applyBorder="1"/>
    <xf numFmtId="0" fontId="17" fillId="5" borderId="0" xfId="4" applyFont="1" applyFill="1"/>
    <xf numFmtId="0" fontId="16" fillId="0" borderId="14" xfId="4" applyFont="1" applyBorder="1"/>
    <xf numFmtId="2" fontId="20" fillId="0" borderId="0" xfId="4" applyNumberFormat="1" applyFont="1" applyAlignment="1">
      <alignment horizontal="center" wrapText="1"/>
    </xf>
    <xf numFmtId="0" fontId="17" fillId="5" borderId="14" xfId="4" applyFont="1" applyFill="1" applyBorder="1"/>
    <xf numFmtId="165" fontId="16" fillId="0" borderId="22" xfId="3" applyFont="1" applyFill="1" applyBorder="1"/>
    <xf numFmtId="0" fontId="17" fillId="0" borderId="16" xfId="4" applyFont="1" applyBorder="1"/>
    <xf numFmtId="167" fontId="17" fillId="0" borderId="25" xfId="4" applyNumberFormat="1" applyFont="1" applyBorder="1"/>
    <xf numFmtId="167" fontId="17" fillId="0" borderId="8" xfId="4" applyNumberFormat="1" applyFont="1" applyBorder="1"/>
    <xf numFmtId="167" fontId="17" fillId="0" borderId="26" xfId="4" applyNumberFormat="1" applyFont="1" applyBorder="1"/>
    <xf numFmtId="0" fontId="16" fillId="0" borderId="0" xfId="4" applyFont="1"/>
    <xf numFmtId="10" fontId="17" fillId="0" borderId="0" xfId="2" applyNumberFormat="1" applyFont="1" applyAlignment="1">
      <alignment horizontal="center"/>
    </xf>
    <xf numFmtId="43" fontId="17" fillId="0" borderId="0" xfId="4" applyNumberFormat="1" applyFont="1" applyAlignment="1">
      <alignment horizontal="center"/>
    </xf>
    <xf numFmtId="0" fontId="17" fillId="8" borderId="0" xfId="4" applyFont="1" applyFill="1"/>
    <xf numFmtId="10" fontId="17" fillId="8" borderId="0" xfId="5" applyNumberFormat="1" applyFont="1" applyFill="1" applyAlignment="1">
      <alignment horizontal="center"/>
    </xf>
    <xf numFmtId="43" fontId="17" fillId="0" borderId="22" xfId="1" applyFont="1" applyFill="1" applyBorder="1"/>
    <xf numFmtId="43" fontId="17" fillId="0" borderId="0" xfId="1" applyFont="1" applyAlignment="1">
      <alignment horizontal="center"/>
    </xf>
    <xf numFmtId="43" fontId="17" fillId="0" borderId="6" xfId="7" applyFont="1" applyBorder="1"/>
    <xf numFmtId="43" fontId="19" fillId="0" borderId="6" xfId="6" applyFont="1" applyFill="1" applyBorder="1" applyAlignment="1">
      <alignment horizontal="right"/>
    </xf>
    <xf numFmtId="43" fontId="17" fillId="0" borderId="8" xfId="4" applyNumberFormat="1" applyFont="1" applyBorder="1" applyAlignment="1">
      <alignment horizontal="right"/>
    </xf>
    <xf numFmtId="166" fontId="17" fillId="0" borderId="7" xfId="7" applyNumberFormat="1" applyFont="1" applyBorder="1"/>
    <xf numFmtId="10" fontId="16" fillId="0" borderId="7" xfId="5" applyNumberFormat="1" applyFont="1" applyBorder="1" applyAlignment="1">
      <alignment horizontal="right"/>
    </xf>
    <xf numFmtId="10" fontId="17" fillId="0" borderId="7" xfId="5" applyNumberFormat="1" applyFont="1" applyBorder="1" applyAlignment="1">
      <alignment horizontal="right"/>
    </xf>
    <xf numFmtId="43" fontId="22" fillId="0" borderId="6" xfId="6" applyFont="1" applyFill="1" applyBorder="1" applyAlignment="1">
      <alignment horizontal="right"/>
    </xf>
    <xf numFmtId="10" fontId="17" fillId="0" borderId="10" xfId="4" applyNumberFormat="1" applyFont="1" applyBorder="1" applyAlignment="1">
      <alignment horizontal="right"/>
    </xf>
    <xf numFmtId="10" fontId="24" fillId="0" borderId="27" xfId="5" applyNumberFormat="1" applyFont="1" applyBorder="1" applyAlignment="1">
      <alignment horizontal="center"/>
    </xf>
    <xf numFmtId="10" fontId="24" fillId="0" borderId="28" xfId="5" applyNumberFormat="1" applyFont="1" applyBorder="1" applyAlignment="1">
      <alignment horizontal="center"/>
    </xf>
    <xf numFmtId="10" fontId="23" fillId="0" borderId="6" xfId="5" applyNumberFormat="1" applyFont="1" applyBorder="1" applyAlignment="1">
      <alignment horizontal="center"/>
    </xf>
    <xf numFmtId="10" fontId="23" fillId="0" borderId="7" xfId="5" applyNumberFormat="1" applyFont="1" applyBorder="1" applyAlignment="1">
      <alignment horizontal="center"/>
    </xf>
    <xf numFmtId="10" fontId="24" fillId="0" borderId="6" xfId="5" applyNumberFormat="1" applyFont="1" applyBorder="1" applyAlignment="1">
      <alignment horizontal="center"/>
    </xf>
    <xf numFmtId="10" fontId="24" fillId="0" borderId="7" xfId="5" applyNumberFormat="1" applyFont="1" applyBorder="1" applyAlignment="1">
      <alignment horizontal="center"/>
    </xf>
    <xf numFmtId="10" fontId="24" fillId="5" borderId="6" xfId="5" applyNumberFormat="1" applyFont="1" applyFill="1" applyBorder="1" applyAlignment="1">
      <alignment horizontal="center"/>
    </xf>
    <xf numFmtId="10" fontId="24" fillId="5" borderId="7" xfId="5" applyNumberFormat="1" applyFont="1" applyFill="1" applyBorder="1" applyAlignment="1">
      <alignment horizontal="center"/>
    </xf>
    <xf numFmtId="10" fontId="24" fillId="0" borderId="8" xfId="5" applyNumberFormat="1" applyFont="1" applyBorder="1" applyAlignment="1">
      <alignment horizontal="center"/>
    </xf>
    <xf numFmtId="10" fontId="24" fillId="0" borderId="10" xfId="5" applyNumberFormat="1" applyFont="1" applyBorder="1" applyAlignment="1">
      <alignment horizontal="center"/>
    </xf>
    <xf numFmtId="43" fontId="17" fillId="0" borderId="19" xfId="7" applyFont="1" applyBorder="1"/>
    <xf numFmtId="43" fontId="19" fillId="0" borderId="22" xfId="6" applyFont="1" applyFill="1" applyBorder="1" applyAlignment="1">
      <alignment horizontal="right"/>
    </xf>
    <xf numFmtId="43" fontId="22" fillId="0" borderId="22" xfId="6" applyFont="1" applyFill="1" applyBorder="1" applyAlignment="1">
      <alignment horizontal="right"/>
    </xf>
    <xf numFmtId="43" fontId="17" fillId="0" borderId="25" xfId="4" applyNumberFormat="1" applyFont="1" applyBorder="1" applyAlignment="1">
      <alignment horizontal="right"/>
    </xf>
    <xf numFmtId="43" fontId="19" fillId="10" borderId="6" xfId="6" applyFont="1" applyFill="1" applyBorder="1" applyAlignment="1">
      <alignment horizontal="right"/>
    </xf>
    <xf numFmtId="43" fontId="19" fillId="10" borderId="22" xfId="6" applyFont="1" applyFill="1" applyBorder="1" applyAlignment="1">
      <alignment horizontal="right"/>
    </xf>
    <xf numFmtId="10" fontId="16" fillId="10" borderId="7" xfId="5" applyNumberFormat="1" applyFont="1" applyFill="1" applyBorder="1" applyAlignment="1">
      <alignment horizontal="right"/>
    </xf>
    <xf numFmtId="0" fontId="27" fillId="5" borderId="0" xfId="10" applyFont="1" applyFill="1" applyBorder="1" applyAlignment="1">
      <alignment horizontal="center"/>
    </xf>
    <xf numFmtId="0" fontId="18" fillId="5" borderId="0" xfId="10" applyFont="1" applyFill="1" applyBorder="1" applyAlignment="1">
      <alignment horizontal="center"/>
    </xf>
    <xf numFmtId="0" fontId="21" fillId="5" borderId="0" xfId="0" applyFont="1" applyFill="1"/>
    <xf numFmtId="0" fontId="21" fillId="0" borderId="0" xfId="0" applyFont="1" applyFill="1"/>
    <xf numFmtId="0" fontId="7" fillId="0" borderId="0" xfId="0" applyFont="1" applyFill="1"/>
    <xf numFmtId="0" fontId="19" fillId="5" borderId="0" xfId="10" applyFont="1" applyFill="1" applyBorder="1" applyAlignment="1">
      <alignment horizontal="center"/>
    </xf>
    <xf numFmtId="0" fontId="4" fillId="5" borderId="0" xfId="0" applyFont="1" applyFill="1"/>
    <xf numFmtId="0" fontId="4" fillId="0" borderId="0" xfId="0" applyFont="1" applyFill="1"/>
    <xf numFmtId="0" fontId="28" fillId="5" borderId="0" xfId="10" applyFont="1" applyFill="1" applyBorder="1" applyAlignment="1">
      <alignment horizontal="center"/>
    </xf>
    <xf numFmtId="0" fontId="22" fillId="5" borderId="0" xfId="10" applyFont="1" applyFill="1" applyBorder="1" applyAlignment="1">
      <alignment horizontal="center"/>
    </xf>
    <xf numFmtId="0" fontId="19" fillId="5" borderId="0" xfId="10" applyFont="1" applyFill="1"/>
    <xf numFmtId="0" fontId="8" fillId="5" borderId="0" xfId="10" applyFont="1" applyFill="1"/>
    <xf numFmtId="0" fontId="29" fillId="5" borderId="0" xfId="10" applyFont="1" applyFill="1"/>
    <xf numFmtId="0" fontId="30" fillId="5" borderId="0" xfId="10" applyFont="1" applyFill="1"/>
    <xf numFmtId="0" fontId="30" fillId="0" borderId="0" xfId="10" applyFont="1" applyFill="1"/>
    <xf numFmtId="0" fontId="31" fillId="0" borderId="0" xfId="0" applyFont="1" applyFill="1"/>
    <xf numFmtId="0" fontId="19" fillId="5" borderId="1" xfId="10" applyFont="1" applyFill="1" applyBorder="1" applyAlignment="1">
      <alignment horizontal="center" vertical="center" wrapText="1"/>
    </xf>
    <xf numFmtId="0" fontId="16" fillId="5" borderId="1" xfId="10" applyFont="1" applyFill="1" applyBorder="1" applyAlignment="1">
      <alignment horizontal="center" vertical="center" wrapText="1"/>
    </xf>
    <xf numFmtId="17" fontId="16" fillId="5" borderId="1" xfId="10" applyNumberFormat="1" applyFont="1" applyFill="1" applyBorder="1" applyAlignment="1">
      <alignment horizontal="center" vertical="center" wrapText="1"/>
    </xf>
    <xf numFmtId="0" fontId="27" fillId="5" borderId="0" xfId="10" applyFont="1" applyFill="1" applyBorder="1" applyAlignment="1">
      <alignment horizontal="center" vertical="center" wrapText="1"/>
    </xf>
    <xf numFmtId="0" fontId="32" fillId="5" borderId="0" xfId="10" applyFont="1" applyFill="1" applyBorder="1" applyAlignment="1">
      <alignment horizontal="center" vertical="center" wrapText="1"/>
    </xf>
    <xf numFmtId="0" fontId="32" fillId="0" borderId="0" xfId="10" applyFont="1" applyFill="1" applyBorder="1" applyAlignment="1">
      <alignment horizontal="center" vertical="center" wrapText="1"/>
    </xf>
    <xf numFmtId="0" fontId="30" fillId="0" borderId="0" xfId="0" applyFont="1" applyFill="1" applyAlignment="1">
      <alignment vertical="center" wrapText="1"/>
    </xf>
    <xf numFmtId="0" fontId="30" fillId="0" borderId="0" xfId="0" applyFont="1" applyFill="1" applyAlignment="1">
      <alignment horizontal="center" wrapText="1"/>
    </xf>
    <xf numFmtId="0" fontId="8" fillId="0" borderId="0" xfId="0" applyFont="1" applyFill="1" applyAlignment="1">
      <alignment horizontal="center" wrapText="1"/>
    </xf>
    <xf numFmtId="0" fontId="29" fillId="0" borderId="0" xfId="0" applyFont="1" applyFill="1" applyAlignment="1">
      <alignment horizontal="center" wrapText="1"/>
    </xf>
    <xf numFmtId="0" fontId="33" fillId="0" borderId="0" xfId="0" applyFont="1" applyFill="1" applyAlignment="1">
      <alignment horizontal="center" wrapText="1"/>
    </xf>
    <xf numFmtId="0" fontId="22" fillId="5" borderId="0" xfId="10" applyFont="1" applyFill="1"/>
    <xf numFmtId="0" fontId="30" fillId="0" borderId="0" xfId="0" applyFont="1" applyFill="1" applyAlignment="1">
      <alignment vertical="center"/>
    </xf>
    <xf numFmtId="0" fontId="34" fillId="0" borderId="0" xfId="0" applyFont="1"/>
    <xf numFmtId="0" fontId="19" fillId="5" borderId="1" xfId="10" applyFont="1" applyFill="1" applyBorder="1"/>
    <xf numFmtId="2" fontId="19" fillId="5" borderId="1" xfId="10" applyNumberFormat="1" applyFont="1" applyFill="1" applyBorder="1"/>
    <xf numFmtId="43" fontId="19" fillId="5" borderId="1" xfId="3" applyNumberFormat="1" applyFont="1" applyFill="1" applyBorder="1"/>
    <xf numFmtId="43" fontId="19" fillId="0" borderId="1" xfId="3" applyNumberFormat="1" applyFont="1" applyBorder="1"/>
    <xf numFmtId="43" fontId="19" fillId="0" borderId="1" xfId="2" applyNumberFormat="1" applyFont="1" applyFill="1" applyBorder="1"/>
    <xf numFmtId="2" fontId="27" fillId="5" borderId="0" xfId="10" applyNumberFormat="1" applyFont="1" applyFill="1" applyBorder="1"/>
    <xf numFmtId="2" fontId="32" fillId="5" borderId="0" xfId="10" applyNumberFormat="1" applyFont="1" applyFill="1" applyBorder="1"/>
    <xf numFmtId="2" fontId="32" fillId="0" borderId="0" xfId="10" applyNumberFormat="1" applyFont="1" applyFill="1" applyBorder="1"/>
    <xf numFmtId="165" fontId="31" fillId="0" borderId="0" xfId="3" applyFont="1" applyFill="1" applyAlignment="1">
      <alignment vertical="center"/>
    </xf>
    <xf numFmtId="0" fontId="28" fillId="5" borderId="0" xfId="10" applyFont="1" applyFill="1"/>
    <xf numFmtId="0" fontId="35" fillId="5" borderId="0" xfId="10" applyFont="1" applyFill="1"/>
    <xf numFmtId="0" fontId="35" fillId="0" borderId="0" xfId="10" applyFont="1" applyFill="1"/>
    <xf numFmtId="2" fontId="19" fillId="5" borderId="0" xfId="10" applyNumberFormat="1" applyFont="1" applyFill="1"/>
    <xf numFmtId="43" fontId="19" fillId="5" borderId="0" xfId="3" applyNumberFormat="1" applyFont="1" applyFill="1"/>
    <xf numFmtId="165" fontId="19" fillId="5" borderId="0" xfId="3" applyFont="1" applyFill="1"/>
    <xf numFmtId="43" fontId="27" fillId="5" borderId="0" xfId="3" applyNumberFormat="1" applyFont="1" applyFill="1"/>
    <xf numFmtId="43" fontId="32" fillId="5" borderId="0" xfId="3" applyNumberFormat="1" applyFont="1" applyFill="1"/>
    <xf numFmtId="43" fontId="32" fillId="0" borderId="0" xfId="3" applyNumberFormat="1" applyFont="1" applyFill="1"/>
    <xf numFmtId="2" fontId="31" fillId="0" borderId="0" xfId="0" applyNumberFormat="1" applyFont="1" applyFill="1"/>
    <xf numFmtId="2" fontId="4" fillId="0" borderId="0" xfId="0" applyNumberFormat="1" applyFont="1" applyFill="1"/>
    <xf numFmtId="2" fontId="7" fillId="0" borderId="0" xfId="0" applyNumberFormat="1" applyFont="1" applyFill="1"/>
    <xf numFmtId="2" fontId="34" fillId="0" borderId="0" xfId="0" applyNumberFormat="1" applyFont="1" applyFill="1"/>
    <xf numFmtId="2" fontId="22" fillId="5" borderId="0" xfId="10" applyNumberFormat="1" applyFont="1" applyFill="1"/>
    <xf numFmtId="10" fontId="22" fillId="5" borderId="0" xfId="2" applyNumberFormat="1" applyFont="1" applyFill="1"/>
    <xf numFmtId="2" fontId="28" fillId="5" borderId="0" xfId="10" applyNumberFormat="1" applyFont="1" applyFill="1"/>
    <xf numFmtId="2" fontId="35" fillId="5" borderId="0" xfId="10" applyNumberFormat="1" applyFont="1" applyFill="1"/>
    <xf numFmtId="2" fontId="35" fillId="0" borderId="0" xfId="10" applyNumberFormat="1" applyFont="1" applyFill="1"/>
    <xf numFmtId="2" fontId="34" fillId="5" borderId="0" xfId="0" applyNumberFormat="1" applyFont="1" applyFill="1"/>
    <xf numFmtId="43" fontId="22" fillId="5" borderId="0" xfId="3" applyNumberFormat="1" applyFont="1" applyFill="1"/>
    <xf numFmtId="165" fontId="22" fillId="5" borderId="0" xfId="3" applyFont="1" applyFill="1"/>
    <xf numFmtId="43" fontId="28" fillId="5" borderId="0" xfId="3" applyNumberFormat="1" applyFont="1" applyFill="1"/>
    <xf numFmtId="43" fontId="35" fillId="5" borderId="0" xfId="3" applyNumberFormat="1" applyFont="1" applyFill="1"/>
    <xf numFmtId="43" fontId="35" fillId="0" borderId="0" xfId="3" applyNumberFormat="1" applyFont="1" applyFill="1"/>
    <xf numFmtId="165" fontId="31" fillId="5" borderId="0" xfId="3" applyFont="1" applyFill="1" applyAlignment="1">
      <alignment vertical="center"/>
    </xf>
    <xf numFmtId="2" fontId="34" fillId="0" borderId="0" xfId="0" applyNumberFormat="1" applyFont="1"/>
    <xf numFmtId="0" fontId="19" fillId="0" borderId="0" xfId="10" applyFont="1" applyFill="1"/>
    <xf numFmtId="2" fontId="19" fillId="0" borderId="0" xfId="10" applyNumberFormat="1" applyFont="1" applyFill="1"/>
    <xf numFmtId="43" fontId="19" fillId="0" borderId="0" xfId="3" applyNumberFormat="1" applyFont="1" applyFill="1"/>
    <xf numFmtId="43" fontId="27" fillId="0" borderId="0" xfId="3" applyNumberFormat="1" applyFont="1" applyFill="1"/>
    <xf numFmtId="0" fontId="22" fillId="0" borderId="0" xfId="10" applyFont="1" applyFill="1"/>
    <xf numFmtId="2" fontId="22" fillId="0" borderId="0" xfId="10" applyNumberFormat="1" applyFont="1" applyFill="1"/>
    <xf numFmtId="168" fontId="22" fillId="0" borderId="0" xfId="2" applyNumberFormat="1" applyFont="1" applyFill="1"/>
    <xf numFmtId="168" fontId="28" fillId="0" borderId="0" xfId="2" applyNumberFormat="1" applyFont="1" applyFill="1"/>
    <xf numFmtId="168" fontId="35" fillId="0" borderId="0" xfId="2" applyNumberFormat="1" applyFont="1" applyFill="1"/>
    <xf numFmtId="43" fontId="22" fillId="0" borderId="0" xfId="3" applyNumberFormat="1" applyFont="1" applyFill="1"/>
    <xf numFmtId="43" fontId="28" fillId="0" borderId="0" xfId="3" applyNumberFormat="1" applyFont="1" applyFill="1"/>
    <xf numFmtId="0" fontId="31" fillId="5" borderId="0" xfId="0" applyFont="1" applyFill="1"/>
    <xf numFmtId="0" fontId="22" fillId="0" borderId="0" xfId="10" applyFont="1"/>
    <xf numFmtId="165" fontId="31" fillId="5" borderId="0" xfId="0" applyNumberFormat="1" applyFont="1" applyFill="1"/>
    <xf numFmtId="0" fontId="4" fillId="5" borderId="0" xfId="10" applyFill="1"/>
    <xf numFmtId="0" fontId="7" fillId="5" borderId="0" xfId="10" applyFont="1" applyFill="1"/>
    <xf numFmtId="0" fontId="31" fillId="5" borderId="0" xfId="10" applyFont="1" applyFill="1"/>
    <xf numFmtId="0" fontId="4" fillId="5" borderId="0" xfId="10" applyFont="1" applyFill="1"/>
    <xf numFmtId="0" fontId="36" fillId="5" borderId="0" xfId="10" applyFont="1" applyFill="1"/>
    <xf numFmtId="0" fontId="7" fillId="5" borderId="0" xfId="0" applyFont="1" applyFill="1"/>
    <xf numFmtId="0" fontId="7" fillId="0" borderId="0" xfId="0" applyFont="1"/>
    <xf numFmtId="0" fontId="37" fillId="0" borderId="0" xfId="0" applyFont="1"/>
    <xf numFmtId="0" fontId="16" fillId="5" borderId="0" xfId="10" applyFont="1" applyFill="1"/>
    <xf numFmtId="0" fontId="37" fillId="5" borderId="0" xfId="10" applyFont="1" applyFill="1"/>
    <xf numFmtId="0" fontId="21" fillId="5" borderId="0" xfId="10" applyFont="1" applyFill="1"/>
    <xf numFmtId="0" fontId="16" fillId="5" borderId="1" xfId="10" applyFont="1" applyFill="1" applyBorder="1" applyAlignment="1">
      <alignment vertical="center" wrapText="1"/>
    </xf>
    <xf numFmtId="0" fontId="18" fillId="5" borderId="0" xfId="10" applyFont="1" applyFill="1" applyBorder="1" applyAlignment="1">
      <alignment horizontal="center" vertical="center" wrapText="1"/>
    </xf>
    <xf numFmtId="0" fontId="36" fillId="5" borderId="0" xfId="0" applyFont="1" applyFill="1" applyAlignment="1">
      <alignment vertical="center" wrapText="1"/>
    </xf>
    <xf numFmtId="0" fontId="29" fillId="0" borderId="0" xfId="0" applyFont="1" applyFill="1" applyAlignment="1">
      <alignment vertical="center" wrapText="1"/>
    </xf>
    <xf numFmtId="0" fontId="17" fillId="5" borderId="0" xfId="10" applyFont="1" applyFill="1"/>
    <xf numFmtId="165" fontId="7" fillId="5" borderId="0" xfId="3" applyFont="1" applyFill="1"/>
    <xf numFmtId="0" fontId="38" fillId="5" borderId="0" xfId="10" applyFont="1" applyFill="1" applyBorder="1" applyAlignment="1">
      <alignment horizontal="center"/>
    </xf>
    <xf numFmtId="0" fontId="36" fillId="0" borderId="0" xfId="0" applyFont="1" applyFill="1" applyAlignment="1">
      <alignment vertical="center" wrapText="1"/>
    </xf>
    <xf numFmtId="0" fontId="36" fillId="0" borderId="0" xfId="0" applyFont="1" applyFill="1" applyAlignment="1">
      <alignment horizontal="center" wrapText="1"/>
    </xf>
    <xf numFmtId="0" fontId="16" fillId="5" borderId="1" xfId="10" applyFont="1" applyFill="1" applyBorder="1"/>
    <xf numFmtId="2" fontId="16" fillId="5" borderId="1" xfId="10" applyNumberFormat="1" applyFont="1" applyFill="1" applyBorder="1"/>
    <xf numFmtId="2" fontId="16" fillId="0" borderId="1" xfId="10" applyNumberFormat="1" applyFont="1" applyBorder="1"/>
    <xf numFmtId="2" fontId="16" fillId="0" borderId="1" xfId="10" applyNumberFormat="1" applyFont="1" applyFill="1" applyBorder="1"/>
    <xf numFmtId="0" fontId="36" fillId="0" borderId="0" xfId="0" applyFont="1" applyFill="1" applyAlignment="1">
      <alignment vertical="center"/>
    </xf>
    <xf numFmtId="0" fontId="16" fillId="5" borderId="0" xfId="10" applyFont="1" applyFill="1" applyBorder="1"/>
    <xf numFmtId="0" fontId="27" fillId="5" borderId="0" xfId="10" applyFont="1" applyFill="1" applyBorder="1"/>
    <xf numFmtId="43" fontId="27" fillId="5" borderId="0" xfId="10" applyNumberFormat="1" applyFont="1" applyFill="1" applyBorder="1"/>
    <xf numFmtId="2" fontId="18" fillId="0" borderId="0" xfId="10" applyNumberFormat="1" applyFont="1" applyFill="1" applyBorder="1"/>
    <xf numFmtId="165" fontId="21" fillId="0" borderId="0" xfId="3" applyFont="1" applyFill="1" applyAlignment="1">
      <alignment vertical="center"/>
    </xf>
    <xf numFmtId="0" fontId="37" fillId="5" borderId="0" xfId="0" applyFont="1" applyFill="1"/>
    <xf numFmtId="2" fontId="16" fillId="5" borderId="0" xfId="10" applyNumberFormat="1" applyFont="1" applyFill="1"/>
    <xf numFmtId="43" fontId="16" fillId="5" borderId="0" xfId="3" applyNumberFormat="1" applyFont="1" applyFill="1" applyBorder="1"/>
    <xf numFmtId="43" fontId="27" fillId="5" borderId="0" xfId="3" applyNumberFormat="1" applyFont="1" applyFill="1" applyBorder="1"/>
    <xf numFmtId="0" fontId="38" fillId="0" borderId="0" xfId="10" applyFont="1" applyFill="1"/>
    <xf numFmtId="2" fontId="17" fillId="5" borderId="0" xfId="10" applyNumberFormat="1" applyFont="1" applyFill="1"/>
    <xf numFmtId="2" fontId="18" fillId="5" borderId="0" xfId="10" applyNumberFormat="1" applyFont="1" applyFill="1" applyBorder="1"/>
    <xf numFmtId="43" fontId="18" fillId="0" borderId="0" xfId="3" applyNumberFormat="1" applyFont="1" applyFill="1"/>
    <xf numFmtId="43" fontId="17" fillId="5" borderId="0" xfId="3" applyNumberFormat="1" applyFont="1" applyFill="1"/>
    <xf numFmtId="0" fontId="38" fillId="5" borderId="0" xfId="10" applyFont="1" applyFill="1"/>
    <xf numFmtId="43" fontId="18" fillId="5" borderId="0" xfId="3" applyNumberFormat="1" applyFont="1" applyFill="1"/>
    <xf numFmtId="2" fontId="38" fillId="5" borderId="0" xfId="10" applyNumberFormat="1" applyFont="1" applyFill="1"/>
    <xf numFmtId="2" fontId="38" fillId="0" borderId="0" xfId="10" applyNumberFormat="1" applyFont="1" applyFill="1"/>
    <xf numFmtId="165" fontId="7" fillId="0" borderId="0" xfId="3" applyFont="1" applyFill="1" applyAlignment="1">
      <alignment vertical="center"/>
    </xf>
    <xf numFmtId="165" fontId="7" fillId="5" borderId="0" xfId="3" applyFont="1" applyFill="1" applyAlignment="1">
      <alignment vertical="center"/>
    </xf>
    <xf numFmtId="0" fontId="16" fillId="0" borderId="0" xfId="10" applyFont="1" applyFill="1"/>
    <xf numFmtId="2" fontId="16" fillId="0" borderId="0" xfId="10" applyNumberFormat="1" applyFont="1" applyFill="1"/>
    <xf numFmtId="43" fontId="16" fillId="0" borderId="0" xfId="3" applyNumberFormat="1" applyFont="1" applyFill="1"/>
    <xf numFmtId="43" fontId="16" fillId="0" borderId="0" xfId="3" applyNumberFormat="1" applyFont="1" applyFill="1" applyBorder="1"/>
    <xf numFmtId="43" fontId="27" fillId="0" borderId="0" xfId="3" applyNumberFormat="1" applyFont="1" applyFill="1" applyBorder="1"/>
    <xf numFmtId="0" fontId="37" fillId="0" borderId="0" xfId="0" applyFont="1" applyFill="1"/>
    <xf numFmtId="0" fontId="17" fillId="0" borderId="0" xfId="10" applyFont="1" applyFill="1"/>
    <xf numFmtId="2" fontId="17" fillId="0" borderId="0" xfId="10" applyNumberFormat="1" applyFont="1" applyFill="1"/>
    <xf numFmtId="168" fontId="17" fillId="0" borderId="0" xfId="2" applyNumberFormat="1" applyFont="1" applyFill="1"/>
    <xf numFmtId="43" fontId="17" fillId="0" borderId="0" xfId="3" applyNumberFormat="1" applyFont="1" applyFill="1"/>
    <xf numFmtId="0" fontId="17" fillId="0" borderId="0" xfId="10" applyFont="1"/>
    <xf numFmtId="165" fontId="7" fillId="0" borderId="0" xfId="0" applyNumberFormat="1" applyFont="1"/>
    <xf numFmtId="0" fontId="14" fillId="5" borderId="0" xfId="10" applyFont="1" applyFill="1"/>
    <xf numFmtId="41" fontId="21" fillId="5" borderId="0" xfId="8" applyFont="1" applyFill="1"/>
    <xf numFmtId="41" fontId="7" fillId="0" borderId="0" xfId="0" applyNumberFormat="1" applyFont="1"/>
    <xf numFmtId="165" fontId="21" fillId="5" borderId="0" xfId="0" applyNumberFormat="1" applyFont="1" applyFill="1"/>
    <xf numFmtId="0" fontId="21" fillId="5" borderId="0" xfId="0" applyFont="1" applyFill="1" applyAlignment="1">
      <alignment vertical="center"/>
    </xf>
    <xf numFmtId="0" fontId="21" fillId="0" borderId="0" xfId="0" applyFont="1"/>
    <xf numFmtId="0" fontId="19" fillId="0" borderId="0" xfId="10" applyFont="1"/>
    <xf numFmtId="0" fontId="4" fillId="0" borderId="0" xfId="10"/>
    <xf numFmtId="0" fontId="19" fillId="0" borderId="1" xfId="10" applyFont="1" applyBorder="1" applyAlignment="1">
      <alignment horizontal="center" vertical="center" wrapText="1"/>
    </xf>
    <xf numFmtId="0" fontId="19" fillId="0" borderId="1" xfId="10" applyFont="1" applyFill="1" applyBorder="1" applyAlignment="1">
      <alignment horizontal="center" vertical="center" wrapText="1"/>
    </xf>
    <xf numFmtId="0" fontId="39" fillId="0" borderId="0" xfId="0" applyFont="1" applyFill="1" applyAlignment="1">
      <alignment vertical="center" wrapText="1"/>
    </xf>
    <xf numFmtId="0" fontId="11" fillId="0" borderId="0" xfId="0" applyFont="1" applyFill="1" applyAlignment="1">
      <alignment vertical="center" wrapText="1"/>
    </xf>
    <xf numFmtId="0" fontId="19" fillId="0" borderId="1" xfId="10" applyFont="1" applyBorder="1"/>
    <xf numFmtId="2" fontId="19" fillId="0" borderId="1" xfId="10" applyNumberFormat="1" applyFont="1" applyBorder="1"/>
    <xf numFmtId="165" fontId="19" fillId="5" borderId="1" xfId="3" applyFont="1" applyFill="1" applyBorder="1"/>
    <xf numFmtId="165" fontId="19" fillId="0" borderId="1" xfId="3" applyFont="1" applyFill="1" applyBorder="1"/>
    <xf numFmtId="0" fontId="19" fillId="0" borderId="0" xfId="10" applyFont="1" applyBorder="1"/>
    <xf numFmtId="0" fontId="19" fillId="5" borderId="0" xfId="10" applyFont="1" applyFill="1" applyBorder="1"/>
    <xf numFmtId="165" fontId="19" fillId="5" borderId="0" xfId="3" applyFont="1" applyFill="1" applyBorder="1"/>
    <xf numFmtId="0" fontId="18" fillId="5" borderId="0" xfId="10" applyFont="1" applyFill="1" applyBorder="1"/>
    <xf numFmtId="2" fontId="19" fillId="0" borderId="0" xfId="10" applyNumberFormat="1" applyFont="1"/>
    <xf numFmtId="165" fontId="19" fillId="0" borderId="0" xfId="10" applyNumberFormat="1" applyFont="1"/>
    <xf numFmtId="165" fontId="16" fillId="5" borderId="0" xfId="3" applyFont="1" applyFill="1" applyBorder="1" applyAlignment="1">
      <alignment horizontal="right"/>
    </xf>
    <xf numFmtId="165" fontId="27" fillId="5" borderId="0" xfId="3" applyNumberFormat="1" applyFont="1" applyFill="1" applyBorder="1" applyAlignment="1">
      <alignment horizontal="right"/>
    </xf>
    <xf numFmtId="165" fontId="18" fillId="5" borderId="0" xfId="3" applyNumberFormat="1" applyFont="1" applyFill="1" applyBorder="1" applyAlignment="1">
      <alignment horizontal="right"/>
    </xf>
    <xf numFmtId="165" fontId="7" fillId="0" borderId="0" xfId="0" applyNumberFormat="1" applyFont="1" applyFill="1" applyAlignment="1">
      <alignment vertical="center"/>
    </xf>
    <xf numFmtId="0" fontId="7" fillId="0" borderId="0" xfId="0" applyFont="1" applyFill="1" applyAlignment="1">
      <alignment vertical="center"/>
    </xf>
    <xf numFmtId="2" fontId="22" fillId="0" borderId="0" xfId="10" applyNumberFormat="1" applyFont="1"/>
    <xf numFmtId="165" fontId="21" fillId="5" borderId="0" xfId="3" applyFont="1" applyFill="1" applyAlignment="1">
      <alignment vertical="center"/>
    </xf>
    <xf numFmtId="165" fontId="21" fillId="0" borderId="0" xfId="0" applyNumberFormat="1" applyFont="1"/>
    <xf numFmtId="2" fontId="38" fillId="5" borderId="0" xfId="10" applyNumberFormat="1" applyFont="1" applyFill="1" applyBorder="1"/>
    <xf numFmtId="165" fontId="19" fillId="0" borderId="0" xfId="3" applyFont="1" applyFill="1"/>
    <xf numFmtId="2" fontId="27" fillId="0" borderId="0" xfId="10" applyNumberFormat="1" applyFont="1" applyFill="1"/>
    <xf numFmtId="2" fontId="18" fillId="0" borderId="0" xfId="10" applyNumberFormat="1" applyFont="1" applyFill="1"/>
    <xf numFmtId="0" fontId="21" fillId="0" borderId="0" xfId="0" applyFont="1" applyFill="1" applyAlignment="1">
      <alignment vertical="center"/>
    </xf>
    <xf numFmtId="165" fontId="22" fillId="0" borderId="0" xfId="3" applyFont="1" applyFill="1"/>
    <xf numFmtId="2" fontId="28" fillId="0" borderId="0" xfId="10" applyNumberFormat="1" applyFont="1" applyFill="1"/>
    <xf numFmtId="2" fontId="38" fillId="0" borderId="0" xfId="10" applyNumberFormat="1" applyFont="1" applyFill="1" applyBorder="1"/>
    <xf numFmtId="0" fontId="8" fillId="0" borderId="0" xfId="10" applyFont="1"/>
    <xf numFmtId="0" fontId="4" fillId="0" borderId="0" xfId="10" applyFont="1"/>
    <xf numFmtId="0" fontId="16" fillId="0" borderId="14" xfId="4" applyFont="1" applyBorder="1" applyAlignment="1">
      <alignment horizontal="center"/>
    </xf>
    <xf numFmtId="0" fontId="0" fillId="0" borderId="0" xfId="0" applyAlignment="1">
      <alignment horizontal="left" vertical="center"/>
    </xf>
    <xf numFmtId="0" fontId="16" fillId="0" borderId="14" xfId="4" applyFont="1" applyBorder="1" applyAlignment="1"/>
    <xf numFmtId="0" fontId="16" fillId="0" borderId="0" xfId="4" applyFont="1" applyAlignment="1"/>
    <xf numFmtId="43" fontId="10" fillId="3" borderId="0" xfId="1" applyFont="1" applyFill="1" applyBorder="1" applyAlignment="1">
      <alignment horizontal="center" vertical="center"/>
    </xf>
    <xf numFmtId="43" fontId="10" fillId="6" borderId="0" xfId="1" applyFont="1" applyFill="1" applyBorder="1" applyAlignment="1">
      <alignment horizontal="left" vertical="center"/>
    </xf>
    <xf numFmtId="43" fontId="8" fillId="0" borderId="0" xfId="1" applyFont="1" applyBorder="1"/>
    <xf numFmtId="0" fontId="40" fillId="0" borderId="0" xfId="0" applyFont="1"/>
    <xf numFmtId="43" fontId="40" fillId="0" borderId="0" xfId="1" applyFont="1"/>
    <xf numFmtId="0" fontId="41" fillId="0" borderId="0" xfId="0" applyFont="1" applyFill="1" applyBorder="1"/>
    <xf numFmtId="0" fontId="42" fillId="0" borderId="0" xfId="0" applyFont="1" applyAlignment="1">
      <alignment horizontal="left"/>
    </xf>
    <xf numFmtId="0" fontId="5" fillId="4" borderId="0" xfId="0" applyFont="1" applyFill="1" applyBorder="1" applyAlignment="1">
      <alignment horizontal="left"/>
    </xf>
    <xf numFmtId="0" fontId="5" fillId="4" borderId="0" xfId="0" applyFont="1" applyFill="1" applyBorder="1" applyAlignment="1">
      <alignment horizontal="left" wrapText="1" indent="1"/>
    </xf>
    <xf numFmtId="43" fontId="5" fillId="7" borderId="0" xfId="1" applyFont="1" applyFill="1" applyBorder="1"/>
    <xf numFmtId="0" fontId="6" fillId="13" borderId="0" xfId="0" applyFont="1" applyFill="1" applyBorder="1" applyAlignment="1">
      <alignment horizontal="left" indent="2"/>
    </xf>
    <xf numFmtId="43" fontId="6" fillId="13" borderId="0" xfId="1" applyFont="1" applyFill="1" applyBorder="1" applyAlignment="1">
      <alignment horizontal="left" indent="2"/>
    </xf>
    <xf numFmtId="0" fontId="5" fillId="4" borderId="0" xfId="0" applyFont="1" applyFill="1" applyBorder="1" applyAlignment="1">
      <alignment horizontal="left" indent="1"/>
    </xf>
    <xf numFmtId="43" fontId="5" fillId="4" borderId="0" xfId="1" applyFont="1" applyFill="1" applyBorder="1" applyAlignment="1">
      <alignment horizontal="left" indent="1"/>
    </xf>
    <xf numFmtId="43" fontId="0" fillId="5" borderId="0" xfId="1" applyFont="1" applyFill="1" applyBorder="1" applyAlignment="1">
      <alignment vertical="center"/>
    </xf>
    <xf numFmtId="43" fontId="0" fillId="5" borderId="0" xfId="1" applyFont="1" applyFill="1" applyBorder="1"/>
    <xf numFmtId="43" fontId="5" fillId="7" borderId="0" xfId="1" applyFont="1" applyFill="1" applyBorder="1" applyAlignment="1">
      <alignment horizontal="left" vertical="center"/>
    </xf>
    <xf numFmtId="165" fontId="6" fillId="13" borderId="0" xfId="3" applyFont="1" applyFill="1" applyBorder="1" applyAlignment="1">
      <alignment horizontal="left" vertical="center"/>
    </xf>
    <xf numFmtId="0" fontId="6" fillId="2" borderId="0" xfId="0" applyFont="1" applyFill="1" applyBorder="1" applyAlignment="1">
      <alignment horizontal="left" indent="2"/>
    </xf>
    <xf numFmtId="165" fontId="6" fillId="2" borderId="0" xfId="3" applyFont="1" applyFill="1" applyBorder="1" applyAlignment="1">
      <alignment horizontal="left" vertical="center" indent="2"/>
    </xf>
    <xf numFmtId="43" fontId="5" fillId="12" borderId="0" xfId="1" applyFont="1" applyFill="1" applyBorder="1" applyAlignment="1">
      <alignment horizontal="left" vertical="center"/>
    </xf>
    <xf numFmtId="0" fontId="5" fillId="12" borderId="0" xfId="0" applyFont="1" applyFill="1" applyBorder="1" applyAlignment="1">
      <alignment horizontal="left" vertical="center"/>
    </xf>
    <xf numFmtId="43" fontId="5" fillId="10" borderId="0" xfId="1" applyFont="1" applyFill="1" applyBorder="1" applyAlignment="1">
      <alignment horizontal="left" vertical="center"/>
    </xf>
    <xf numFmtId="43" fontId="6" fillId="13" borderId="0" xfId="1" applyFont="1" applyFill="1" applyBorder="1" applyAlignment="1">
      <alignment horizontal="left" vertical="center"/>
    </xf>
    <xf numFmtId="0" fontId="5" fillId="4" borderId="0" xfId="0" applyFont="1" applyFill="1" applyBorder="1" applyAlignment="1">
      <alignment horizontal="left" vertical="center"/>
    </xf>
    <xf numFmtId="43" fontId="6" fillId="2" borderId="0" xfId="1" applyFont="1" applyFill="1" applyBorder="1" applyAlignment="1">
      <alignment horizontal="left" vertical="center"/>
    </xf>
    <xf numFmtId="165" fontId="6" fillId="2" borderId="0" xfId="0" applyNumberFormat="1" applyFont="1" applyFill="1" applyBorder="1" applyAlignment="1">
      <alignment vertical="center"/>
    </xf>
    <xf numFmtId="0" fontId="0" fillId="0" borderId="0" xfId="0" applyFont="1" applyBorder="1"/>
    <xf numFmtId="0" fontId="0" fillId="0" borderId="0" xfId="0" applyFont="1"/>
    <xf numFmtId="0" fontId="6" fillId="2" borderId="29" xfId="0" applyFont="1" applyFill="1" applyBorder="1" applyAlignment="1">
      <alignment horizontal="center"/>
    </xf>
    <xf numFmtId="0" fontId="5" fillId="5" borderId="29" xfId="0" applyFont="1" applyFill="1" applyBorder="1" applyAlignment="1">
      <alignment horizontal="center"/>
    </xf>
    <xf numFmtId="43" fontId="12" fillId="7" borderId="0" xfId="1" applyFont="1" applyFill="1" applyBorder="1"/>
    <xf numFmtId="0" fontId="10" fillId="3" borderId="0" xfId="0" applyFont="1" applyFill="1" applyBorder="1" applyAlignment="1">
      <alignment horizontal="left" vertical="center"/>
    </xf>
    <xf numFmtId="43" fontId="12" fillId="7" borderId="0" xfId="1" applyFont="1" applyFill="1" applyBorder="1" applyAlignment="1">
      <alignment horizontal="center" vertical="center"/>
    </xf>
    <xf numFmtId="0" fontId="9" fillId="2" borderId="12"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4" xfId="0" applyFont="1" applyFill="1" applyBorder="1" applyAlignment="1">
      <alignment horizontal="left" vertical="center"/>
    </xf>
    <xf numFmtId="43" fontId="10" fillId="3" borderId="15" xfId="1" applyFont="1" applyFill="1" applyBorder="1" applyAlignment="1">
      <alignment horizontal="center" vertical="center"/>
    </xf>
    <xf numFmtId="0" fontId="8" fillId="0" borderId="14" xfId="0" applyFont="1" applyBorder="1" applyAlignment="1">
      <alignment horizontal="left" vertical="center" indent="1"/>
    </xf>
    <xf numFmtId="43" fontId="8" fillId="0" borderId="15" xfId="1" applyFont="1" applyBorder="1"/>
    <xf numFmtId="0" fontId="12" fillId="7" borderId="14" xfId="0" applyFont="1" applyFill="1" applyBorder="1" applyAlignment="1">
      <alignment horizontal="left" vertical="center" indent="1"/>
    </xf>
    <xf numFmtId="43" fontId="12" fillId="7" borderId="15" xfId="1" applyFont="1" applyFill="1" applyBorder="1"/>
    <xf numFmtId="0" fontId="8" fillId="0" borderId="14" xfId="0" applyFont="1" applyFill="1" applyBorder="1" applyAlignment="1">
      <alignment horizontal="left" vertical="center" indent="1"/>
    </xf>
    <xf numFmtId="0" fontId="10" fillId="3" borderId="15" xfId="0" applyFont="1" applyFill="1" applyBorder="1" applyAlignment="1">
      <alignment horizontal="left" vertical="center"/>
    </xf>
    <xf numFmtId="0" fontId="10" fillId="6" borderId="14" xfId="0" applyFont="1" applyFill="1" applyBorder="1" applyAlignment="1">
      <alignment horizontal="left" vertical="center"/>
    </xf>
    <xf numFmtId="43" fontId="10" fillId="6" borderId="15" xfId="1" applyFont="1" applyFill="1" applyBorder="1" applyAlignment="1">
      <alignment horizontal="left" vertical="center"/>
    </xf>
    <xf numFmtId="0" fontId="10" fillId="4" borderId="16" xfId="0" applyFont="1" applyFill="1" applyBorder="1" applyAlignment="1">
      <alignment horizontal="left" vertical="center"/>
    </xf>
    <xf numFmtId="43" fontId="0" fillId="4" borderId="17" xfId="1" applyFont="1" applyFill="1" applyBorder="1"/>
    <xf numFmtId="43" fontId="10" fillId="4" borderId="17" xfId="1" applyFont="1" applyFill="1" applyBorder="1" applyAlignment="1">
      <alignment horizontal="left" vertical="center"/>
    </xf>
    <xf numFmtId="43" fontId="10" fillId="4" borderId="18" xfId="1" applyFont="1" applyFill="1" applyBorder="1" applyAlignment="1">
      <alignment horizontal="left" vertical="center"/>
    </xf>
    <xf numFmtId="0" fontId="9" fillId="2" borderId="32" xfId="0" applyFont="1" applyFill="1" applyBorder="1" applyAlignment="1">
      <alignment horizontal="center" vertical="center"/>
    </xf>
    <xf numFmtId="43" fontId="9" fillId="2" borderId="33" xfId="1" applyFont="1" applyFill="1" applyBorder="1" applyAlignment="1">
      <alignment horizontal="left" vertical="center"/>
    </xf>
    <xf numFmtId="43" fontId="10" fillId="3" borderId="33" xfId="1" applyFont="1" applyFill="1" applyBorder="1" applyAlignment="1">
      <alignment horizontal="left" vertical="center"/>
    </xf>
    <xf numFmtId="43" fontId="8" fillId="0" borderId="33" xfId="1" applyFont="1" applyBorder="1"/>
    <xf numFmtId="43" fontId="12" fillId="7" borderId="33" xfId="1" applyFont="1" applyFill="1" applyBorder="1"/>
    <xf numFmtId="0" fontId="10" fillId="3" borderId="33" xfId="0" applyFont="1" applyFill="1" applyBorder="1" applyAlignment="1">
      <alignment horizontal="left" vertical="center"/>
    </xf>
    <xf numFmtId="43" fontId="10" fillId="6" borderId="33" xfId="1" applyFont="1" applyFill="1" applyBorder="1" applyAlignment="1">
      <alignment horizontal="left" vertical="center"/>
    </xf>
    <xf numFmtId="43" fontId="0" fillId="4" borderId="34" xfId="1" applyFont="1" applyFill="1" applyBorder="1"/>
    <xf numFmtId="43" fontId="10" fillId="3" borderId="33" xfId="1" applyFont="1" applyFill="1" applyBorder="1" applyAlignment="1">
      <alignment horizontal="center" vertical="center"/>
    </xf>
    <xf numFmtId="43" fontId="10" fillId="4" borderId="34" xfId="1" applyFont="1" applyFill="1" applyBorder="1" applyAlignment="1">
      <alignment horizontal="left" vertical="center"/>
    </xf>
    <xf numFmtId="0" fontId="9" fillId="2" borderId="33" xfId="0" applyFont="1" applyFill="1" applyBorder="1" applyAlignment="1">
      <alignment horizontal="left" vertical="center"/>
    </xf>
    <xf numFmtId="0" fontId="8" fillId="0" borderId="33" xfId="0" applyFont="1" applyBorder="1" applyAlignment="1">
      <alignment horizontal="left" vertical="center" indent="1"/>
    </xf>
    <xf numFmtId="0" fontId="12" fillId="7" borderId="33" xfId="0" applyFont="1" applyFill="1" applyBorder="1" applyAlignment="1">
      <alignment horizontal="left" vertical="center" indent="1"/>
    </xf>
    <xf numFmtId="0" fontId="10" fillId="6" borderId="33" xfId="0" applyFont="1" applyFill="1" applyBorder="1" applyAlignment="1">
      <alignment horizontal="left" vertical="center"/>
    </xf>
    <xf numFmtId="0" fontId="10" fillId="3" borderId="34" xfId="0" applyFont="1" applyFill="1" applyBorder="1" applyAlignment="1">
      <alignment horizontal="left" vertical="center"/>
    </xf>
    <xf numFmtId="43" fontId="12" fillId="7" borderId="33" xfId="1" applyFont="1" applyFill="1" applyBorder="1" applyAlignment="1">
      <alignment horizontal="center" vertical="center"/>
    </xf>
    <xf numFmtId="43" fontId="10" fillId="3" borderId="34" xfId="1" applyFont="1" applyFill="1" applyBorder="1" applyAlignment="1">
      <alignment horizontal="left" vertical="center"/>
    </xf>
    <xf numFmtId="0" fontId="9" fillId="2" borderId="32" xfId="0" applyFont="1" applyFill="1" applyBorder="1" applyAlignment="1">
      <alignment horizontal="center" vertical="center" wrapText="1"/>
    </xf>
    <xf numFmtId="43" fontId="10" fillId="3" borderId="17" xfId="1" applyFont="1" applyFill="1" applyBorder="1" applyAlignment="1">
      <alignment horizontal="left" vertical="center"/>
    </xf>
    <xf numFmtId="43" fontId="5" fillId="0" borderId="30" xfId="1" applyFont="1" applyFill="1" applyBorder="1" applyAlignment="1">
      <alignment vertical="center"/>
    </xf>
    <xf numFmtId="0" fontId="0" fillId="0" borderId="0" xfId="0" applyFont="1" applyFill="1" applyBorder="1" applyAlignment="1">
      <alignment vertical="center"/>
    </xf>
    <xf numFmtId="10" fontId="5" fillId="0" borderId="30" xfId="2" applyNumberFormat="1" applyFont="1" applyFill="1" applyBorder="1" applyAlignment="1">
      <alignment vertical="center"/>
    </xf>
    <xf numFmtId="164" fontId="0" fillId="0" borderId="0" xfId="0" applyNumberFormat="1"/>
    <xf numFmtId="0" fontId="3" fillId="0" borderId="0" xfId="0" applyFont="1"/>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wrapText="1"/>
    </xf>
    <xf numFmtId="0" fontId="47" fillId="2" borderId="5" xfId="0" applyFont="1" applyFill="1" applyBorder="1" applyAlignment="1">
      <alignment horizontal="center" vertical="center" wrapText="1"/>
    </xf>
    <xf numFmtId="0" fontId="48" fillId="4" borderId="0" xfId="0" applyFont="1" applyFill="1" applyAlignment="1">
      <alignment horizontal="center" vertical="center" wrapText="1" shrinkToFit="1"/>
    </xf>
    <xf numFmtId="0" fontId="48" fillId="4" borderId="7" xfId="0" applyFont="1" applyFill="1" applyBorder="1" applyAlignment="1">
      <alignment horizontal="center" vertical="center" wrapText="1" shrinkToFit="1"/>
    </xf>
    <xf numFmtId="165" fontId="3" fillId="5" borderId="0" xfId="3" applyFont="1" applyFill="1" applyBorder="1" applyAlignment="1">
      <alignment horizontal="center" vertical="center" wrapText="1" shrinkToFit="1"/>
    </xf>
    <xf numFmtId="165" fontId="3" fillId="5" borderId="7" xfId="3" applyFont="1" applyFill="1" applyBorder="1" applyAlignment="1">
      <alignment horizontal="center" vertical="center" wrapText="1" shrinkToFit="1"/>
    </xf>
    <xf numFmtId="165" fontId="47" fillId="13" borderId="0" xfId="3" applyFont="1" applyFill="1" applyBorder="1" applyAlignment="1">
      <alignment horizontal="center" vertical="center" wrapText="1" shrinkToFit="1"/>
    </xf>
    <xf numFmtId="165" fontId="47" fillId="13" borderId="7" xfId="3" applyFont="1" applyFill="1" applyBorder="1" applyAlignment="1">
      <alignment horizontal="center" vertical="center" wrapText="1" shrinkToFit="1"/>
    </xf>
    <xf numFmtId="165" fontId="48" fillId="10" borderId="0" xfId="3" applyFont="1" applyFill="1" applyBorder="1" applyAlignment="1">
      <alignment horizontal="center" vertical="center" wrapText="1" shrinkToFit="1"/>
    </xf>
    <xf numFmtId="165" fontId="47" fillId="2" borderId="9" xfId="3" applyFont="1" applyFill="1" applyBorder="1" applyAlignment="1">
      <alignment horizontal="center" vertical="center" wrapText="1" shrinkToFit="1"/>
    </xf>
    <xf numFmtId="165" fontId="47" fillId="2" borderId="10" xfId="3" applyFont="1" applyFill="1" applyBorder="1" applyAlignment="1">
      <alignment horizontal="center" vertical="center" wrapText="1" shrinkToFit="1"/>
    </xf>
    <xf numFmtId="0" fontId="47" fillId="5" borderId="0" xfId="0" applyFont="1" applyFill="1" applyAlignment="1">
      <alignment horizontal="left" indent="2"/>
    </xf>
    <xf numFmtId="165" fontId="47" fillId="5" borderId="0" xfId="3" applyFont="1" applyFill="1" applyBorder="1" applyAlignment="1">
      <alignment horizontal="center" vertical="center" wrapText="1" shrinkToFit="1"/>
    </xf>
    <xf numFmtId="0" fontId="48" fillId="4" borderId="7" xfId="0" applyFont="1" applyFill="1" applyBorder="1" applyAlignment="1">
      <alignment horizontal="left" wrapText="1" indent="1"/>
    </xf>
    <xf numFmtId="165" fontId="50" fillId="5" borderId="0" xfId="3" applyFont="1" applyFill="1" applyBorder="1" applyAlignment="1">
      <alignment horizontal="center" vertical="center" wrapText="1" shrinkToFit="1"/>
    </xf>
    <xf numFmtId="165" fontId="3" fillId="5" borderId="0" xfId="0" applyNumberFormat="1" applyFont="1" applyFill="1" applyAlignment="1">
      <alignment horizontal="center" vertical="center" wrapText="1" shrinkToFit="1"/>
    </xf>
    <xf numFmtId="165" fontId="3" fillId="5" borderId="7" xfId="0" applyNumberFormat="1" applyFont="1" applyFill="1" applyBorder="1" applyAlignment="1">
      <alignment horizontal="center" vertical="center" wrapText="1" shrinkToFit="1"/>
    </xf>
    <xf numFmtId="165" fontId="47" fillId="2" borderId="30" xfId="3" applyFont="1" applyFill="1" applyBorder="1" applyAlignment="1">
      <alignment horizontal="center" vertical="center" wrapText="1" shrinkToFit="1"/>
    </xf>
    <xf numFmtId="165" fontId="48" fillId="5" borderId="4" xfId="3" applyFont="1" applyFill="1" applyBorder="1" applyAlignment="1">
      <alignment vertical="center"/>
    </xf>
    <xf numFmtId="0" fontId="3" fillId="0" borderId="0" xfId="0" applyFont="1" applyAlignment="1">
      <alignment horizontal="center" vertical="center" wrapText="1" shrinkToFit="1"/>
    </xf>
    <xf numFmtId="0" fontId="47" fillId="2" borderId="4" xfId="0" applyFont="1" applyFill="1" applyBorder="1" applyAlignment="1">
      <alignment horizontal="center" vertical="center" wrapText="1" shrinkToFit="1"/>
    </xf>
    <xf numFmtId="0" fontId="48" fillId="5" borderId="6" xfId="0" applyFont="1" applyFill="1" applyBorder="1" applyAlignment="1">
      <alignment horizontal="center"/>
    </xf>
    <xf numFmtId="0" fontId="47" fillId="2" borderId="8" xfId="0" applyFont="1" applyFill="1" applyBorder="1" applyAlignment="1">
      <alignment horizontal="left" vertical="center" indent="2"/>
    </xf>
    <xf numFmtId="0" fontId="48" fillId="5" borderId="0" xfId="0" applyFont="1" applyFill="1" applyAlignment="1">
      <alignment horizontal="center"/>
    </xf>
    <xf numFmtId="0" fontId="48" fillId="5" borderId="8" xfId="0" applyFont="1" applyFill="1" applyBorder="1" applyAlignment="1">
      <alignment horizontal="center"/>
    </xf>
    <xf numFmtId="165" fontId="3" fillId="5" borderId="9" xfId="0" applyNumberFormat="1" applyFont="1" applyFill="1" applyBorder="1" applyAlignment="1">
      <alignment horizontal="center" vertical="center" wrapText="1" shrinkToFit="1"/>
    </xf>
    <xf numFmtId="165" fontId="3" fillId="5" borderId="10" xfId="0" applyNumberFormat="1" applyFont="1" applyFill="1" applyBorder="1" applyAlignment="1">
      <alignment horizontal="center" vertical="center" wrapText="1" shrinkToFit="1"/>
    </xf>
    <xf numFmtId="165" fontId="48" fillId="10" borderId="0" xfId="0" applyNumberFormat="1" applyFont="1" applyFill="1" applyBorder="1" applyAlignment="1">
      <alignment horizontal="center" vertical="center" wrapText="1" shrinkToFit="1"/>
    </xf>
    <xf numFmtId="165" fontId="3" fillId="5" borderId="0" xfId="0" applyNumberFormat="1" applyFont="1" applyFill="1" applyBorder="1" applyAlignment="1">
      <alignment horizontal="center" vertical="center" wrapText="1" shrinkToFit="1"/>
    </xf>
    <xf numFmtId="165" fontId="3" fillId="5" borderId="0" xfId="3" applyFont="1" applyFill="1" applyBorder="1" applyAlignment="1">
      <alignment horizontal="right" vertical="center" wrapText="1" shrinkToFit="1"/>
    </xf>
    <xf numFmtId="43" fontId="3" fillId="5" borderId="0" xfId="1" applyFont="1" applyFill="1" applyBorder="1" applyAlignment="1">
      <alignment horizontal="right"/>
    </xf>
    <xf numFmtId="43" fontId="47" fillId="13" borderId="0" xfId="1" applyFont="1" applyFill="1" applyBorder="1" applyAlignment="1">
      <alignment vertical="center"/>
    </xf>
    <xf numFmtId="165" fontId="3" fillId="5" borderId="17" xfId="3" applyFont="1" applyFill="1" applyBorder="1" applyAlignment="1">
      <alignment horizontal="right" vertical="center" wrapText="1" shrinkToFit="1"/>
    </xf>
    <xf numFmtId="0" fontId="6" fillId="2" borderId="3" xfId="0" applyFont="1" applyFill="1" applyBorder="1" applyAlignment="1">
      <alignment horizontal="center" vertical="center"/>
    </xf>
    <xf numFmtId="0" fontId="5" fillId="4" borderId="0" xfId="0" applyFont="1" applyFill="1" applyAlignment="1">
      <alignment horizontal="center" vertical="center" wrapText="1" shrinkToFit="1"/>
    </xf>
    <xf numFmtId="0" fontId="5" fillId="4" borderId="7" xfId="0" applyFont="1" applyFill="1" applyBorder="1" applyAlignment="1">
      <alignment horizontal="center" vertical="center" wrapText="1" shrinkToFit="1"/>
    </xf>
    <xf numFmtId="165" fontId="0" fillId="5" borderId="0" xfId="3" applyFont="1" applyFill="1" applyBorder="1" applyAlignment="1">
      <alignment horizontal="center" vertical="center" wrapText="1" shrinkToFit="1"/>
    </xf>
    <xf numFmtId="165" fontId="6" fillId="13" borderId="0" xfId="3" applyFont="1" applyFill="1" applyBorder="1" applyAlignment="1">
      <alignment horizontal="center" vertical="center" wrapText="1" shrinkToFit="1"/>
    </xf>
    <xf numFmtId="0" fontId="5" fillId="14" borderId="0" xfId="0" applyFont="1" applyFill="1" applyAlignment="1">
      <alignment horizontal="center" vertical="center" wrapText="1" shrinkToFit="1"/>
    </xf>
    <xf numFmtId="165" fontId="5" fillId="10" borderId="0" xfId="3" applyFont="1" applyFill="1" applyBorder="1" applyAlignment="1">
      <alignment horizontal="center" vertical="center" wrapText="1" shrinkToFit="1"/>
    </xf>
    <xf numFmtId="165" fontId="6" fillId="2" borderId="9" xfId="3" applyFont="1" applyFill="1" applyBorder="1" applyAlignment="1">
      <alignment horizontal="center" vertical="center" wrapText="1" shrinkToFit="1"/>
    </xf>
    <xf numFmtId="165" fontId="6" fillId="2" borderId="10" xfId="3" applyFont="1" applyFill="1" applyBorder="1" applyAlignment="1">
      <alignment horizontal="center" vertical="center" wrapText="1" shrinkToFit="1"/>
    </xf>
    <xf numFmtId="0" fontId="6" fillId="5" borderId="0" xfId="0" applyFont="1" applyFill="1" applyAlignment="1">
      <alignment horizontal="left" indent="2"/>
    </xf>
    <xf numFmtId="165" fontId="6" fillId="5" borderId="0" xfId="3" applyFont="1" applyFill="1" applyBorder="1" applyAlignment="1">
      <alignment horizontal="left" vertical="center" indent="2"/>
    </xf>
    <xf numFmtId="165" fontId="5" fillId="10" borderId="0" xfId="0" applyNumberFormat="1" applyFont="1" applyFill="1" applyAlignment="1">
      <alignment horizontal="center" vertical="center" wrapText="1" shrinkToFit="1"/>
    </xf>
    <xf numFmtId="165" fontId="37" fillId="5" borderId="0" xfId="3" applyFont="1" applyFill="1" applyBorder="1" applyAlignment="1">
      <alignment horizontal="center" vertical="center" wrapText="1" shrinkToFit="1"/>
    </xf>
    <xf numFmtId="165" fontId="0" fillId="5" borderId="0" xfId="0" applyNumberFormat="1" applyFill="1" applyAlignment="1">
      <alignment horizontal="center" vertical="center" wrapText="1" shrinkToFit="1"/>
    </xf>
    <xf numFmtId="165" fontId="0" fillId="5" borderId="7" xfId="0" applyNumberFormat="1" applyFill="1" applyBorder="1" applyAlignment="1">
      <alignment horizontal="center" vertical="center" wrapText="1" shrinkToFit="1"/>
    </xf>
    <xf numFmtId="0" fontId="6" fillId="2" borderId="8" xfId="0" applyFont="1" applyFill="1" applyBorder="1" applyAlignment="1">
      <alignment horizontal="left" vertical="center" indent="2"/>
    </xf>
    <xf numFmtId="0" fontId="0" fillId="0" borderId="3" xfId="0" applyBorder="1"/>
    <xf numFmtId="0" fontId="0" fillId="0" borderId="4" xfId="0" applyBorder="1"/>
    <xf numFmtId="0" fontId="0" fillId="0" borderId="5" xfId="0" applyBorder="1"/>
    <xf numFmtId="0" fontId="6" fillId="2" borderId="4" xfId="0" applyFont="1" applyFill="1" applyBorder="1" applyAlignment="1">
      <alignment horizontal="center" vertical="center" wrapText="1" shrinkToFit="1"/>
    </xf>
    <xf numFmtId="0" fontId="5" fillId="5" borderId="6" xfId="0" applyFont="1" applyFill="1" applyBorder="1" applyAlignment="1">
      <alignment horizontal="center"/>
    </xf>
    <xf numFmtId="0" fontId="5" fillId="5" borderId="0" xfId="0" applyFont="1" applyFill="1" applyAlignment="1">
      <alignment horizontal="center"/>
    </xf>
    <xf numFmtId="0" fontId="5" fillId="5" borderId="8" xfId="0" applyFont="1" applyFill="1" applyBorder="1" applyAlignment="1">
      <alignment horizontal="center"/>
    </xf>
    <xf numFmtId="165" fontId="0" fillId="5" borderId="9" xfId="0" applyNumberFormat="1" applyFill="1" applyBorder="1" applyAlignment="1">
      <alignment horizontal="center" vertical="center" wrapText="1" shrinkToFit="1"/>
    </xf>
    <xf numFmtId="165" fontId="0" fillId="5" borderId="10" xfId="0" applyNumberFormat="1" applyFill="1" applyBorder="1" applyAlignment="1">
      <alignment horizontal="center" vertical="center" wrapText="1" shrinkToFit="1"/>
    </xf>
    <xf numFmtId="0" fontId="5" fillId="4" borderId="0" xfId="0" applyFont="1" applyFill="1" applyAlignment="1">
      <alignment horizontal="left" indent="1"/>
    </xf>
    <xf numFmtId="0" fontId="5" fillId="4" borderId="7" xfId="0" applyFont="1" applyFill="1" applyBorder="1" applyAlignment="1">
      <alignment horizontal="left" indent="1"/>
    </xf>
    <xf numFmtId="0" fontId="5" fillId="4" borderId="7" xfId="0" applyFont="1" applyFill="1" applyBorder="1" applyAlignment="1">
      <alignment horizontal="left" wrapText="1" indent="1"/>
    </xf>
    <xf numFmtId="0" fontId="51" fillId="0" borderId="0" xfId="0" applyFont="1" applyAlignment="1">
      <alignment horizontal="left" vertical="center" readingOrder="1"/>
    </xf>
    <xf numFmtId="43" fontId="0" fillId="5" borderId="0" xfId="3" applyNumberFormat="1" applyFont="1" applyFill="1" applyBorder="1" applyAlignment="1">
      <alignment horizontal="center" vertical="center" wrapText="1" shrinkToFit="1"/>
    </xf>
    <xf numFmtId="0" fontId="5" fillId="14" borderId="0" xfId="0" applyFont="1" applyFill="1" applyBorder="1" applyAlignment="1">
      <alignment horizontal="left" indent="2"/>
    </xf>
    <xf numFmtId="0" fontId="6" fillId="5" borderId="6" xfId="0" applyFont="1" applyFill="1" applyBorder="1" applyAlignment="1">
      <alignment horizontal="left" indent="2"/>
    </xf>
    <xf numFmtId="165" fontId="6" fillId="5" borderId="7" xfId="3" applyFont="1" applyFill="1" applyBorder="1" applyAlignment="1">
      <alignment horizontal="left" vertical="center" indent="2"/>
    </xf>
    <xf numFmtId="165" fontId="5" fillId="10" borderId="0" xfId="0" applyNumberFormat="1" applyFont="1" applyFill="1" applyBorder="1" applyAlignment="1">
      <alignment horizontal="center" vertical="center" wrapText="1" shrinkToFit="1"/>
    </xf>
    <xf numFmtId="0" fontId="5" fillId="4" borderId="0" xfId="0" applyFont="1" applyFill="1" applyBorder="1" applyAlignment="1">
      <alignment horizontal="center" vertical="center" wrapText="1" shrinkToFit="1"/>
    </xf>
    <xf numFmtId="0" fontId="48" fillId="4" borderId="0" xfId="0" applyFont="1" applyFill="1" applyBorder="1" applyAlignment="1">
      <alignment horizontal="left" indent="1"/>
    </xf>
    <xf numFmtId="0" fontId="48" fillId="4" borderId="7" xfId="0" applyFont="1" applyFill="1" applyBorder="1" applyAlignment="1">
      <alignment horizontal="left" indent="1"/>
    </xf>
    <xf numFmtId="0" fontId="48" fillId="4" borderId="0" xfId="0" applyFont="1" applyFill="1" applyBorder="1" applyAlignment="1">
      <alignment horizontal="center" vertical="center" wrapText="1" shrinkToFit="1"/>
    </xf>
    <xf numFmtId="0" fontId="48" fillId="14" borderId="0" xfId="0" applyFont="1" applyFill="1" applyBorder="1" applyAlignment="1">
      <alignment horizontal="center" vertical="center" wrapText="1" shrinkToFit="1"/>
    </xf>
    <xf numFmtId="0" fontId="47" fillId="5" borderId="0" xfId="0" applyFont="1" applyFill="1" applyBorder="1" applyAlignment="1">
      <alignment horizontal="left" indent="2"/>
    </xf>
    <xf numFmtId="165" fontId="47" fillId="5" borderId="0" xfId="3" applyFont="1" applyFill="1" applyBorder="1" applyAlignment="1">
      <alignment horizontal="left" vertical="center" indent="2"/>
    </xf>
    <xf numFmtId="0" fontId="48" fillId="4" borderId="0" xfId="0" applyFont="1" applyFill="1" applyBorder="1" applyAlignment="1">
      <alignment horizontal="left" wrapText="1" indent="1"/>
    </xf>
    <xf numFmtId="0" fontId="48" fillId="5" borderId="0" xfId="0" applyFont="1" applyFill="1" applyBorder="1" applyAlignment="1">
      <alignment horizontal="center"/>
    </xf>
    <xf numFmtId="0" fontId="48" fillId="14" borderId="0" xfId="0" applyFont="1" applyFill="1" applyBorder="1" applyAlignment="1">
      <alignment horizontal="left" indent="2"/>
    </xf>
    <xf numFmtId="0" fontId="47" fillId="2" borderId="6" xfId="0" applyFont="1" applyFill="1" applyBorder="1" applyAlignment="1">
      <alignment horizontal="center" vertical="center"/>
    </xf>
    <xf numFmtId="0" fontId="48" fillId="4" borderId="0" xfId="0" applyFont="1" applyFill="1" applyBorder="1" applyAlignment="1">
      <alignment horizontal="center" vertical="center" shrinkToFit="1"/>
    </xf>
    <xf numFmtId="0" fontId="48" fillId="4" borderId="7" xfId="0" applyFont="1" applyFill="1" applyBorder="1" applyAlignment="1">
      <alignment horizontal="center" vertical="center" shrinkToFit="1"/>
    </xf>
    <xf numFmtId="43" fontId="3" fillId="5" borderId="0" xfId="3" applyNumberFormat="1" applyFont="1" applyFill="1" applyBorder="1" applyAlignment="1">
      <alignment horizontal="center" vertical="center" wrapText="1" shrinkToFit="1"/>
    </xf>
    <xf numFmtId="43" fontId="3" fillId="5" borderId="7" xfId="3" applyNumberFormat="1" applyFont="1" applyFill="1" applyBorder="1" applyAlignment="1">
      <alignment horizontal="center" vertical="center" wrapText="1" shrinkToFit="1"/>
    </xf>
    <xf numFmtId="43" fontId="54" fillId="5" borderId="0" xfId="3" applyNumberFormat="1" applyFont="1" applyFill="1" applyBorder="1" applyAlignment="1">
      <alignment horizontal="center" vertical="center" wrapText="1" shrinkToFit="1"/>
    </xf>
    <xf numFmtId="43" fontId="21" fillId="0" borderId="0" xfId="1" applyFont="1"/>
    <xf numFmtId="43" fontId="21" fillId="0" borderId="0" xfId="0" applyNumberFormat="1" applyFont="1"/>
    <xf numFmtId="43" fontId="50" fillId="0" borderId="0" xfId="3" applyNumberFormat="1" applyFont="1" applyFill="1" applyBorder="1" applyAlignment="1">
      <alignment horizontal="center" vertical="center" wrapText="1" shrinkToFit="1"/>
    </xf>
    <xf numFmtId="0" fontId="8" fillId="0" borderId="0" xfId="0" applyFont="1"/>
    <xf numFmtId="14" fontId="8" fillId="0" borderId="0" xfId="0" applyNumberFormat="1" applyFont="1"/>
    <xf numFmtId="0" fontId="12" fillId="2" borderId="0" xfId="0" applyFont="1" applyFill="1" applyAlignment="1">
      <alignment horizontal="center" vertical="top" wrapText="1"/>
    </xf>
    <xf numFmtId="0" fontId="8" fillId="2" borderId="0" xfId="0" applyFont="1" applyFill="1" applyAlignment="1">
      <alignment horizontal="center" vertical="top" wrapText="1"/>
    </xf>
    <xf numFmtId="17" fontId="8" fillId="2" borderId="0" xfId="0" applyNumberFormat="1" applyFont="1" applyFill="1" applyAlignment="1">
      <alignment horizontal="center" vertical="top" wrapText="1"/>
    </xf>
    <xf numFmtId="0" fontId="12" fillId="9" borderId="2" xfId="0" applyFont="1" applyFill="1" applyBorder="1" applyAlignment="1">
      <alignment horizontal="center" vertical="top" wrapText="1"/>
    </xf>
    <xf numFmtId="0" fontId="8" fillId="9" borderId="0" xfId="0" applyFont="1" applyFill="1" applyAlignment="1">
      <alignment horizontal="center" vertical="top" wrapText="1"/>
    </xf>
    <xf numFmtId="43" fontId="8" fillId="0" borderId="0" xfId="1" applyFont="1" applyFill="1"/>
    <xf numFmtId="43" fontId="8" fillId="0" borderId="0" xfId="1" applyFont="1"/>
    <xf numFmtId="14" fontId="8" fillId="0" borderId="0" xfId="1" applyNumberFormat="1" applyFont="1" applyFill="1"/>
    <xf numFmtId="10" fontId="8" fillId="0" borderId="0" xfId="2" applyNumberFormat="1" applyFont="1" applyFill="1"/>
    <xf numFmtId="43" fontId="8" fillId="0" borderId="0" xfId="0" applyNumberFormat="1" applyFont="1"/>
    <xf numFmtId="10" fontId="8" fillId="0" borderId="0" xfId="2" applyNumberFormat="1" applyFont="1"/>
    <xf numFmtId="43" fontId="8" fillId="0" borderId="0" xfId="0" applyNumberFormat="1" applyFont="1" applyFill="1"/>
    <xf numFmtId="0" fontId="8" fillId="0" borderId="0" xfId="0" applyFont="1" applyAlignment="1">
      <alignment horizontal="center" vertical="center"/>
    </xf>
    <xf numFmtId="0" fontId="29" fillId="0" borderId="0" xfId="0" applyFont="1"/>
    <xf numFmtId="43" fontId="8" fillId="0" borderId="0" xfId="13" applyFont="1"/>
    <xf numFmtId="165" fontId="8" fillId="0" borderId="0" xfId="1" applyNumberFormat="1" applyFont="1" applyFill="1"/>
    <xf numFmtId="43" fontId="8" fillId="0" borderId="0" xfId="13" applyNumberFormat="1" applyFont="1" applyFill="1"/>
    <xf numFmtId="43" fontId="8" fillId="0" borderId="0" xfId="13" applyFont="1" applyFill="1"/>
    <xf numFmtId="43" fontId="3" fillId="5" borderId="0" xfId="1" applyFont="1" applyFill="1" applyBorder="1" applyAlignment="1">
      <alignment horizontal="center" vertical="center" wrapText="1" shrinkToFit="1"/>
    </xf>
    <xf numFmtId="43" fontId="47" fillId="13" borderId="0" xfId="1" applyFont="1" applyFill="1" applyBorder="1" applyAlignment="1">
      <alignment horizontal="center" vertical="center" wrapText="1" shrinkToFit="1"/>
    </xf>
    <xf numFmtId="43" fontId="47" fillId="2" borderId="9" xfId="1" applyFont="1" applyFill="1" applyBorder="1" applyAlignment="1">
      <alignment horizontal="center" vertical="center" wrapText="1" shrinkToFit="1"/>
    </xf>
    <xf numFmtId="43" fontId="3" fillId="0" borderId="0" xfId="1" applyFont="1" applyAlignment="1">
      <alignment horizontal="center" vertical="center" wrapText="1" shrinkToFit="1"/>
    </xf>
    <xf numFmtId="43" fontId="47" fillId="2" borderId="4" xfId="1" applyFont="1" applyFill="1" applyBorder="1" applyAlignment="1">
      <alignment horizontal="center" vertical="center" wrapText="1" shrinkToFit="1"/>
    </xf>
    <xf numFmtId="43" fontId="3" fillId="5" borderId="0" xfId="1" applyFont="1" applyFill="1" applyAlignment="1">
      <alignment horizontal="center" vertical="center" wrapText="1" shrinkToFit="1"/>
    </xf>
    <xf numFmtId="43" fontId="3" fillId="5" borderId="9" xfId="1" applyFont="1" applyFill="1" applyBorder="1" applyAlignment="1">
      <alignment horizontal="center" vertical="center" wrapText="1" shrinkToFit="1"/>
    </xf>
    <xf numFmtId="43" fontId="10" fillId="4" borderId="0" xfId="1" applyFont="1" applyFill="1" applyBorder="1" applyAlignment="1">
      <alignment horizontal="left" vertical="center"/>
    </xf>
    <xf numFmtId="43" fontId="8" fillId="0" borderId="9" xfId="1" applyFont="1" applyBorder="1"/>
    <xf numFmtId="43" fontId="6" fillId="2" borderId="9" xfId="1" applyFont="1" applyFill="1" applyBorder="1" applyAlignment="1">
      <alignment horizontal="center" vertical="center" wrapText="1" shrinkToFit="1"/>
    </xf>
    <xf numFmtId="43" fontId="0" fillId="5" borderId="0" xfId="1" applyFont="1" applyFill="1" applyBorder="1" applyAlignment="1">
      <alignment horizontal="center" vertical="center" wrapText="1" shrinkToFit="1"/>
    </xf>
    <xf numFmtId="43" fontId="6" fillId="13" borderId="0" xfId="1" applyFont="1" applyFill="1" applyBorder="1" applyAlignment="1">
      <alignment horizontal="center" vertical="center" wrapText="1" shrinkToFit="1"/>
    </xf>
    <xf numFmtId="43" fontId="0" fillId="5" borderId="0" xfId="1" applyFont="1" applyFill="1" applyAlignment="1">
      <alignment horizontal="center" vertical="center" wrapText="1" shrinkToFit="1"/>
    </xf>
    <xf numFmtId="43" fontId="0" fillId="5" borderId="9" xfId="1" applyFont="1" applyFill="1" applyBorder="1" applyAlignment="1">
      <alignment horizontal="center" vertical="center" wrapText="1" shrinkToFit="1"/>
    </xf>
    <xf numFmtId="0" fontId="9" fillId="2" borderId="0"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center"/>
    </xf>
    <xf numFmtId="165" fontId="8" fillId="0" borderId="0" xfId="0" applyNumberFormat="1" applyFont="1"/>
    <xf numFmtId="43" fontId="55" fillId="2" borderId="0" xfId="1" applyFont="1" applyFill="1" applyBorder="1" applyAlignment="1">
      <alignment horizontal="left" vertical="center"/>
    </xf>
    <xf numFmtId="43" fontId="56" fillId="3" borderId="0" xfId="1" applyFont="1" applyFill="1" applyBorder="1" applyAlignment="1">
      <alignment horizontal="left" vertical="center"/>
    </xf>
    <xf numFmtId="43" fontId="56" fillId="3" borderId="15" xfId="1" applyFont="1" applyFill="1" applyBorder="1" applyAlignment="1">
      <alignment horizontal="left" vertical="center"/>
    </xf>
    <xf numFmtId="43" fontId="57" fillId="5" borderId="0" xfId="1" applyFont="1" applyFill="1" applyBorder="1" applyAlignment="1">
      <alignment horizontal="left" vertical="center"/>
    </xf>
    <xf numFmtId="43" fontId="57" fillId="5" borderId="15" xfId="1" applyFont="1" applyFill="1" applyBorder="1" applyAlignment="1">
      <alignment horizontal="left" vertical="center"/>
    </xf>
    <xf numFmtId="43" fontId="57" fillId="0" borderId="0" xfId="0" applyNumberFormat="1" applyFont="1" applyBorder="1"/>
    <xf numFmtId="43" fontId="57" fillId="0" borderId="15" xfId="0" applyNumberFormat="1" applyFont="1" applyBorder="1"/>
    <xf numFmtId="43" fontId="58" fillId="5" borderId="0" xfId="1" applyFont="1" applyFill="1" applyBorder="1" applyAlignment="1">
      <alignment horizontal="left" vertical="center"/>
    </xf>
    <xf numFmtId="43" fontId="58" fillId="5" borderId="15" xfId="1" applyFont="1" applyFill="1" applyBorder="1" applyAlignment="1">
      <alignment horizontal="left" vertical="center"/>
    </xf>
    <xf numFmtId="43" fontId="58" fillId="5" borderId="0" xfId="1" applyFont="1" applyFill="1" applyBorder="1" applyAlignment="1">
      <alignment horizontal="center" vertical="center"/>
    </xf>
    <xf numFmtId="43" fontId="58" fillId="5" borderId="15" xfId="1" applyFont="1" applyFill="1" applyBorder="1" applyAlignment="1">
      <alignment horizontal="center" vertical="center"/>
    </xf>
    <xf numFmtId="43" fontId="57" fillId="5" borderId="0" xfId="1" applyFont="1" applyFill="1" applyBorder="1" applyAlignment="1">
      <alignment horizontal="center" vertical="center"/>
    </xf>
    <xf numFmtId="43" fontId="57" fillId="5" borderId="15" xfId="1" applyFont="1" applyFill="1" applyBorder="1" applyAlignment="1">
      <alignment horizontal="center" vertical="center"/>
    </xf>
    <xf numFmtId="0" fontId="56" fillId="3" borderId="14" xfId="0" applyFont="1" applyFill="1" applyBorder="1" applyAlignment="1">
      <alignment horizontal="left" vertical="center"/>
    </xf>
    <xf numFmtId="0" fontId="58" fillId="5" borderId="14" xfId="0" applyFont="1" applyFill="1" applyBorder="1" applyAlignment="1">
      <alignment horizontal="left" vertical="center" indent="1"/>
    </xf>
    <xf numFmtId="0" fontId="57" fillId="5" borderId="14" xfId="0" applyFont="1" applyFill="1" applyBorder="1" applyAlignment="1">
      <alignment horizontal="left" vertical="center" indent="5"/>
    </xf>
    <xf numFmtId="0" fontId="58" fillId="5" borderId="14" xfId="0" applyFont="1" applyFill="1" applyBorder="1" applyAlignment="1">
      <alignment horizontal="left" vertical="center" indent="2"/>
    </xf>
    <xf numFmtId="0" fontId="58" fillId="5" borderId="14" xfId="0" applyFont="1" applyFill="1" applyBorder="1" applyAlignment="1">
      <alignment horizontal="left" vertical="center" indent="3"/>
    </xf>
    <xf numFmtId="0" fontId="57" fillId="5" borderId="16" xfId="0" applyFont="1" applyFill="1" applyBorder="1" applyAlignment="1">
      <alignment horizontal="left" vertical="center" indent="5"/>
    </xf>
    <xf numFmtId="43" fontId="57" fillId="5" borderId="17" xfId="1" applyFont="1" applyFill="1" applyBorder="1" applyAlignment="1">
      <alignment horizontal="left" vertical="center"/>
    </xf>
    <xf numFmtId="0" fontId="57" fillId="0" borderId="0" xfId="0" applyFont="1"/>
    <xf numFmtId="0" fontId="55" fillId="2" borderId="12" xfId="0" applyFont="1" applyFill="1" applyBorder="1" applyAlignment="1">
      <alignment horizontal="center" vertical="center" wrapText="1"/>
    </xf>
    <xf numFmtId="0" fontId="55" fillId="2" borderId="13" xfId="0" applyFont="1" applyFill="1" applyBorder="1" applyAlignment="1">
      <alignment horizontal="center" vertical="center"/>
    </xf>
    <xf numFmtId="0" fontId="60" fillId="5" borderId="0" xfId="0" applyFont="1" applyFill="1" applyBorder="1" applyAlignment="1">
      <alignment horizontal="left" vertical="center"/>
    </xf>
    <xf numFmtId="43" fontId="57" fillId="5" borderId="17" xfId="1" applyFont="1" applyFill="1" applyBorder="1" applyAlignment="1">
      <alignment horizontal="center" vertical="center"/>
    </xf>
    <xf numFmtId="43" fontId="57" fillId="5" borderId="18" xfId="1" applyFont="1" applyFill="1" applyBorder="1" applyAlignment="1">
      <alignment horizontal="center" vertical="center"/>
    </xf>
    <xf numFmtId="0" fontId="57" fillId="0" borderId="0" xfId="0" applyFont="1" applyBorder="1"/>
    <xf numFmtId="0" fontId="58" fillId="6" borderId="12" xfId="0" applyFont="1" applyFill="1" applyBorder="1"/>
    <xf numFmtId="43" fontId="58" fillId="6" borderId="12" xfId="0" applyNumberFormat="1" applyFont="1" applyFill="1" applyBorder="1"/>
    <xf numFmtId="43" fontId="58" fillId="6" borderId="13" xfId="0" applyNumberFormat="1" applyFont="1" applyFill="1" applyBorder="1"/>
    <xf numFmtId="43" fontId="58" fillId="7" borderId="0" xfId="1" applyFont="1" applyFill="1" applyBorder="1" applyAlignment="1">
      <alignment horizontal="left" vertical="center"/>
    </xf>
    <xf numFmtId="43" fontId="58" fillId="7" borderId="0" xfId="0" applyNumberFormat="1" applyFont="1" applyFill="1" applyBorder="1"/>
    <xf numFmtId="43" fontId="58" fillId="7" borderId="15" xfId="0" applyNumberFormat="1" applyFont="1" applyFill="1" applyBorder="1"/>
    <xf numFmtId="43" fontId="56" fillId="7" borderId="0" xfId="1" applyFont="1" applyFill="1" applyBorder="1" applyAlignment="1">
      <alignment horizontal="left" vertical="center"/>
    </xf>
    <xf numFmtId="43" fontId="56" fillId="7" borderId="15" xfId="1" applyFont="1" applyFill="1" applyBorder="1" applyAlignment="1">
      <alignment horizontal="left" vertical="center"/>
    </xf>
    <xf numFmtId="0" fontId="6" fillId="0" borderId="0" xfId="0" applyFont="1" applyFill="1" applyBorder="1" applyAlignment="1">
      <alignment horizontal="left" indent="2"/>
    </xf>
    <xf numFmtId="165" fontId="6" fillId="0" borderId="0" xfId="3" applyFont="1" applyFill="1" applyBorder="1" applyAlignment="1">
      <alignment horizontal="left" vertical="center" indent="2"/>
    </xf>
    <xf numFmtId="0" fontId="40" fillId="0" borderId="0" xfId="0" applyFont="1" applyFill="1"/>
    <xf numFmtId="43" fontId="0" fillId="5" borderId="0" xfId="1" applyFont="1" applyFill="1" applyBorder="1" applyAlignment="1">
      <alignment horizontal="right" vertical="center"/>
    </xf>
    <xf numFmtId="4" fontId="0" fillId="0" borderId="0" xfId="0" applyNumberFormat="1"/>
    <xf numFmtId="10" fontId="0" fillId="0" borderId="0" xfId="0" applyNumberFormat="1"/>
    <xf numFmtId="0" fontId="6" fillId="5" borderId="0" xfId="0" applyFont="1" applyFill="1" applyBorder="1" applyAlignment="1">
      <alignment horizontal="left" indent="2"/>
    </xf>
    <xf numFmtId="43" fontId="6" fillId="5" borderId="0" xfId="1" applyFont="1" applyFill="1" applyBorder="1" applyAlignment="1">
      <alignment horizontal="left" vertical="center"/>
    </xf>
    <xf numFmtId="0" fontId="42" fillId="5" borderId="0" xfId="0" applyFont="1" applyFill="1" applyAlignment="1">
      <alignment horizontal="left"/>
    </xf>
    <xf numFmtId="0" fontId="5" fillId="4" borderId="0" xfId="0" applyFont="1" applyFill="1" applyBorder="1" applyAlignment="1">
      <alignment vertical="center" wrapText="1"/>
    </xf>
    <xf numFmtId="0" fontId="0" fillId="5" borderId="0" xfId="0" applyFont="1" applyFill="1" applyBorder="1" applyAlignment="1"/>
    <xf numFmtId="0" fontId="5" fillId="7" borderId="0" xfId="0" applyFont="1" applyFill="1" applyBorder="1" applyAlignment="1"/>
    <xf numFmtId="0" fontId="6" fillId="13" borderId="0" xfId="0" applyFont="1" applyFill="1" applyBorder="1" applyAlignment="1"/>
    <xf numFmtId="0" fontId="5" fillId="4" borderId="0" xfId="0" applyFont="1" applyFill="1" applyBorder="1" applyAlignment="1"/>
    <xf numFmtId="0" fontId="0" fillId="5" borderId="0" xfId="0" applyFont="1" applyFill="1" applyBorder="1" applyAlignment="1">
      <alignment vertical="center" wrapText="1"/>
    </xf>
    <xf numFmtId="0" fontId="5" fillId="7" borderId="0" xfId="0" applyFont="1" applyFill="1" applyBorder="1" applyAlignment="1">
      <alignment vertical="center" wrapText="1"/>
    </xf>
    <xf numFmtId="0" fontId="6" fillId="2" borderId="0" xfId="0" applyFont="1" applyFill="1" applyBorder="1" applyAlignment="1"/>
    <xf numFmtId="0" fontId="5" fillId="4" borderId="0" xfId="0" applyFont="1" applyFill="1" applyBorder="1" applyAlignment="1">
      <alignment horizontal="center"/>
    </xf>
    <xf numFmtId="0" fontId="5" fillId="7" borderId="0" xfId="0" applyFont="1" applyFill="1" applyBorder="1" applyAlignment="1">
      <alignment vertical="center"/>
    </xf>
    <xf numFmtId="0" fontId="5" fillId="12" borderId="0" xfId="0" applyFont="1" applyFill="1" applyBorder="1" applyAlignment="1"/>
    <xf numFmtId="0" fontId="5" fillId="10" borderId="0" xfId="0" applyFont="1" applyFill="1" applyBorder="1" applyAlignment="1">
      <alignment vertical="center"/>
    </xf>
    <xf numFmtId="0" fontId="0" fillId="5" borderId="0" xfId="0" applyFont="1" applyFill="1" applyBorder="1" applyAlignment="1">
      <alignment wrapText="1"/>
    </xf>
    <xf numFmtId="0" fontId="48" fillId="4" borderId="6" xfId="0" applyFont="1" applyFill="1" applyBorder="1" applyAlignment="1">
      <alignment wrapText="1"/>
    </xf>
    <xf numFmtId="0" fontId="3" fillId="5" borderId="6" xfId="0" applyFont="1" applyFill="1" applyBorder="1" applyAlignment="1"/>
    <xf numFmtId="0" fontId="47" fillId="13" borderId="6" xfId="0" applyFont="1" applyFill="1" applyBorder="1" applyAlignment="1">
      <alignment wrapText="1"/>
    </xf>
    <xf numFmtId="0" fontId="48" fillId="4" borderId="6" xfId="0" applyFont="1" applyFill="1" applyBorder="1" applyAlignment="1"/>
    <xf numFmtId="0" fontId="48" fillId="14" borderId="6" xfId="0" applyFont="1" applyFill="1" applyBorder="1" applyAlignment="1"/>
    <xf numFmtId="0" fontId="3" fillId="5" borderId="6" xfId="0" applyFont="1" applyFill="1" applyBorder="1" applyAlignment="1">
      <alignment vertical="center" wrapText="1"/>
    </xf>
    <xf numFmtId="0" fontId="48" fillId="10" borderId="6" xfId="0" applyFont="1" applyFill="1" applyBorder="1" applyAlignment="1">
      <alignment wrapText="1"/>
    </xf>
    <xf numFmtId="0" fontId="3" fillId="5" borderId="6" xfId="0" applyFont="1" applyFill="1" applyBorder="1" applyAlignment="1">
      <alignment wrapText="1"/>
    </xf>
    <xf numFmtId="0" fontId="47" fillId="13" borderId="6" xfId="0" applyFont="1" applyFill="1" applyBorder="1" applyAlignment="1"/>
    <xf numFmtId="0" fontId="47" fillId="2" borderId="8" xfId="0" applyFont="1" applyFill="1" applyBorder="1" applyAlignment="1"/>
    <xf numFmtId="0" fontId="47" fillId="5" borderId="0" xfId="0" applyFont="1" applyFill="1" applyBorder="1" applyAlignment="1"/>
    <xf numFmtId="0" fontId="47" fillId="2" borderId="3" xfId="0" applyFont="1" applyFill="1" applyBorder="1" applyAlignment="1">
      <alignment vertical="center"/>
    </xf>
    <xf numFmtId="0" fontId="48" fillId="10" borderId="6" xfId="0" applyFont="1" applyFill="1" applyBorder="1" applyAlignment="1"/>
    <xf numFmtId="0" fontId="48" fillId="10" borderId="6" xfId="0" applyFont="1" applyFill="1" applyBorder="1" applyAlignment="1">
      <alignment horizontal="left" vertical="center" wrapText="1"/>
    </xf>
    <xf numFmtId="165" fontId="3" fillId="5" borderId="7" xfId="3" applyFont="1" applyFill="1" applyBorder="1" applyAlignment="1">
      <alignment horizontal="right" vertical="center" wrapText="1" shrinkToFit="1"/>
    </xf>
    <xf numFmtId="165" fontId="47" fillId="13" borderId="7" xfId="3" applyFont="1" applyFill="1" applyBorder="1" applyAlignment="1">
      <alignment horizontal="right" vertical="center" wrapText="1" shrinkToFit="1"/>
    </xf>
    <xf numFmtId="0" fontId="48" fillId="4" borderId="7" xfId="0" applyFont="1" applyFill="1" applyBorder="1" applyAlignment="1">
      <alignment horizontal="right" vertical="center" wrapText="1" shrinkToFit="1"/>
    </xf>
    <xf numFmtId="0" fontId="48" fillId="14" borderId="7" xfId="0" applyFont="1" applyFill="1" applyBorder="1" applyAlignment="1">
      <alignment horizontal="right" vertical="center" wrapText="1" shrinkToFit="1"/>
    </xf>
    <xf numFmtId="165" fontId="48" fillId="10" borderId="7" xfId="3" applyFont="1" applyFill="1" applyBorder="1" applyAlignment="1">
      <alignment horizontal="right" vertical="center" wrapText="1" shrinkToFit="1"/>
    </xf>
    <xf numFmtId="165" fontId="47" fillId="2" borderId="10" xfId="3" applyFont="1" applyFill="1" applyBorder="1" applyAlignment="1">
      <alignment horizontal="right" vertical="center" wrapText="1" shrinkToFit="1"/>
    </xf>
    <xf numFmtId="165" fontId="47" fillId="5" borderId="0" xfId="3" applyFont="1" applyFill="1" applyBorder="1" applyAlignment="1">
      <alignment horizontal="right" vertical="center" wrapText="1" shrinkToFit="1"/>
    </xf>
    <xf numFmtId="43" fontId="3" fillId="5" borderId="7" xfId="3" applyNumberFormat="1" applyFont="1" applyFill="1" applyBorder="1" applyAlignment="1">
      <alignment horizontal="right" vertical="center" wrapText="1" shrinkToFit="1"/>
    </xf>
    <xf numFmtId="165" fontId="48" fillId="10" borderId="7" xfId="0" applyNumberFormat="1" applyFont="1" applyFill="1" applyBorder="1" applyAlignment="1">
      <alignment horizontal="right" vertical="center" wrapText="1" shrinkToFit="1"/>
    </xf>
    <xf numFmtId="0" fontId="48" fillId="4" borderId="0" xfId="0" applyFont="1" applyFill="1" applyBorder="1" applyAlignment="1">
      <alignment horizontal="right" vertical="center" wrapText="1" shrinkToFit="1"/>
    </xf>
    <xf numFmtId="165" fontId="47" fillId="13" borderId="0" xfId="3" applyFont="1" applyFill="1" applyBorder="1" applyAlignment="1">
      <alignment horizontal="right" vertical="center" wrapText="1" shrinkToFit="1"/>
    </xf>
    <xf numFmtId="165" fontId="47" fillId="2" borderId="9" xfId="3" applyFont="1" applyFill="1" applyBorder="1" applyAlignment="1">
      <alignment horizontal="right" vertical="center" wrapText="1" shrinkToFit="1"/>
    </xf>
    <xf numFmtId="43" fontId="3" fillId="5" borderId="0" xfId="1" applyFont="1" applyFill="1" applyBorder="1" applyAlignment="1">
      <alignment horizontal="right" vertical="center" wrapText="1" shrinkToFit="1"/>
    </xf>
    <xf numFmtId="43" fontId="47" fillId="13" borderId="0" xfId="1" applyFont="1" applyFill="1" applyBorder="1" applyAlignment="1">
      <alignment horizontal="right" vertical="center" wrapText="1" shrinkToFit="1"/>
    </xf>
    <xf numFmtId="43" fontId="47" fillId="2" borderId="9" xfId="1" applyFont="1" applyFill="1" applyBorder="1" applyAlignment="1">
      <alignment horizontal="right" vertical="center" wrapText="1" shrinkToFit="1"/>
    </xf>
    <xf numFmtId="0" fontId="48" fillId="14" borderId="0" xfId="0" applyFont="1" applyFill="1" applyBorder="1" applyAlignment="1">
      <alignment horizontal="right" vertical="center" wrapText="1" shrinkToFit="1"/>
    </xf>
    <xf numFmtId="165" fontId="48" fillId="10" borderId="0" xfId="3" applyFont="1" applyFill="1" applyBorder="1" applyAlignment="1">
      <alignment horizontal="right" vertical="center" wrapText="1" shrinkToFit="1"/>
    </xf>
    <xf numFmtId="43" fontId="3" fillId="5" borderId="0" xfId="3" applyNumberFormat="1" applyFont="1" applyFill="1" applyBorder="1" applyAlignment="1">
      <alignment horizontal="right" vertical="center" wrapText="1" shrinkToFit="1"/>
    </xf>
    <xf numFmtId="165" fontId="48" fillId="10" borderId="0" xfId="0" applyNumberFormat="1" applyFont="1" applyFill="1" applyBorder="1" applyAlignment="1">
      <alignment horizontal="right" vertical="center" wrapText="1" shrinkToFit="1"/>
    </xf>
    <xf numFmtId="0" fontId="48" fillId="4" borderId="0" xfId="0" applyFont="1" applyFill="1" applyBorder="1" applyAlignment="1">
      <alignment horizontal="right" indent="1"/>
    </xf>
    <xf numFmtId="0" fontId="48" fillId="4" borderId="7" xfId="0" applyFont="1" applyFill="1" applyBorder="1" applyAlignment="1">
      <alignment horizontal="right" indent="1"/>
    </xf>
    <xf numFmtId="0" fontId="48" fillId="14" borderId="0" xfId="0" applyFont="1" applyFill="1" applyBorder="1" applyAlignment="1">
      <alignment horizontal="right" indent="2"/>
    </xf>
    <xf numFmtId="0" fontId="48" fillId="14" borderId="7" xfId="0" applyFont="1" applyFill="1" applyBorder="1" applyAlignment="1">
      <alignment horizontal="right" indent="2"/>
    </xf>
    <xf numFmtId="165" fontId="50" fillId="5" borderId="0" xfId="3" applyFont="1" applyFill="1" applyBorder="1" applyAlignment="1">
      <alignment horizontal="right" vertical="center" wrapText="1" shrinkToFit="1"/>
    </xf>
    <xf numFmtId="165" fontId="50" fillId="5" borderId="7" xfId="3" applyFont="1" applyFill="1" applyBorder="1" applyAlignment="1">
      <alignment horizontal="right" vertical="center" wrapText="1" shrinkToFit="1"/>
    </xf>
    <xf numFmtId="0" fontId="47" fillId="13" borderId="6" xfId="0" applyFont="1" applyFill="1" applyBorder="1" applyAlignment="1">
      <alignment vertical="center" wrapText="1"/>
    </xf>
    <xf numFmtId="0" fontId="48" fillId="4" borderId="6" xfId="0" applyFont="1" applyFill="1" applyBorder="1" applyAlignment="1">
      <alignment vertical="center"/>
    </xf>
    <xf numFmtId="0" fontId="48" fillId="14" borderId="6" xfId="0" applyFont="1" applyFill="1" applyBorder="1" applyAlignment="1">
      <alignment vertical="center"/>
    </xf>
    <xf numFmtId="0" fontId="48" fillId="10" borderId="6" xfId="0" applyFont="1" applyFill="1" applyBorder="1" applyAlignment="1">
      <alignment vertical="center" wrapText="1"/>
    </xf>
    <xf numFmtId="0" fontId="47" fillId="13" borderId="6" xfId="0" applyFont="1" applyFill="1" applyBorder="1" applyAlignment="1">
      <alignment vertical="center"/>
    </xf>
    <xf numFmtId="0" fontId="47" fillId="2" borderId="8" xfId="0" applyFont="1" applyFill="1" applyBorder="1" applyAlignment="1">
      <alignment vertical="center"/>
    </xf>
    <xf numFmtId="0" fontId="48" fillId="4" borderId="0" xfId="0" applyFont="1" applyFill="1" applyBorder="1" applyAlignment="1">
      <alignment horizontal="right" wrapText="1" indent="1"/>
    </xf>
    <xf numFmtId="0" fontId="48" fillId="4" borderId="7" xfId="0" applyFont="1" applyFill="1" applyBorder="1" applyAlignment="1">
      <alignment horizontal="right" wrapText="1" indent="1"/>
    </xf>
    <xf numFmtId="0" fontId="48" fillId="4" borderId="0" xfId="0" applyFont="1" applyFill="1" applyAlignment="1">
      <alignment horizontal="right" vertical="center" wrapText="1" shrinkToFit="1"/>
    </xf>
    <xf numFmtId="43" fontId="47" fillId="13" borderId="0" xfId="1" applyFont="1" applyFill="1" applyBorder="1" applyAlignment="1">
      <alignment horizontal="right" vertical="center"/>
    </xf>
    <xf numFmtId="165" fontId="3" fillId="5" borderId="0" xfId="3" applyFont="1" applyFill="1" applyBorder="1" applyAlignment="1">
      <alignment vertical="center" wrapText="1" shrinkToFit="1"/>
    </xf>
    <xf numFmtId="165" fontId="48" fillId="10" borderId="0" xfId="3" applyFont="1" applyFill="1" applyBorder="1" applyAlignment="1">
      <alignment vertical="center" wrapText="1" shrinkToFit="1"/>
    </xf>
    <xf numFmtId="165" fontId="47" fillId="13" borderId="0" xfId="3" applyFont="1" applyFill="1" applyBorder="1" applyAlignment="1">
      <alignment vertical="center" wrapText="1" shrinkToFit="1"/>
    </xf>
    <xf numFmtId="165" fontId="47" fillId="2" borderId="9" xfId="3" applyFont="1" applyFill="1" applyBorder="1" applyAlignment="1">
      <alignment vertical="center" wrapText="1" shrinkToFit="1"/>
    </xf>
    <xf numFmtId="43" fontId="3" fillId="5" borderId="7" xfId="1" applyFont="1" applyFill="1" applyBorder="1" applyAlignment="1">
      <alignment horizontal="right" vertical="center" wrapText="1" shrinkToFit="1"/>
    </xf>
    <xf numFmtId="165" fontId="3" fillId="5" borderId="0" xfId="0" applyNumberFormat="1" applyFont="1" applyFill="1" applyBorder="1" applyAlignment="1">
      <alignment horizontal="right" vertical="center" wrapText="1" shrinkToFit="1"/>
    </xf>
    <xf numFmtId="165" fontId="47" fillId="2" borderId="30" xfId="3" applyFont="1" applyFill="1" applyBorder="1" applyAlignment="1">
      <alignment horizontal="right" vertical="center" wrapText="1" shrinkToFit="1"/>
    </xf>
    <xf numFmtId="165" fontId="47" fillId="2" borderId="31" xfId="3" applyFont="1" applyFill="1" applyBorder="1" applyAlignment="1">
      <alignment horizontal="right" vertical="center" wrapText="1" shrinkToFit="1"/>
    </xf>
    <xf numFmtId="165" fontId="0" fillId="5" borderId="0" xfId="3" applyFont="1" applyFill="1" applyBorder="1" applyAlignment="1">
      <alignment horizontal="right" vertical="center" wrapText="1" shrinkToFit="1"/>
    </xf>
    <xf numFmtId="165" fontId="6" fillId="13" borderId="0" xfId="3" applyFont="1" applyFill="1" applyBorder="1" applyAlignment="1">
      <alignment horizontal="right" vertical="center" wrapText="1" shrinkToFit="1"/>
    </xf>
    <xf numFmtId="0" fontId="5" fillId="4" borderId="0" xfId="0" applyFont="1" applyFill="1" applyAlignment="1">
      <alignment horizontal="right" vertical="center" wrapText="1" shrinkToFit="1"/>
    </xf>
    <xf numFmtId="0" fontId="5" fillId="14" borderId="0" xfId="0" applyFont="1" applyFill="1" applyAlignment="1">
      <alignment horizontal="right" vertical="center" wrapText="1" shrinkToFit="1"/>
    </xf>
    <xf numFmtId="165" fontId="5" fillId="10" borderId="0" xfId="3" applyFont="1" applyFill="1" applyBorder="1" applyAlignment="1">
      <alignment horizontal="right" vertical="center" wrapText="1" shrinkToFit="1"/>
    </xf>
    <xf numFmtId="165" fontId="6" fillId="2" borderId="9" xfId="3" applyFont="1" applyFill="1" applyBorder="1" applyAlignment="1">
      <alignment horizontal="right" vertical="center" wrapText="1" shrinkToFit="1"/>
    </xf>
    <xf numFmtId="0" fontId="5" fillId="4" borderId="6" xfId="0" applyFont="1" applyFill="1" applyBorder="1" applyAlignment="1">
      <alignment wrapText="1"/>
    </xf>
    <xf numFmtId="0" fontId="0" fillId="5" borderId="6" xfId="0" applyFill="1" applyBorder="1" applyAlignment="1"/>
    <xf numFmtId="0" fontId="6" fillId="13" borderId="6" xfId="0" applyFont="1" applyFill="1" applyBorder="1" applyAlignment="1">
      <alignment wrapText="1"/>
    </xf>
    <xf numFmtId="0" fontId="5" fillId="4" borderId="6" xfId="0" applyFont="1" applyFill="1" applyBorder="1" applyAlignment="1"/>
    <xf numFmtId="0" fontId="5" fillId="14" borderId="6" xfId="0" applyFont="1" applyFill="1" applyBorder="1" applyAlignment="1"/>
    <xf numFmtId="0" fontId="0" fillId="5" borderId="6" xfId="0" applyFill="1" applyBorder="1" applyAlignment="1">
      <alignment vertical="center" wrapText="1"/>
    </xf>
    <xf numFmtId="0" fontId="5" fillId="10" borderId="6" xfId="0" applyFont="1" applyFill="1" applyBorder="1" applyAlignment="1">
      <alignment wrapText="1"/>
    </xf>
    <xf numFmtId="0" fontId="0" fillId="5" borderId="6" xfId="0" applyFill="1" applyBorder="1" applyAlignment="1">
      <alignment wrapText="1"/>
    </xf>
    <xf numFmtId="0" fontId="6" fillId="13" borderId="6" xfId="0" applyFont="1" applyFill="1" applyBorder="1" applyAlignment="1"/>
    <xf numFmtId="0" fontId="6" fillId="2" borderId="8" xfId="0" applyFont="1" applyFill="1" applyBorder="1" applyAlignment="1"/>
    <xf numFmtId="43" fontId="0" fillId="5" borderId="0" xfId="1" applyFont="1" applyFill="1" applyBorder="1" applyAlignment="1">
      <alignment horizontal="right" vertical="center" wrapText="1" shrinkToFit="1"/>
    </xf>
    <xf numFmtId="43" fontId="6" fillId="13" borderId="0" xfId="1" applyFont="1" applyFill="1" applyBorder="1" applyAlignment="1">
      <alignment horizontal="right" vertical="center" wrapText="1" shrinkToFit="1"/>
    </xf>
    <xf numFmtId="43" fontId="6" fillId="2" borderId="9" xfId="1" applyFont="1" applyFill="1" applyBorder="1" applyAlignment="1">
      <alignment horizontal="right" vertical="center" wrapText="1" shrinkToFit="1"/>
    </xf>
    <xf numFmtId="0" fontId="5" fillId="4" borderId="7" xfId="0" applyFont="1" applyFill="1" applyBorder="1" applyAlignment="1">
      <alignment horizontal="right" vertical="center" wrapText="1" shrinkToFit="1"/>
    </xf>
    <xf numFmtId="165" fontId="0" fillId="5" borderId="7" xfId="3" applyFont="1" applyFill="1" applyBorder="1" applyAlignment="1">
      <alignment horizontal="right" vertical="center" wrapText="1" shrinkToFit="1"/>
    </xf>
    <xf numFmtId="165" fontId="6" fillId="13" borderId="7" xfId="3" applyFont="1" applyFill="1" applyBorder="1" applyAlignment="1">
      <alignment horizontal="right" vertical="center" wrapText="1" shrinkToFit="1"/>
    </xf>
    <xf numFmtId="0" fontId="5" fillId="14" borderId="7" xfId="0" applyFont="1" applyFill="1" applyBorder="1" applyAlignment="1">
      <alignment horizontal="right" vertical="center" wrapText="1" shrinkToFit="1"/>
    </xf>
    <xf numFmtId="165" fontId="5" fillId="10" borderId="7" xfId="3" applyFont="1" applyFill="1" applyBorder="1" applyAlignment="1">
      <alignment horizontal="right" vertical="center" wrapText="1" shrinkToFit="1"/>
    </xf>
    <xf numFmtId="165" fontId="6" fillId="2" borderId="10" xfId="3" applyFont="1" applyFill="1" applyBorder="1" applyAlignment="1">
      <alignment horizontal="right" vertical="center" wrapText="1" shrinkToFit="1"/>
    </xf>
    <xf numFmtId="0" fontId="5" fillId="10" borderId="6" xfId="0" applyFont="1" applyFill="1" applyBorder="1" applyAlignment="1"/>
    <xf numFmtId="165" fontId="5" fillId="10" borderId="0" xfId="0" applyNumberFormat="1" applyFont="1" applyFill="1" applyAlignment="1">
      <alignment horizontal="right" vertical="center" wrapText="1" shrinkToFit="1"/>
    </xf>
    <xf numFmtId="165" fontId="0" fillId="5" borderId="0" xfId="0" applyNumberFormat="1" applyFill="1" applyAlignment="1">
      <alignment horizontal="right" vertical="center" wrapText="1" shrinkToFit="1"/>
    </xf>
    <xf numFmtId="165" fontId="37" fillId="5" borderId="0" xfId="3" applyFont="1" applyFill="1" applyBorder="1" applyAlignment="1">
      <alignment horizontal="right" vertical="center" wrapText="1" shrinkToFit="1"/>
    </xf>
    <xf numFmtId="165" fontId="5" fillId="10" borderId="7" xfId="0" applyNumberFormat="1" applyFont="1" applyFill="1" applyBorder="1" applyAlignment="1">
      <alignment horizontal="right" vertical="center" wrapText="1" shrinkToFit="1"/>
    </xf>
    <xf numFmtId="0" fontId="6" fillId="2" borderId="8" xfId="0" applyFont="1" applyFill="1" applyBorder="1" applyAlignment="1">
      <alignment vertical="center"/>
    </xf>
    <xf numFmtId="0" fontId="6" fillId="13" borderId="6" xfId="0" applyFont="1" applyFill="1" applyBorder="1" applyAlignment="1">
      <alignment vertical="center"/>
    </xf>
    <xf numFmtId="0" fontId="5" fillId="4" borderId="0" xfId="0" applyFont="1" applyFill="1" applyBorder="1" applyAlignment="1">
      <alignment horizontal="right" indent="1"/>
    </xf>
    <xf numFmtId="0" fontId="5" fillId="14" borderId="0" xfId="0" applyFont="1" applyFill="1" applyBorder="1" applyAlignment="1">
      <alignment horizontal="right" indent="2"/>
    </xf>
    <xf numFmtId="43" fontId="0" fillId="5" borderId="0" xfId="3" applyNumberFormat="1" applyFont="1" applyFill="1" applyBorder="1" applyAlignment="1">
      <alignment horizontal="right" vertical="center" wrapText="1" shrinkToFit="1"/>
    </xf>
    <xf numFmtId="43" fontId="6" fillId="13" borderId="0" xfId="3" applyNumberFormat="1" applyFont="1" applyFill="1" applyBorder="1" applyAlignment="1">
      <alignment horizontal="right" vertical="center" wrapText="1" shrinkToFit="1"/>
    </xf>
    <xf numFmtId="0" fontId="5" fillId="4" borderId="7" xfId="0" applyFont="1" applyFill="1" applyBorder="1" applyAlignment="1">
      <alignment horizontal="right" indent="1"/>
    </xf>
    <xf numFmtId="43" fontId="0" fillId="5" borderId="7" xfId="3" applyNumberFormat="1" applyFont="1" applyFill="1" applyBorder="1" applyAlignment="1">
      <alignment horizontal="right" vertical="center" wrapText="1" shrinkToFit="1"/>
    </xf>
    <xf numFmtId="0" fontId="5" fillId="14" borderId="7" xfId="0" applyFont="1" applyFill="1" applyBorder="1" applyAlignment="1">
      <alignment horizontal="right" indent="2"/>
    </xf>
    <xf numFmtId="0" fontId="5" fillId="4" borderId="0" xfId="0" applyFont="1" applyFill="1" applyBorder="1" applyAlignment="1">
      <alignment horizontal="right" wrapText="1" indent="1"/>
    </xf>
    <xf numFmtId="165" fontId="5" fillId="10" borderId="0" xfId="0" applyNumberFormat="1" applyFont="1" applyFill="1" applyBorder="1" applyAlignment="1">
      <alignment horizontal="right" vertical="center" wrapText="1" shrinkToFit="1"/>
    </xf>
    <xf numFmtId="0" fontId="5" fillId="4" borderId="0" xfId="0" applyFont="1" applyFill="1" applyBorder="1" applyAlignment="1">
      <alignment horizontal="right" vertical="center" wrapText="1" shrinkToFit="1"/>
    </xf>
    <xf numFmtId="0" fontId="0" fillId="0" borderId="0" xfId="0" applyAlignment="1"/>
    <xf numFmtId="0" fontId="5" fillId="5" borderId="6" xfId="0" applyFont="1" applyFill="1" applyBorder="1" applyAlignment="1"/>
    <xf numFmtId="0" fontId="5" fillId="4" borderId="0" xfId="0" applyFont="1" applyFill="1" applyAlignment="1">
      <alignment horizontal="right" indent="1"/>
    </xf>
    <xf numFmtId="0" fontId="0" fillId="0" borderId="0" xfId="0" applyAlignment="1">
      <alignment horizontal="right"/>
    </xf>
    <xf numFmtId="43" fontId="2" fillId="5" borderId="17" xfId="1" applyFont="1" applyFill="1" applyBorder="1" applyAlignment="1">
      <alignment horizontal="right" vertical="center" wrapText="1" shrinkToFit="1"/>
    </xf>
    <xf numFmtId="165" fontId="3" fillId="5" borderId="0" xfId="3" applyFont="1" applyFill="1" applyBorder="1" applyAlignment="1">
      <alignment horizontal="right" wrapText="1" shrinkToFit="1"/>
    </xf>
    <xf numFmtId="0" fontId="47" fillId="2" borderId="29" xfId="0" applyFont="1" applyFill="1" applyBorder="1" applyAlignment="1">
      <alignment vertical="center"/>
    </xf>
    <xf numFmtId="43" fontId="3" fillId="5" borderId="7" xfId="1" applyFont="1" applyFill="1" applyBorder="1" applyAlignment="1">
      <alignment horizontal="right"/>
    </xf>
    <xf numFmtId="43" fontId="47" fillId="13" borderId="7" xfId="1" applyFont="1" applyFill="1" applyBorder="1" applyAlignment="1">
      <alignment horizontal="right" vertical="center"/>
    </xf>
    <xf numFmtId="0" fontId="48" fillId="4" borderId="0" xfId="0" applyFont="1" applyFill="1" applyBorder="1" applyAlignment="1">
      <alignment vertical="center" wrapText="1" shrinkToFit="1"/>
    </xf>
    <xf numFmtId="0" fontId="48" fillId="14" borderId="0" xfId="0" applyFont="1" applyFill="1" applyBorder="1" applyAlignment="1">
      <alignment vertical="center" wrapText="1" shrinkToFit="1"/>
    </xf>
    <xf numFmtId="43" fontId="47" fillId="2" borderId="9" xfId="1" applyFont="1" applyFill="1" applyBorder="1" applyAlignment="1">
      <alignment horizontal="right" vertical="center"/>
    </xf>
    <xf numFmtId="165" fontId="61" fillId="15" borderId="7" xfId="0" applyNumberFormat="1" applyFont="1" applyFill="1" applyBorder="1" applyAlignment="1">
      <alignment horizontal="right" vertical="center" wrapText="1" shrinkToFit="1"/>
    </xf>
    <xf numFmtId="164" fontId="0" fillId="0" borderId="0" xfId="0" applyNumberFormat="1" applyFont="1"/>
    <xf numFmtId="165" fontId="1" fillId="5" borderId="0" xfId="3" applyFont="1" applyFill="1" applyBorder="1" applyAlignment="1">
      <alignment horizontal="center" vertical="center" wrapText="1" shrinkToFit="1"/>
    </xf>
    <xf numFmtId="165" fontId="1" fillId="5" borderId="0" xfId="3" applyFont="1" applyFill="1" applyBorder="1" applyAlignment="1">
      <alignment horizontal="right" vertical="center" wrapText="1" shrinkToFi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7" borderId="0" xfId="0" applyFont="1" applyFill="1" applyBorder="1" applyAlignment="1">
      <alignment horizontal="left" vertical="center" wrapText="1"/>
    </xf>
    <xf numFmtId="43" fontId="0" fillId="5" borderId="0" xfId="1" applyNumberFormat="1" applyFont="1" applyFill="1"/>
    <xf numFmtId="43" fontId="44" fillId="5" borderId="0" xfId="1" applyFont="1" applyFill="1" applyBorder="1" applyAlignment="1">
      <alignment horizontal="right" vertical="center"/>
    </xf>
    <xf numFmtId="0" fontId="62" fillId="5" borderId="0" xfId="0" applyFont="1" applyFill="1"/>
    <xf numFmtId="0" fontId="8" fillId="5" borderId="0" xfId="0" applyFont="1" applyFill="1" applyBorder="1"/>
    <xf numFmtId="0" fontId="62" fillId="5" borderId="0" xfId="0" applyFont="1" applyFill="1" applyBorder="1"/>
    <xf numFmtId="0" fontId="3" fillId="5" borderId="35" xfId="0" applyFont="1" applyFill="1" applyBorder="1" applyAlignment="1">
      <alignment horizontal="left" wrapText="1"/>
    </xf>
    <xf numFmtId="165" fontId="0" fillId="5" borderId="7" xfId="3" applyFont="1" applyFill="1" applyBorder="1" applyAlignment="1">
      <alignment horizontal="center" vertical="center" wrapText="1" shrinkToFit="1"/>
    </xf>
    <xf numFmtId="165" fontId="5" fillId="10" borderId="7" xfId="3" applyFont="1" applyFill="1" applyBorder="1" applyAlignment="1">
      <alignment horizontal="center" vertical="center" wrapText="1" shrinkToFit="1"/>
    </xf>
    <xf numFmtId="165" fontId="6" fillId="13" borderId="7" xfId="3" applyFont="1" applyFill="1" applyBorder="1" applyAlignment="1">
      <alignment horizontal="center" vertical="center" wrapText="1" shrinkToFit="1"/>
    </xf>
    <xf numFmtId="0" fontId="47" fillId="2" borderId="3" xfId="0" applyFont="1" applyFill="1" applyBorder="1" applyAlignment="1">
      <alignment horizontal="center" vertical="center" wrapText="1"/>
    </xf>
    <xf numFmtId="165" fontId="50" fillId="5" borderId="7" xfId="3" applyFont="1" applyFill="1" applyBorder="1" applyAlignment="1">
      <alignment horizontal="center" vertical="center" wrapText="1" shrinkToFit="1"/>
    </xf>
    <xf numFmtId="165" fontId="48" fillId="10" borderId="7" xfId="0" applyNumberFormat="1" applyFont="1" applyFill="1" applyBorder="1" applyAlignment="1">
      <alignment horizontal="center" vertical="center" wrapText="1" shrinkToFit="1"/>
    </xf>
    <xf numFmtId="0" fontId="13" fillId="5" borderId="0" xfId="0" applyFont="1" applyFill="1"/>
    <xf numFmtId="0" fontId="3" fillId="5" borderId="0" xfId="0" applyFont="1" applyFill="1"/>
    <xf numFmtId="0" fontId="9" fillId="2" borderId="0" xfId="0" applyFont="1" applyFill="1" applyBorder="1" applyAlignment="1">
      <alignment horizontal="center" vertical="center" wrapText="1"/>
    </xf>
    <xf numFmtId="43" fontId="10" fillId="16" borderId="1" xfId="1" applyFont="1" applyFill="1" applyBorder="1" applyAlignment="1">
      <alignment horizontal="left" vertical="center"/>
    </xf>
    <xf numFmtId="43" fontId="10" fillId="3" borderId="0" xfId="1" applyFont="1" applyFill="1" applyBorder="1" applyAlignment="1">
      <alignment horizontal="right" vertical="center"/>
    </xf>
    <xf numFmtId="165" fontId="10" fillId="4" borderId="0" xfId="0" applyNumberFormat="1" applyFont="1" applyFill="1" applyBorder="1" applyAlignment="1">
      <alignment horizontal="right" vertical="center"/>
    </xf>
    <xf numFmtId="43" fontId="8" fillId="5" borderId="0" xfId="1" applyFont="1" applyFill="1" applyBorder="1" applyAlignment="1">
      <alignment horizontal="right" vertical="center"/>
    </xf>
    <xf numFmtId="43" fontId="12" fillId="5" borderId="0" xfId="1" applyFont="1" applyFill="1" applyBorder="1" applyAlignment="1">
      <alignment horizontal="right" vertical="center"/>
    </xf>
    <xf numFmtId="43" fontId="8" fillId="5" borderId="9" xfId="1" applyFont="1" applyFill="1" applyBorder="1" applyAlignment="1">
      <alignment horizontal="right" vertical="center"/>
    </xf>
    <xf numFmtId="0" fontId="9" fillId="5" borderId="6"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164" fontId="8" fillId="0" borderId="0" xfId="0" applyNumberFormat="1" applyFont="1"/>
    <xf numFmtId="164" fontId="8" fillId="5" borderId="0" xfId="0" applyNumberFormat="1" applyFont="1" applyFill="1"/>
    <xf numFmtId="0" fontId="1" fillId="5" borderId="6" xfId="0" applyFont="1" applyFill="1" applyBorder="1" applyAlignment="1"/>
    <xf numFmtId="0" fontId="1" fillId="5" borderId="6" xfId="0" applyFont="1" applyFill="1" applyBorder="1" applyAlignment="1">
      <alignment wrapText="1"/>
    </xf>
    <xf numFmtId="165" fontId="48" fillId="10" borderId="7" xfId="3" applyFont="1" applyFill="1" applyBorder="1" applyAlignment="1">
      <alignment horizontal="center" vertical="center" wrapText="1" shrinkToFit="1"/>
    </xf>
    <xf numFmtId="165" fontId="50" fillId="0" borderId="0" xfId="3" applyFont="1" applyFill="1" applyBorder="1" applyAlignment="1">
      <alignment horizontal="right" vertical="center" wrapText="1" shrinkToFit="1"/>
    </xf>
    <xf numFmtId="43" fontId="3" fillId="0" borderId="0" xfId="0" applyNumberFormat="1" applyFont="1"/>
    <xf numFmtId="0" fontId="62" fillId="0" borderId="0" xfId="0" applyFont="1"/>
    <xf numFmtId="0" fontId="1" fillId="0" borderId="0" xfId="0" applyFont="1"/>
    <xf numFmtId="0" fontId="62" fillId="5" borderId="0" xfId="0" applyFont="1" applyFill="1" applyAlignment="1">
      <alignment horizontal="center" vertical="center" wrapText="1" shrinkToFit="1"/>
    </xf>
    <xf numFmtId="0" fontId="3" fillId="5" borderId="6" xfId="0" applyFont="1" applyFill="1" applyBorder="1" applyAlignment="1">
      <alignment horizontal="left" vertical="center" wrapText="1"/>
    </xf>
    <xf numFmtId="43" fontId="58" fillId="0" borderId="0" xfId="1" applyFont="1" applyFill="1" applyBorder="1" applyAlignment="1">
      <alignment horizontal="left" vertical="center"/>
    </xf>
    <xf numFmtId="43" fontId="57" fillId="0" borderId="0" xfId="1" applyFont="1" applyFill="1" applyBorder="1" applyAlignment="1">
      <alignment horizontal="left" vertical="center"/>
    </xf>
    <xf numFmtId="43" fontId="57" fillId="0" borderId="15" xfId="1" applyFont="1" applyFill="1" applyBorder="1" applyAlignment="1">
      <alignment horizontal="left" vertical="center"/>
    </xf>
    <xf numFmtId="43" fontId="57" fillId="0" borderId="0" xfId="0" applyNumberFormat="1" applyFont="1" applyFill="1" applyBorder="1"/>
    <xf numFmtId="43" fontId="57" fillId="0" borderId="15" xfId="0" applyNumberFormat="1" applyFont="1" applyFill="1" applyBorder="1"/>
    <xf numFmtId="43" fontId="58" fillId="0" borderId="15" xfId="1" applyFont="1" applyFill="1" applyBorder="1" applyAlignment="1">
      <alignment horizontal="left" vertical="center"/>
    </xf>
    <xf numFmtId="43" fontId="58" fillId="0" borderId="0" xfId="1" applyFont="1" applyFill="1" applyBorder="1" applyAlignment="1">
      <alignment horizontal="center" vertical="center"/>
    </xf>
    <xf numFmtId="43" fontId="58" fillId="0" borderId="15" xfId="1" applyFont="1" applyFill="1" applyBorder="1" applyAlignment="1">
      <alignment horizontal="center" vertical="center"/>
    </xf>
    <xf numFmtId="43" fontId="57" fillId="0" borderId="0" xfId="1" applyFont="1" applyFill="1" applyBorder="1" applyAlignment="1">
      <alignment horizontal="center" vertical="center"/>
    </xf>
    <xf numFmtId="43" fontId="57" fillId="0" borderId="15" xfId="1" applyFont="1" applyFill="1" applyBorder="1" applyAlignment="1">
      <alignment horizontal="center" vertical="center"/>
    </xf>
    <xf numFmtId="43" fontId="57" fillId="0" borderId="17" xfId="1" applyFont="1" applyFill="1" applyBorder="1" applyAlignment="1">
      <alignment horizontal="left" vertical="center"/>
    </xf>
    <xf numFmtId="43" fontId="57" fillId="0" borderId="17" xfId="0" applyNumberFormat="1" applyFont="1" applyFill="1" applyBorder="1"/>
    <xf numFmtId="43" fontId="57" fillId="0" borderId="18" xfId="0" applyNumberFormat="1" applyFont="1" applyFill="1" applyBorder="1"/>
    <xf numFmtId="43" fontId="58" fillId="6" borderId="0" xfId="1" applyFont="1" applyFill="1" applyBorder="1" applyAlignment="1">
      <alignment horizontal="left" vertical="center"/>
    </xf>
    <xf numFmtId="0" fontId="56" fillId="4" borderId="1" xfId="0" applyFont="1" applyFill="1" applyBorder="1" applyAlignment="1">
      <alignment horizontal="center" wrapText="1"/>
    </xf>
    <xf numFmtId="43" fontId="58" fillId="6" borderId="15" xfId="1" applyFont="1" applyFill="1" applyBorder="1" applyAlignment="1">
      <alignment horizontal="left" vertical="center"/>
    </xf>
    <xf numFmtId="0" fontId="56" fillId="4" borderId="36" xfId="0" applyFont="1" applyFill="1" applyBorder="1" applyAlignment="1">
      <alignment horizontal="center" wrapText="1"/>
    </xf>
    <xf numFmtId="43" fontId="57" fillId="5" borderId="0" xfId="0" applyNumberFormat="1" applyFont="1" applyFill="1" applyBorder="1"/>
    <xf numFmtId="43" fontId="57" fillId="5" borderId="15" xfId="0" applyNumberFormat="1" applyFont="1" applyFill="1" applyBorder="1"/>
    <xf numFmtId="43" fontId="57" fillId="5" borderId="17" xfId="0" applyNumberFormat="1" applyFont="1" applyFill="1" applyBorder="1"/>
    <xf numFmtId="43" fontId="57" fillId="5" borderId="18" xfId="0" applyNumberFormat="1" applyFont="1" applyFill="1" applyBorder="1"/>
    <xf numFmtId="0" fontId="63" fillId="5" borderId="0" xfId="0" applyFont="1" applyFill="1" applyAlignment="1">
      <alignment horizontal="left" vertical="center" readingOrder="1"/>
    </xf>
    <xf numFmtId="0" fontId="52" fillId="5" borderId="0" xfId="0" applyFont="1" applyFill="1" applyAlignment="1">
      <alignment horizontal="left" vertical="center" readingOrder="1"/>
    </xf>
    <xf numFmtId="0" fontId="53" fillId="0" borderId="0" xfId="0" applyFont="1" applyAlignment="1">
      <alignment horizontal="left" vertical="center" readingOrder="1"/>
    </xf>
    <xf numFmtId="0" fontId="58" fillId="6" borderId="32" xfId="0" applyFont="1" applyFill="1" applyBorder="1" applyAlignment="1">
      <alignment horizontal="center" vertical="center" wrapText="1"/>
    </xf>
    <xf numFmtId="0" fontId="58" fillId="6" borderId="33" xfId="0" applyFont="1" applyFill="1" applyBorder="1" applyAlignment="1">
      <alignment horizontal="center" vertical="center" wrapText="1"/>
    </xf>
    <xf numFmtId="0" fontId="58" fillId="6" borderId="34" xfId="0" applyFont="1" applyFill="1" applyBorder="1" applyAlignment="1">
      <alignment horizontal="center" vertical="center" wrapText="1"/>
    </xf>
    <xf numFmtId="0" fontId="55" fillId="2" borderId="11" xfId="0" applyFont="1" applyFill="1" applyBorder="1" applyAlignment="1">
      <alignment horizontal="center" wrapText="1"/>
    </xf>
    <xf numFmtId="0" fontId="55" fillId="2" borderId="12" xfId="0" applyFont="1" applyFill="1" applyBorder="1" applyAlignment="1">
      <alignment horizontal="center" vertical="center"/>
    </xf>
    <xf numFmtId="0" fontId="55" fillId="2" borderId="0" xfId="0" applyFont="1" applyFill="1" applyBorder="1" applyAlignment="1">
      <alignment horizontal="center" vertical="center"/>
    </xf>
    <xf numFmtId="0" fontId="55" fillId="2" borderId="12" xfId="0" applyFont="1" applyFill="1" applyBorder="1" applyAlignment="1">
      <alignment horizontal="center" wrapText="1"/>
    </xf>
    <xf numFmtId="0" fontId="55" fillId="2" borderId="13" xfId="0" applyFont="1" applyFill="1" applyBorder="1" applyAlignment="1">
      <alignment horizontal="center" wrapText="1"/>
    </xf>
    <xf numFmtId="0" fontId="55" fillId="2" borderId="14" xfId="0" applyFont="1" applyFill="1" applyBorder="1" applyAlignment="1">
      <alignment horizontal="center" wrapText="1"/>
    </xf>
    <xf numFmtId="0" fontId="55" fillId="2" borderId="0" xfId="0" applyFont="1" applyFill="1" applyBorder="1" applyAlignment="1">
      <alignment horizontal="center" wrapText="1"/>
    </xf>
    <xf numFmtId="0" fontId="55" fillId="2" borderId="15" xfId="0" applyFont="1" applyFill="1" applyBorder="1" applyAlignment="1">
      <alignment horizontal="center" wrapText="1"/>
    </xf>
    <xf numFmtId="0" fontId="55" fillId="2" borderId="16" xfId="0" applyFont="1" applyFill="1" applyBorder="1" applyAlignment="1">
      <alignment horizontal="center" wrapText="1"/>
    </xf>
    <xf numFmtId="0" fontId="55" fillId="2" borderId="17" xfId="0" applyFont="1" applyFill="1" applyBorder="1" applyAlignment="1">
      <alignment horizontal="center" wrapText="1"/>
    </xf>
    <xf numFmtId="0" fontId="55" fillId="2" borderId="18" xfId="0" applyFont="1" applyFill="1" applyBorder="1" applyAlignment="1">
      <alignment horizontal="center" wrapText="1"/>
    </xf>
    <xf numFmtId="0" fontId="55" fillId="2" borderId="11" xfId="0" applyFont="1" applyFill="1" applyBorder="1" applyAlignment="1">
      <alignment horizontal="center" vertical="center" wrapText="1"/>
    </xf>
    <xf numFmtId="0" fontId="55" fillId="2" borderId="14" xfId="0" applyFont="1" applyFill="1" applyBorder="1" applyAlignment="1">
      <alignment horizontal="center" vertical="center" wrapText="1"/>
    </xf>
    <xf numFmtId="43" fontId="58" fillId="6" borderId="32" xfId="1" applyFont="1" applyFill="1" applyBorder="1" applyAlignment="1">
      <alignment horizontal="center" vertical="center" wrapText="1"/>
    </xf>
    <xf numFmtId="43" fontId="58" fillId="6" borderId="33" xfId="1" applyFont="1" applyFill="1" applyBorder="1" applyAlignment="1">
      <alignment horizontal="center" vertical="center" wrapText="1"/>
    </xf>
    <xf numFmtId="43" fontId="58" fillId="6" borderId="34" xfId="1" applyFont="1" applyFill="1" applyBorder="1" applyAlignment="1">
      <alignment horizontal="center" vertical="center" wrapText="1"/>
    </xf>
    <xf numFmtId="0" fontId="17" fillId="0" borderId="0" xfId="4" applyFont="1" applyAlignment="1">
      <alignment horizontal="center"/>
    </xf>
    <xf numFmtId="0" fontId="48" fillId="4" borderId="14" xfId="0" applyFont="1" applyFill="1" applyBorder="1" applyAlignment="1">
      <alignment wrapText="1"/>
    </xf>
    <xf numFmtId="0" fontId="48" fillId="4" borderId="15" xfId="0" applyFont="1" applyFill="1" applyBorder="1" applyAlignment="1">
      <alignment horizontal="center" vertical="center" wrapText="1" shrinkToFit="1"/>
    </xf>
    <xf numFmtId="43" fontId="10" fillId="3" borderId="15" xfId="1" applyFont="1" applyFill="1" applyBorder="1" applyAlignment="1">
      <alignment horizontal="left" vertical="center"/>
    </xf>
    <xf numFmtId="0" fontId="45" fillId="2" borderId="6" xfId="0" applyFont="1" applyFill="1" applyBorder="1" applyAlignment="1">
      <alignment horizontal="center" vertical="center" wrapText="1"/>
    </xf>
    <xf numFmtId="0" fontId="45" fillId="2" borderId="0" xfId="0" applyFont="1" applyFill="1" applyBorder="1" applyAlignment="1">
      <alignment horizontal="center" vertical="center" wrapText="1"/>
    </xf>
    <xf numFmtId="0" fontId="47" fillId="2" borderId="16" xfId="0" applyFont="1" applyFill="1" applyBorder="1" applyAlignment="1">
      <alignment horizontal="center" wrapText="1"/>
    </xf>
    <xf numFmtId="0" fontId="47" fillId="2" borderId="17" xfId="0" applyFont="1" applyFill="1" applyBorder="1" applyAlignment="1">
      <alignment horizontal="center"/>
    </xf>
    <xf numFmtId="0" fontId="47" fillId="2" borderId="18" xfId="0" applyFont="1" applyFill="1" applyBorder="1" applyAlignment="1">
      <alignment horizontal="center"/>
    </xf>
    <xf numFmtId="0" fontId="47" fillId="2" borderId="11" xfId="0" applyFont="1" applyFill="1" applyBorder="1" applyAlignment="1">
      <alignment horizontal="center"/>
    </xf>
    <xf numFmtId="0" fontId="47" fillId="2" borderId="12" xfId="0" applyFont="1" applyFill="1" applyBorder="1" applyAlignment="1">
      <alignment horizontal="center"/>
    </xf>
    <xf numFmtId="0" fontId="47" fillId="2" borderId="13" xfId="0" applyFont="1" applyFill="1" applyBorder="1" applyAlignment="1">
      <alignment horizontal="center"/>
    </xf>
    <xf numFmtId="0" fontId="64" fillId="2" borderId="3" xfId="0" applyFont="1" applyFill="1" applyBorder="1" applyAlignment="1">
      <alignment horizontal="center" wrapText="1"/>
    </xf>
    <xf numFmtId="0" fontId="64" fillId="2" borderId="4" xfId="0" applyFont="1" applyFill="1" applyBorder="1" applyAlignment="1">
      <alignment horizontal="center" wrapText="1"/>
    </xf>
    <xf numFmtId="0" fontId="64" fillId="2" borderId="5" xfId="0" applyFont="1" applyFill="1" applyBorder="1" applyAlignment="1">
      <alignment horizontal="center" wrapText="1"/>
    </xf>
    <xf numFmtId="0" fontId="64" fillId="2" borderId="6" xfId="0" applyFont="1" applyFill="1" applyBorder="1" applyAlignment="1">
      <alignment horizontal="center" wrapText="1"/>
    </xf>
    <xf numFmtId="0" fontId="64" fillId="2" borderId="0" xfId="0" applyFont="1" applyFill="1" applyBorder="1" applyAlignment="1">
      <alignment horizontal="center" wrapText="1"/>
    </xf>
    <xf numFmtId="0" fontId="64" fillId="2" borderId="7" xfId="0" applyFont="1" applyFill="1" applyBorder="1" applyAlignment="1">
      <alignment horizontal="center" wrapText="1"/>
    </xf>
    <xf numFmtId="0" fontId="9" fillId="2" borderId="6"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47" fillId="2" borderId="17" xfId="0" applyFont="1" applyFill="1" applyBorder="1" applyAlignment="1">
      <alignment horizontal="center" wrapText="1"/>
    </xf>
    <xf numFmtId="0" fontId="47" fillId="2" borderId="18" xfId="0" applyFont="1" applyFill="1" applyBorder="1" applyAlignment="1">
      <alignment horizontal="center" wrapText="1"/>
    </xf>
    <xf numFmtId="0" fontId="6" fillId="2" borderId="11" xfId="0" applyFont="1" applyFill="1" applyBorder="1" applyAlignment="1">
      <alignment horizontal="center"/>
    </xf>
    <xf numFmtId="0" fontId="6" fillId="2" borderId="12" xfId="0" applyFont="1" applyFill="1" applyBorder="1" applyAlignment="1">
      <alignment horizontal="center"/>
    </xf>
    <xf numFmtId="0" fontId="6" fillId="2" borderId="13" xfId="0" applyFont="1" applyFill="1" applyBorder="1" applyAlignment="1">
      <alignment horizontal="center"/>
    </xf>
    <xf numFmtId="0" fontId="6" fillId="2" borderId="16" xfId="0" applyFont="1" applyFill="1" applyBorder="1" applyAlignment="1">
      <alignment horizontal="center" wrapText="1"/>
    </xf>
    <xf numFmtId="0" fontId="6" fillId="2" borderId="17" xfId="0" applyFont="1" applyFill="1" applyBorder="1" applyAlignment="1">
      <alignment horizontal="center"/>
    </xf>
    <xf numFmtId="0" fontId="6" fillId="2" borderId="18" xfId="0" applyFont="1" applyFill="1" applyBorder="1" applyAlignment="1">
      <alignment horizontal="center"/>
    </xf>
    <xf numFmtId="0" fontId="6" fillId="2" borderId="14" xfId="0" applyFont="1" applyFill="1" applyBorder="1" applyAlignment="1">
      <alignment horizontal="center"/>
    </xf>
    <xf numFmtId="0" fontId="6" fillId="2" borderId="0" xfId="0" applyFont="1" applyFill="1" applyBorder="1" applyAlignment="1">
      <alignment horizontal="center"/>
    </xf>
    <xf numFmtId="0" fontId="6" fillId="2" borderId="15" xfId="0" applyFont="1" applyFill="1" applyBorder="1" applyAlignment="1">
      <alignment horizontal="center"/>
    </xf>
    <xf numFmtId="0" fontId="55" fillId="2" borderId="11" xfId="0" applyFont="1" applyFill="1" applyBorder="1" applyAlignment="1">
      <alignment horizontal="center" wrapText="1"/>
    </xf>
    <xf numFmtId="0" fontId="59" fillId="2" borderId="12" xfId="0" applyFont="1" applyFill="1" applyBorder="1" applyAlignment="1">
      <alignment horizontal="center" wrapText="1"/>
    </xf>
    <xf numFmtId="0" fontId="59" fillId="2" borderId="13" xfId="0" applyFont="1" applyFill="1" applyBorder="1" applyAlignment="1">
      <alignment horizontal="center" wrapText="1"/>
    </xf>
    <xf numFmtId="0" fontId="59" fillId="2" borderId="14" xfId="0" applyFont="1" applyFill="1" applyBorder="1" applyAlignment="1">
      <alignment horizontal="center" wrapText="1"/>
    </xf>
    <xf numFmtId="0" fontId="59" fillId="2" borderId="0" xfId="0" applyFont="1" applyFill="1" applyBorder="1" applyAlignment="1">
      <alignment horizontal="center" wrapText="1"/>
    </xf>
    <xf numFmtId="0" fontId="59" fillId="2" borderId="15" xfId="0" applyFont="1" applyFill="1" applyBorder="1" applyAlignment="1">
      <alignment horizontal="center" wrapText="1"/>
    </xf>
    <xf numFmtId="0" fontId="59" fillId="2" borderId="16" xfId="0" applyFont="1" applyFill="1" applyBorder="1" applyAlignment="1">
      <alignment horizontal="center" wrapText="1"/>
    </xf>
    <xf numFmtId="0" fontId="59" fillId="2" borderId="17" xfId="0" applyFont="1" applyFill="1" applyBorder="1" applyAlignment="1">
      <alignment horizontal="center" wrapText="1"/>
    </xf>
    <xf numFmtId="0" fontId="59" fillId="2" borderId="18" xfId="0" applyFont="1" applyFill="1" applyBorder="1" applyAlignment="1">
      <alignment horizontal="center" wrapText="1"/>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5" fillId="0" borderId="0"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5" fillId="0" borderId="17" xfId="0" applyFont="1" applyBorder="1" applyAlignment="1">
      <alignment horizontal="center"/>
    </xf>
    <xf numFmtId="0" fontId="5" fillId="0" borderId="18" xfId="0" applyFont="1" applyBorder="1" applyAlignment="1">
      <alignment horizontal="center"/>
    </xf>
    <xf numFmtId="0" fontId="5" fillId="0" borderId="14" xfId="0" applyFont="1" applyBorder="1" applyAlignment="1">
      <alignment horizontal="center" wrapText="1"/>
    </xf>
    <xf numFmtId="0" fontId="5" fillId="0" borderId="0" xfId="0" applyFont="1" applyBorder="1" applyAlignment="1">
      <alignment horizontal="center" wrapText="1"/>
    </xf>
    <xf numFmtId="0" fontId="5" fillId="0" borderId="15" xfId="0" applyFont="1" applyBorder="1" applyAlignment="1">
      <alignment horizontal="center" wrapText="1"/>
    </xf>
    <xf numFmtId="0" fontId="19" fillId="0" borderId="11" xfId="10" applyFont="1" applyBorder="1" applyAlignment="1">
      <alignment horizontal="center"/>
    </xf>
    <xf numFmtId="0" fontId="19" fillId="0" borderId="12" xfId="10" applyFont="1" applyBorder="1" applyAlignment="1">
      <alignment horizontal="center"/>
    </xf>
    <xf numFmtId="0" fontId="19" fillId="0" borderId="13" xfId="10" applyFont="1" applyBorder="1" applyAlignment="1">
      <alignment horizontal="center"/>
    </xf>
    <xf numFmtId="0" fontId="19" fillId="0" borderId="14" xfId="10" applyFont="1" applyBorder="1" applyAlignment="1">
      <alignment horizontal="center"/>
    </xf>
    <xf numFmtId="0" fontId="19" fillId="0" borderId="0" xfId="10" applyFont="1" applyBorder="1" applyAlignment="1">
      <alignment horizontal="center"/>
    </xf>
    <xf numFmtId="0" fontId="19" fillId="0" borderId="15" xfId="10" applyFont="1" applyBorder="1" applyAlignment="1">
      <alignment horizontal="center"/>
    </xf>
    <xf numFmtId="0" fontId="19" fillId="0" borderId="16" xfId="10" applyFont="1" applyBorder="1" applyAlignment="1">
      <alignment horizontal="center"/>
    </xf>
    <xf numFmtId="0" fontId="19" fillId="0" borderId="17" xfId="10" applyFont="1" applyBorder="1" applyAlignment="1">
      <alignment horizontal="center"/>
    </xf>
    <xf numFmtId="0" fontId="19" fillId="0" borderId="18" xfId="10" applyFont="1" applyBorder="1" applyAlignment="1">
      <alignment horizontal="center"/>
    </xf>
    <xf numFmtId="0" fontId="16" fillId="5" borderId="11" xfId="10" applyFont="1" applyFill="1" applyBorder="1" applyAlignment="1">
      <alignment horizontal="center"/>
    </xf>
    <xf numFmtId="0" fontId="16" fillId="5" borderId="12" xfId="10" applyFont="1" applyFill="1" applyBorder="1" applyAlignment="1">
      <alignment horizontal="center"/>
    </xf>
    <xf numFmtId="0" fontId="16" fillId="5" borderId="13" xfId="10" applyFont="1" applyFill="1" applyBorder="1" applyAlignment="1">
      <alignment horizontal="center"/>
    </xf>
    <xf numFmtId="0" fontId="16" fillId="5" borderId="14" xfId="10" applyFont="1" applyFill="1" applyBorder="1" applyAlignment="1">
      <alignment horizontal="center"/>
    </xf>
    <xf numFmtId="0" fontId="16" fillId="5" borderId="0" xfId="10" applyFont="1" applyFill="1" applyBorder="1" applyAlignment="1">
      <alignment horizontal="center"/>
    </xf>
    <xf numFmtId="0" fontId="16" fillId="5" borderId="15" xfId="10" applyFont="1" applyFill="1" applyBorder="1" applyAlignment="1">
      <alignment horizontal="center"/>
    </xf>
    <xf numFmtId="0" fontId="17" fillId="5" borderId="16" xfId="10" applyFont="1" applyFill="1" applyBorder="1" applyAlignment="1">
      <alignment horizontal="center"/>
    </xf>
    <xf numFmtId="0" fontId="17" fillId="5" borderId="17" xfId="10" applyFont="1" applyFill="1" applyBorder="1" applyAlignment="1">
      <alignment horizontal="center"/>
    </xf>
    <xf numFmtId="0" fontId="17" fillId="5" borderId="18" xfId="10" applyFont="1" applyFill="1" applyBorder="1" applyAlignment="1">
      <alignment horizontal="center"/>
    </xf>
    <xf numFmtId="0" fontId="19" fillId="5" borderId="11" xfId="10" applyFont="1" applyFill="1" applyBorder="1" applyAlignment="1">
      <alignment horizontal="center"/>
    </xf>
    <xf numFmtId="0" fontId="19" fillId="5" borderId="12" xfId="10" applyFont="1" applyFill="1" applyBorder="1" applyAlignment="1">
      <alignment horizontal="center"/>
    </xf>
    <xf numFmtId="0" fontId="19" fillId="5" borderId="13" xfId="10" applyFont="1" applyFill="1" applyBorder="1" applyAlignment="1">
      <alignment horizontal="center"/>
    </xf>
    <xf numFmtId="0" fontId="19" fillId="5" borderId="14" xfId="10" applyFont="1" applyFill="1" applyBorder="1" applyAlignment="1">
      <alignment horizontal="center"/>
    </xf>
    <xf numFmtId="0" fontId="19" fillId="5" borderId="0" xfId="10" applyFont="1" applyFill="1" applyBorder="1" applyAlignment="1">
      <alignment horizontal="center"/>
    </xf>
    <xf numFmtId="0" fontId="19" fillId="5" borderId="15" xfId="10" applyFont="1" applyFill="1" applyBorder="1" applyAlignment="1">
      <alignment horizontal="center"/>
    </xf>
    <xf numFmtId="0" fontId="22" fillId="5" borderId="16" xfId="10" applyFont="1" applyFill="1" applyBorder="1" applyAlignment="1">
      <alignment horizontal="center"/>
    </xf>
    <xf numFmtId="0" fontId="22" fillId="5" borderId="17" xfId="10" applyFont="1" applyFill="1" applyBorder="1" applyAlignment="1">
      <alignment horizontal="center"/>
    </xf>
    <xf numFmtId="0" fontId="22" fillId="5" borderId="18" xfId="10" applyFont="1" applyFill="1" applyBorder="1" applyAlignment="1">
      <alignment horizontal="center"/>
    </xf>
    <xf numFmtId="10" fontId="25" fillId="11" borderId="20" xfId="5" applyNumberFormat="1" applyFont="1" applyFill="1" applyBorder="1" applyAlignment="1">
      <alignment horizontal="center" vertical="center" wrapText="1"/>
    </xf>
    <xf numFmtId="10" fontId="25" fillId="11" borderId="23" xfId="5" applyNumberFormat="1" applyFont="1" applyFill="1" applyBorder="1" applyAlignment="1">
      <alignment horizontal="center" vertical="center" wrapText="1"/>
    </xf>
    <xf numFmtId="10" fontId="25" fillId="11" borderId="21" xfId="5" applyNumberFormat="1" applyFont="1" applyFill="1" applyBorder="1" applyAlignment="1">
      <alignment horizontal="center" vertical="center" wrapText="1"/>
    </xf>
    <xf numFmtId="10" fontId="25" fillId="11" borderId="24" xfId="5" applyNumberFormat="1" applyFont="1" applyFill="1" applyBorder="1" applyAlignment="1">
      <alignment horizontal="center" vertical="center" wrapText="1"/>
    </xf>
    <xf numFmtId="0" fontId="16" fillId="0" borderId="11" xfId="4" applyFont="1" applyBorder="1" applyAlignment="1">
      <alignment horizontal="center"/>
    </xf>
    <xf numFmtId="0" fontId="16" fillId="0" borderId="12" xfId="4" applyFont="1" applyBorder="1" applyAlignment="1">
      <alignment horizontal="center"/>
    </xf>
    <xf numFmtId="0" fontId="16" fillId="0" borderId="14" xfId="4" applyFont="1" applyBorder="1" applyAlignment="1">
      <alignment horizontal="center"/>
    </xf>
    <xf numFmtId="0" fontId="16" fillId="0" borderId="0" xfId="4" applyFont="1" applyAlignment="1">
      <alignment horizontal="center"/>
    </xf>
    <xf numFmtId="17" fontId="16" fillId="0" borderId="14" xfId="4" applyNumberFormat="1" applyFont="1" applyBorder="1" applyAlignment="1">
      <alignment horizontal="center"/>
    </xf>
    <xf numFmtId="17" fontId="16" fillId="0" borderId="0" xfId="4" applyNumberFormat="1" applyFont="1" applyAlignment="1">
      <alignment horizontal="center"/>
    </xf>
    <xf numFmtId="0" fontId="17" fillId="0" borderId="14" xfId="4" applyFont="1" applyBorder="1" applyAlignment="1">
      <alignment horizontal="center"/>
    </xf>
    <xf numFmtId="0" fontId="17" fillId="0" borderId="0" xfId="4" applyFont="1" applyAlignment="1">
      <alignment horizontal="center"/>
    </xf>
    <xf numFmtId="0" fontId="25" fillId="11" borderId="3" xfId="4" applyFont="1" applyFill="1" applyBorder="1" applyAlignment="1">
      <alignment horizontal="center" vertical="center" wrapText="1"/>
    </xf>
    <xf numFmtId="0" fontId="25" fillId="11" borderId="6" xfId="4" applyFont="1" applyFill="1" applyBorder="1" applyAlignment="1">
      <alignment horizontal="center" vertical="center" wrapText="1"/>
    </xf>
    <xf numFmtId="165" fontId="25" fillId="11" borderId="19" xfId="4" applyNumberFormat="1" applyFont="1" applyFill="1" applyBorder="1" applyAlignment="1">
      <alignment horizontal="center" vertical="center" wrapText="1"/>
    </xf>
    <xf numFmtId="0" fontId="25" fillId="11" borderId="22" xfId="4" applyFont="1" applyFill="1" applyBorder="1" applyAlignment="1">
      <alignment horizontal="center" vertical="center" wrapText="1"/>
    </xf>
    <xf numFmtId="0" fontId="25" fillId="11" borderId="19" xfId="4" applyFont="1" applyFill="1" applyBorder="1" applyAlignment="1">
      <alignment horizontal="center" vertical="center" wrapText="1"/>
    </xf>
    <xf numFmtId="0" fontId="25" fillId="11" borderId="4" xfId="4" applyFont="1" applyFill="1" applyBorder="1" applyAlignment="1">
      <alignment horizontal="center" vertical="center" wrapText="1"/>
    </xf>
    <xf numFmtId="0" fontId="25" fillId="11" borderId="0" xfId="4" applyFont="1" applyFill="1" applyBorder="1" applyAlignment="1">
      <alignment horizontal="center" vertical="center" wrapText="1"/>
    </xf>
    <xf numFmtId="0" fontId="26" fillId="11" borderId="3" xfId="4" applyFont="1" applyFill="1" applyBorder="1" applyAlignment="1">
      <alignment horizontal="center" vertical="center" wrapText="1"/>
    </xf>
    <xf numFmtId="0" fontId="26" fillId="11" borderId="6" xfId="4" applyFont="1" applyFill="1" applyBorder="1" applyAlignment="1">
      <alignment horizontal="center" vertical="center" wrapText="1"/>
    </xf>
    <xf numFmtId="0" fontId="26" fillId="11" borderId="19" xfId="4" applyFont="1" applyFill="1" applyBorder="1" applyAlignment="1">
      <alignment horizontal="center" vertical="center" wrapText="1"/>
    </xf>
    <xf numFmtId="0" fontId="26" fillId="11" borderId="22" xfId="4" applyFont="1" applyFill="1" applyBorder="1" applyAlignment="1">
      <alignment horizontal="center" vertical="center" wrapText="1"/>
    </xf>
    <xf numFmtId="0" fontId="26" fillId="11" borderId="5" xfId="4" applyFont="1" applyFill="1" applyBorder="1" applyAlignment="1">
      <alignment horizontal="center" vertical="center" wrapText="1"/>
    </xf>
    <xf numFmtId="0" fontId="26" fillId="11" borderId="7" xfId="4" applyFont="1" applyFill="1" applyBorder="1" applyAlignment="1">
      <alignment horizontal="center" vertical="center" wrapText="1"/>
    </xf>
    <xf numFmtId="0" fontId="0" fillId="0" borderId="16" xfId="0" applyBorder="1"/>
    <xf numFmtId="43" fontId="0" fillId="0" borderId="17" xfId="1" applyFont="1" applyBorder="1"/>
    <xf numFmtId="165" fontId="0" fillId="0" borderId="17" xfId="0" applyNumberFormat="1" applyBorder="1"/>
    <xf numFmtId="43" fontId="0" fillId="0" borderId="17" xfId="0" applyNumberFormat="1" applyBorder="1"/>
    <xf numFmtId="10" fontId="0" fillId="0" borderId="18" xfId="2" applyNumberFormat="1" applyFont="1" applyBorder="1"/>
    <xf numFmtId="0" fontId="48" fillId="17" borderId="1" xfId="0" applyFont="1" applyFill="1" applyBorder="1" applyAlignment="1">
      <alignment horizontal="center" vertical="center" wrapText="1"/>
    </xf>
    <xf numFmtId="169" fontId="8" fillId="0" borderId="0" xfId="0" applyNumberFormat="1" applyFont="1"/>
    <xf numFmtId="166" fontId="8" fillId="0" borderId="0" xfId="0" applyNumberFormat="1" applyFont="1"/>
    <xf numFmtId="10" fontId="8" fillId="0" borderId="0" xfId="0" applyNumberFormat="1" applyFont="1"/>
    <xf numFmtId="0" fontId="8" fillId="0" borderId="0" xfId="0" applyFont="1" applyAlignment="1">
      <alignment horizontal="left"/>
    </xf>
    <xf numFmtId="0" fontId="8" fillId="17" borderId="0" xfId="0" applyFont="1" applyFill="1"/>
    <xf numFmtId="0" fontId="12" fillId="17" borderId="1" xfId="0" applyFont="1" applyFill="1" applyBorder="1" applyAlignment="1">
      <alignment horizontal="center" vertical="center"/>
    </xf>
    <xf numFmtId="0" fontId="12" fillId="17" borderId="1" xfId="0" applyFont="1" applyFill="1" applyBorder="1" applyAlignment="1">
      <alignment horizontal="center" vertical="center" wrapText="1"/>
    </xf>
    <xf numFmtId="43" fontId="12" fillId="0" borderId="0" xfId="0" applyNumberFormat="1" applyFont="1"/>
  </cellXfs>
  <cellStyles count="14">
    <cellStyle name="Millares" xfId="1" builtinId="3"/>
    <cellStyle name="Millares [0]" xfId="8" builtinId="6"/>
    <cellStyle name="Millares 15 2" xfId="7" xr:uid="{00000000-0005-0000-0000-000002000000}"/>
    <cellStyle name="Millares 2" xfId="3" xr:uid="{00000000-0005-0000-0000-000003000000}"/>
    <cellStyle name="Millares 2 2" xfId="6" xr:uid="{00000000-0005-0000-0000-000004000000}"/>
    <cellStyle name="Millares 3" xfId="13" xr:uid="{00000000-0005-0000-0000-000005000000}"/>
    <cellStyle name="Millares 38" xfId="12" xr:uid="{00000000-0005-0000-0000-000006000000}"/>
    <cellStyle name="Moneda 2" xfId="11" xr:uid="{00000000-0005-0000-0000-000007000000}"/>
    <cellStyle name="Normal" xfId="0" builtinId="0"/>
    <cellStyle name="Normal 3" xfId="4" xr:uid="{00000000-0005-0000-0000-000009000000}"/>
    <cellStyle name="Normal 4" xfId="10" xr:uid="{00000000-0005-0000-0000-00000A000000}"/>
    <cellStyle name="Porcentaje" xfId="2" builtinId="5"/>
    <cellStyle name="Porcentaje 2" xfId="5" xr:uid="{00000000-0005-0000-0000-00000C000000}"/>
    <cellStyle name="Porcentual 2" xfId="9" xr:uid="{00000000-0005-0000-0000-00000D000000}"/>
  </cellStyles>
  <dxfs count="8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dxf>
    <dxf>
      <font>
        <strike val="0"/>
        <outline val="0"/>
        <shadow val="0"/>
        <u val="none"/>
        <vertAlign val="baseline"/>
        <sz val="8"/>
        <name val="Calibri"/>
        <scheme val="minor"/>
      </font>
      <numFmt numFmtId="0" formatCode="General"/>
    </dxf>
    <dxf>
      <font>
        <strike val="0"/>
        <outline val="0"/>
        <shadow val="0"/>
        <u val="none"/>
        <vertAlign val="baseline"/>
        <sz val="8"/>
        <name val="Calibri"/>
        <scheme val="minor"/>
      </font>
      <numFmt numFmtId="14" formatCode="0.00%"/>
    </dxf>
    <dxf>
      <font>
        <strike val="0"/>
        <outline val="0"/>
        <shadow val="0"/>
        <u val="none"/>
        <vertAlign val="baseline"/>
        <sz val="8"/>
        <name val="Calibri"/>
        <scheme val="minor"/>
      </font>
      <numFmt numFmtId="35" formatCode="_ * #,##0.00_ ;_ * \-#,##0.00_ ;_ * &quot;-&quot;??_ ;_ @_ "/>
    </dxf>
    <dxf>
      <font>
        <strike val="0"/>
        <outline val="0"/>
        <shadow val="0"/>
        <u val="none"/>
        <vertAlign val="baseline"/>
        <sz val="8"/>
        <name val="Calibri"/>
        <scheme val="minor"/>
      </font>
      <numFmt numFmtId="35" formatCode="_ * #,##0.00_ ;_ * \-#,##0.00_ ;_ * &quot;-&quot;??_ ;_ @_ "/>
    </dxf>
    <dxf>
      <font>
        <strike val="0"/>
        <outline val="0"/>
        <shadow val="0"/>
        <u val="none"/>
        <vertAlign val="baseline"/>
        <sz val="8"/>
        <name val="Calibri"/>
        <scheme val="minor"/>
      </font>
    </dxf>
    <dxf>
      <font>
        <strike val="0"/>
        <outline val="0"/>
        <shadow val="0"/>
        <u val="none"/>
        <vertAlign val="baseline"/>
        <sz val="8"/>
        <name val="Calibri"/>
        <scheme val="minor"/>
      </font>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color theme="1"/>
        <name val="Calibri"/>
        <scheme val="minor"/>
      </font>
      <numFmt numFmtId="14" formatCode="0.00%"/>
      <fill>
        <patternFill patternType="none">
          <fgColor indexed="64"/>
          <bgColor indexed="65"/>
        </patternFill>
      </fill>
    </dxf>
    <dxf>
      <font>
        <strike val="0"/>
        <outline val="0"/>
        <shadow val="0"/>
        <u val="none"/>
        <vertAlign val="baseline"/>
        <sz val="8"/>
        <color theme="1"/>
        <name val="Calibri"/>
        <scheme val="minor"/>
      </font>
      <fill>
        <patternFill patternType="none">
          <fgColor indexed="64"/>
          <bgColor indexed="65"/>
        </patternFill>
      </fill>
    </dxf>
    <dxf>
      <font>
        <strike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numFmt numFmtId="19" formatCode="d/m/yyyy"/>
      <fill>
        <patternFill patternType="none">
          <fgColor indexed="64"/>
          <bgColor indexed="65"/>
        </patternFill>
      </fill>
    </dxf>
    <dxf>
      <font>
        <strike val="0"/>
        <outline val="0"/>
        <shadow val="0"/>
        <u val="none"/>
        <vertAlign val="baseline"/>
        <sz val="8"/>
        <color theme="1"/>
        <name val="Calibri"/>
        <scheme val="minor"/>
      </font>
      <numFmt numFmtId="19" formatCode="d/m/yyyy"/>
      <fill>
        <patternFill patternType="none">
          <fgColor indexed="64"/>
          <bgColor indexed="65"/>
        </patternFill>
      </fill>
    </dxf>
    <dxf>
      <font>
        <strike val="0"/>
        <outline val="0"/>
        <shadow val="0"/>
        <u val="none"/>
        <vertAlign val="baseline"/>
        <sz val="8"/>
        <name val="Calibri"/>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scheme val="minor"/>
      </font>
    </dxf>
    <dxf>
      <font>
        <b val="0"/>
        <i val="0"/>
        <strike val="0"/>
        <condense val="0"/>
        <extend val="0"/>
        <outline val="0"/>
        <shadow val="0"/>
        <u val="none"/>
        <vertAlign val="baseline"/>
        <sz val="8"/>
        <color theme="1"/>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numFmt numFmtId="0" formatCode="General"/>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dxf>
    <dxf>
      <font>
        <strike val="0"/>
        <outline val="0"/>
        <shadow val="0"/>
        <u val="none"/>
        <vertAlign val="baseline"/>
        <sz val="8"/>
        <name val="Calibri"/>
        <scheme val="minor"/>
      </font>
      <alignment horizontal="center"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PLAZOS POR VENCER PONDERADOS (AÑOS)</a:t>
            </a:r>
          </a:p>
        </c:rich>
      </c:tx>
      <c:layout>
        <c:manualLayout>
          <c:xMode val="edge"/>
          <c:yMode val="edge"/>
          <c:x val="0.31301366849692047"/>
          <c:y val="2.7996500437445351E-2"/>
        </c:manualLayout>
      </c:layout>
      <c:overlay val="0"/>
    </c:title>
    <c:autoTitleDeleted val="0"/>
    <c:plotArea>
      <c:layout>
        <c:manualLayout>
          <c:layoutTarget val="inner"/>
          <c:xMode val="edge"/>
          <c:yMode val="edge"/>
          <c:x val="1.6410255928337121E-2"/>
          <c:y val="0.2056249268054092"/>
          <c:w val="0.96717948814332633"/>
          <c:h val="0.64756335252162767"/>
        </c:manualLayout>
      </c:layout>
      <c:lineChart>
        <c:grouping val="standard"/>
        <c:varyColors val="0"/>
        <c:ser>
          <c:idx val="0"/>
          <c:order val="0"/>
          <c:tx>
            <c:strRef>
              <c:f>SDPPlazosvencerponderados!$A$8</c:f>
              <c:strCache>
                <c:ptCount val="1"/>
                <c:pt idx="0">
                  <c:v>DEUDA PÚBLICA TOTAL</c:v>
                </c:pt>
              </c:strCache>
            </c:strRef>
          </c:tx>
          <c:dLbls>
            <c:numFmt formatCode="#,##0.00" sourceLinked="0"/>
            <c:spPr>
              <a:solidFill>
                <a:schemeClr val="accent1">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[1]SDPPlazoPonderado!$B$6:$V$6</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42887</c:v>
                </c:pt>
                <c:pt idx="13">
                  <c:v>2017</c:v>
                </c:pt>
                <c:pt idx="14">
                  <c:v>43252</c:v>
                </c:pt>
                <c:pt idx="15">
                  <c:v>2018</c:v>
                </c:pt>
                <c:pt idx="16">
                  <c:v>43617</c:v>
                </c:pt>
                <c:pt idx="17">
                  <c:v>2019</c:v>
                </c:pt>
                <c:pt idx="18">
                  <c:v>43983</c:v>
                </c:pt>
                <c:pt idx="19">
                  <c:v>2020</c:v>
                </c:pt>
                <c:pt idx="20">
                  <c:v>2021 (AGOSTO)</c:v>
                </c:pt>
              </c:strCache>
            </c:strRef>
          </c:cat>
          <c:val>
            <c:numRef>
              <c:f>SDPPlazosvencerponderados!$B$8:$W$8</c:f>
              <c:numCache>
                <c:formatCode>General</c:formatCode>
                <c:ptCount val="22"/>
                <c:pt idx="0">
                  <c:v>11.92</c:v>
                </c:pt>
                <c:pt idx="1">
                  <c:v>12.15</c:v>
                </c:pt>
                <c:pt idx="2">
                  <c:v>11.91</c:v>
                </c:pt>
                <c:pt idx="3">
                  <c:v>12.08</c:v>
                </c:pt>
                <c:pt idx="4">
                  <c:v>9.69</c:v>
                </c:pt>
                <c:pt idx="5" formatCode="0.00">
                  <c:v>9.09</c:v>
                </c:pt>
                <c:pt idx="6" formatCode="0.00">
                  <c:v>8.8894016935533724</c:v>
                </c:pt>
                <c:pt idx="7" formatCode="_(* #,##0.00_);_(* \(#,##0.00\);_(* &quot;-&quot;??_);_(@_)">
                  <c:v>8.236981156936281</c:v>
                </c:pt>
                <c:pt idx="8" formatCode="_(* #,##0.00_);_(* \(#,##0.00\);_(* &quot;-&quot;??_);_(@_)">
                  <c:v>8.0034394280115517</c:v>
                </c:pt>
                <c:pt idx="9" formatCode="_(* #,##0.00_);_(* \(#,##0.00\);_(* &quot;-&quot;??_);_(@_)">
                  <c:v>7.27828682951447</c:v>
                </c:pt>
                <c:pt idx="10" formatCode="_(* #,##0.00_);_(* \(#,##0.00\);_(* &quot;-&quot;??_);_(@_)">
                  <c:v>8.4013247525055927</c:v>
                </c:pt>
                <c:pt idx="11" formatCode="_(* #,##0.00_);_(* \(#,##0.00\);_(* &quot;-&quot;??_);_(@_)">
                  <c:v>7.6547003856863123</c:v>
                </c:pt>
                <c:pt idx="12" formatCode="_(* #,##0.00_);_(* \(#,##0.00\);_(* &quot;-&quot;??_);_(@_)">
                  <c:v>7.2244725703161921</c:v>
                </c:pt>
                <c:pt idx="13" formatCode="_(* #,##0.00_);_(* \(#,##0.00\);_(* &quot;-&quot;??_);_(@_)">
                  <c:v>6.9274656003547426</c:v>
                </c:pt>
                <c:pt idx="14" formatCode="_(* #,##0.00_);_(* \(#,##0.00\);_(* &quot;-&quot;??_);_(@_)">
                  <c:v>6.4391111899304061</c:v>
                </c:pt>
                <c:pt idx="15" formatCode="_(* #,##0.00_);_(* \(#,##0.00\);_(* &quot;-&quot;??_);_(@_)">
                  <c:v>6.3372629440337507</c:v>
                </c:pt>
                <c:pt idx="16" formatCode="_(* #,##0.00_);_(* \(#,##0.00\);_(* &quot;-&quot;??_);_(@_)">
                  <c:v>6.2460770119747036</c:v>
                </c:pt>
                <c:pt idx="17" formatCode="_(* #,##0.00_);_(* \(#,##0.00\);_(* &quot;-&quot;??_);_(@_)">
                  <c:v>5.9877263494280033</c:v>
                </c:pt>
                <c:pt idx="18" formatCode="_(* #,##0.00_);_(* \(#,##0.00\);_(* &quot;-&quot;??_);_(@_)">
                  <c:v>6.151745635265697</c:v>
                </c:pt>
                <c:pt idx="19" formatCode="_(* #,##0.00_);_(* \(#,##0.00\);_(* &quot;-&quot;??_);_(@_)">
                  <c:v>10.956843358519007</c:v>
                </c:pt>
                <c:pt idx="20" formatCode="_(* #,##0.00_);_(* \(#,##0.00\);_(* &quot;-&quot;??_);_(@_)">
                  <c:v>10.52</c:v>
                </c:pt>
                <c:pt idx="21" formatCode="_(* #,##0.00_);_(* \(#,##0.00\);_(* &quot;-&quot;??_);_(@_)">
                  <c:v>10.414310280163425</c:v>
                </c:pt>
              </c:numCache>
            </c:numRef>
          </c:val>
          <c:smooth val="0"/>
          <c:extLst>
            <c:ext xmlns:c16="http://schemas.microsoft.com/office/drawing/2014/chart" uri="{C3380CC4-5D6E-409C-BE32-E72D297353CC}">
              <c16:uniqueId val="{00000000-AEE1-4096-A0F8-380FDBA37361}"/>
            </c:ext>
          </c:extLst>
        </c:ser>
        <c:ser>
          <c:idx val="1"/>
          <c:order val="1"/>
          <c:tx>
            <c:strRef>
              <c:f>SDPPlazosvencerponderados!$A$10</c:f>
              <c:strCache>
                <c:ptCount val="1"/>
                <c:pt idx="0">
                  <c:v>DEUDA EXTERNA </c:v>
                </c:pt>
              </c:strCache>
            </c:strRef>
          </c:tx>
          <c:dLbls>
            <c:dLbl>
              <c:idx val="12"/>
              <c:layout>
                <c:manualLayout>
                  <c:x val="-1.9526037519473058E-16"/>
                  <c:y val="-9.93172137064011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E1-4096-A0F8-380FDBA37361}"/>
                </c:ext>
              </c:extLst>
            </c:dLbl>
            <c:dLbl>
              <c:idx val="13"/>
              <c:layout>
                <c:manualLayout>
                  <c:x val="0"/>
                  <c:y val="-1.65528689510668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E1-4096-A0F8-380FDBA37361}"/>
                </c:ext>
              </c:extLst>
            </c:dLbl>
            <c:dLbl>
              <c:idx val="14"/>
              <c:layout>
                <c:manualLayout>
                  <c:x val="-1.9167192493497712E-16"/>
                  <c:y val="-1.3242295160853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E1-4096-A0F8-380FDBA37361}"/>
                </c:ext>
              </c:extLst>
            </c:dLbl>
            <c:numFmt formatCode="#,##0.00" sourceLinked="0"/>
            <c:spPr>
              <a:solidFill>
                <a:schemeClr val="accent2">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[1]SDPPlazoPonderado!$B$6:$V$6</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42887</c:v>
                </c:pt>
                <c:pt idx="13">
                  <c:v>2017</c:v>
                </c:pt>
                <c:pt idx="14">
                  <c:v>43252</c:v>
                </c:pt>
                <c:pt idx="15">
                  <c:v>2018</c:v>
                </c:pt>
                <c:pt idx="16">
                  <c:v>43617</c:v>
                </c:pt>
                <c:pt idx="17">
                  <c:v>2019</c:v>
                </c:pt>
                <c:pt idx="18">
                  <c:v>43983</c:v>
                </c:pt>
                <c:pt idx="19">
                  <c:v>2020</c:v>
                </c:pt>
                <c:pt idx="20">
                  <c:v>2021 (AGOSTO)</c:v>
                </c:pt>
              </c:strCache>
            </c:strRef>
          </c:cat>
          <c:val>
            <c:numRef>
              <c:f>SDPPlazosvencerponderados!$B$10:$W$10</c:f>
              <c:numCache>
                <c:formatCode>0.00</c:formatCode>
                <c:ptCount val="22"/>
                <c:pt idx="0">
                  <c:v>13.9391167685169</c:v>
                </c:pt>
                <c:pt idx="1">
                  <c:v>14.01</c:v>
                </c:pt>
                <c:pt idx="2">
                  <c:v>13.488865499810256</c:v>
                </c:pt>
                <c:pt idx="3">
                  <c:v>14.096770515803364</c:v>
                </c:pt>
                <c:pt idx="4">
                  <c:v>11.12</c:v>
                </c:pt>
                <c:pt idx="5">
                  <c:v>10.044548619464663</c:v>
                </c:pt>
                <c:pt idx="6">
                  <c:v>9.9180825472848699</c:v>
                </c:pt>
                <c:pt idx="7">
                  <c:v>9.5641211276872529</c:v>
                </c:pt>
                <c:pt idx="8">
                  <c:v>9.1124377890863624</c:v>
                </c:pt>
                <c:pt idx="9">
                  <c:v>8.2413346165726598</c:v>
                </c:pt>
                <c:pt idx="10" formatCode="_(* #,##0.00_);_(* \(#,##0.00\);_(* &quot;-&quot;??_);_(@_)">
                  <c:v>9.2904929212364653</c:v>
                </c:pt>
                <c:pt idx="11" formatCode="_(* #,##0.00_);_(* \(#,##0.00\);_(* &quot;-&quot;??_);_(@_)">
                  <c:v>8.3852979975799204</c:v>
                </c:pt>
                <c:pt idx="12" formatCode="_(* #,##0.00_);_(* \(#,##0.00\);_(* &quot;-&quot;??_);_(@_)">
                  <c:v>7.7326544733204221</c:v>
                </c:pt>
                <c:pt idx="13" formatCode="_(* #,##0.00_);_(* \(#,##0.00\);_(* &quot;-&quot;??_);_(@_)">
                  <c:v>7.2101368745504733</c:v>
                </c:pt>
                <c:pt idx="14" formatCode="_(* #,##0.00_);_(* \(#,##0.00\);_(* &quot;-&quot;??_);_(@_)">
                  <c:v>6.5737801999266043</c:v>
                </c:pt>
                <c:pt idx="15" formatCode="_(* #,##0.00_);_(* \(#,##0.00\);_(* &quot;-&quot;??_);_(@_)">
                  <c:v>6.5029868468075422</c:v>
                </c:pt>
                <c:pt idx="16" formatCode="_(* #,##0.00_);_(* \(#,##0.00\);_(* &quot;-&quot;??_);_(@_)">
                  <c:v>6.5088134933837134</c:v>
                </c:pt>
                <c:pt idx="17" formatCode="_(* #,##0.00_);_(* \(#,##0.00\);_(* &quot;-&quot;??_);_(@_)">
                  <c:v>6.2011235992062153</c:v>
                </c:pt>
                <c:pt idx="18" formatCode="_(* #,##0.00_);_(* \(#,##0.00\);_(* &quot;-&quot;??_);_(@_)">
                  <c:v>6.5814334351505446</c:v>
                </c:pt>
                <c:pt idx="19" formatCode="_(* #,##0.00_);_(* \(#,##0.00\);_(* &quot;-&quot;??_);_(@_)">
                  <c:v>12.886671805394473</c:v>
                </c:pt>
                <c:pt idx="20" formatCode="_(* #,##0.00_);_(* \(#,##0.00\);_(* &quot;-&quot;??_);_(@_)">
                  <c:v>12.64</c:v>
                </c:pt>
                <c:pt idx="21" formatCode="_(* #,##0.00_);_(* \(#,##0.00\);_(* &quot;-&quot;??_);_(@_)">
                  <c:v>12.52</c:v>
                </c:pt>
              </c:numCache>
            </c:numRef>
          </c:val>
          <c:smooth val="0"/>
          <c:extLst>
            <c:ext xmlns:c16="http://schemas.microsoft.com/office/drawing/2014/chart" uri="{C3380CC4-5D6E-409C-BE32-E72D297353CC}">
              <c16:uniqueId val="{00000004-AEE1-4096-A0F8-380FDBA37361}"/>
            </c:ext>
          </c:extLst>
        </c:ser>
        <c:ser>
          <c:idx val="2"/>
          <c:order val="2"/>
          <c:tx>
            <c:strRef>
              <c:f>SDPPlazosvencerponderados!$A$17</c:f>
              <c:strCache>
                <c:ptCount val="1"/>
                <c:pt idx="0">
                  <c:v>DEUDA INTERNA</c:v>
                </c:pt>
              </c:strCache>
            </c:strRef>
          </c:tx>
          <c:dLbls>
            <c:spPr>
              <a:solidFill>
                <a:schemeClr val="accent3">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[1]SDPPlazoPonderado!$B$6:$V$6</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42887</c:v>
                </c:pt>
                <c:pt idx="13">
                  <c:v>2017</c:v>
                </c:pt>
                <c:pt idx="14">
                  <c:v>43252</c:v>
                </c:pt>
                <c:pt idx="15">
                  <c:v>2018</c:v>
                </c:pt>
                <c:pt idx="16">
                  <c:v>43617</c:v>
                </c:pt>
                <c:pt idx="17">
                  <c:v>2019</c:v>
                </c:pt>
                <c:pt idx="18">
                  <c:v>43983</c:v>
                </c:pt>
                <c:pt idx="19">
                  <c:v>2020</c:v>
                </c:pt>
                <c:pt idx="20">
                  <c:v>2021 (AGOSTO)</c:v>
                </c:pt>
              </c:strCache>
            </c:strRef>
          </c:cat>
          <c:val>
            <c:numRef>
              <c:f>SDPPlazosvencerponderados!$B$17:$W$17</c:f>
              <c:numCache>
                <c:formatCode>0.00</c:formatCode>
                <c:ptCount val="22"/>
                <c:pt idx="0">
                  <c:v>5.98</c:v>
                </c:pt>
                <c:pt idx="1">
                  <c:v>6.35</c:v>
                </c:pt>
                <c:pt idx="2">
                  <c:v>6.75</c:v>
                </c:pt>
                <c:pt idx="3">
                  <c:v>6.35</c:v>
                </c:pt>
                <c:pt idx="4">
                  <c:v>5.97</c:v>
                </c:pt>
                <c:pt idx="5">
                  <c:v>7.48</c:v>
                </c:pt>
                <c:pt idx="6">
                  <c:v>6.59</c:v>
                </c:pt>
                <c:pt idx="7">
                  <c:v>6.41</c:v>
                </c:pt>
                <c:pt idx="8">
                  <c:v>6.56</c:v>
                </c:pt>
                <c:pt idx="9">
                  <c:v>5.93</c:v>
                </c:pt>
                <c:pt idx="10">
                  <c:v>6.9687000000000001</c:v>
                </c:pt>
                <c:pt idx="11">
                  <c:v>6.1486000000000001</c:v>
                </c:pt>
                <c:pt idx="12">
                  <c:v>6.2565252398011175</c:v>
                </c:pt>
                <c:pt idx="13">
                  <c:v>6.3201000000000001</c:v>
                </c:pt>
                <c:pt idx="14" formatCode="_(* #,##0.00_);_(* \(#,##0.00\);_(* &quot;-&quot;??_);_(@_)">
                  <c:v>6.1113635881382082</c:v>
                </c:pt>
                <c:pt idx="15" formatCode="_(* #,##0.00_);_(* \(#,##0.00\);_(* &quot;-&quot;??_);_(@_)">
                  <c:v>5.9055999999999997</c:v>
                </c:pt>
                <c:pt idx="16" formatCode="_(* #,##0.00_);_(* \(#,##0.00\);_(* &quot;-&quot;??_);_(@_)">
                  <c:v>5.5261804714588365</c:v>
                </c:pt>
                <c:pt idx="17" formatCode="_(* #,##0.00_);_(* \(#,##0.00\);_(* &quot;-&quot;??_);_(@_)">
                  <c:v>5.3680982406484343</c:v>
                </c:pt>
                <c:pt idx="18" formatCode="_(* #,##0.00_);_(* \(#,##0.00\);_(* &quot;-&quot;??_);_(@_)">
                  <c:v>4.988885972959352</c:v>
                </c:pt>
                <c:pt idx="19" formatCode="_(* #,##0.00_);_(* \(#,##0.00\);_(* &quot;-&quot;??_);_(@_)">
                  <c:v>5.5193642587683209</c:v>
                </c:pt>
                <c:pt idx="20" formatCode="_(* #,##0.00_);_(* \(#,##0.00\);_(* &quot;-&quot;??_);_(@_)">
                  <c:v>4.7699999999999996</c:v>
                </c:pt>
                <c:pt idx="21" formatCode="_(* #,##0.00_);_(* \(#,##0.00\);_(* &quot;-&quot;??_);_(@_)">
                  <c:v>4.6900000000000004</c:v>
                </c:pt>
              </c:numCache>
            </c:numRef>
          </c:val>
          <c:smooth val="0"/>
          <c:extLst>
            <c:ext xmlns:c16="http://schemas.microsoft.com/office/drawing/2014/chart" uri="{C3380CC4-5D6E-409C-BE32-E72D297353CC}">
              <c16:uniqueId val="{00000005-AEE1-4096-A0F8-380FDBA37361}"/>
            </c:ext>
          </c:extLst>
        </c:ser>
        <c:dLbls>
          <c:showLegendKey val="0"/>
          <c:showVal val="1"/>
          <c:showCatName val="0"/>
          <c:showSerName val="0"/>
          <c:showPercent val="0"/>
          <c:showBubbleSize val="0"/>
        </c:dLbls>
        <c:marker val="1"/>
        <c:smooth val="0"/>
        <c:axId val="-1147443856"/>
        <c:axId val="-1147434608"/>
      </c:lineChart>
      <c:catAx>
        <c:axId val="-1147443856"/>
        <c:scaling>
          <c:orientation val="minMax"/>
        </c:scaling>
        <c:delete val="0"/>
        <c:axPos val="b"/>
        <c:numFmt formatCode="General" sourceLinked="1"/>
        <c:majorTickMark val="none"/>
        <c:minorTickMark val="none"/>
        <c:tickLblPos val="nextTo"/>
        <c:txPr>
          <a:bodyPr/>
          <a:lstStyle/>
          <a:p>
            <a:pPr>
              <a:defRPr sz="1000"/>
            </a:pPr>
            <a:endParaRPr lang="es-EC"/>
          </a:p>
        </c:txPr>
        <c:crossAx val="-1147434608"/>
        <c:crosses val="autoZero"/>
        <c:auto val="1"/>
        <c:lblAlgn val="ctr"/>
        <c:lblOffset val="100"/>
        <c:noMultiLvlLbl val="0"/>
      </c:catAx>
      <c:valAx>
        <c:axId val="-1147434608"/>
        <c:scaling>
          <c:orientation val="minMax"/>
        </c:scaling>
        <c:delete val="1"/>
        <c:axPos val="l"/>
        <c:numFmt formatCode="General" sourceLinked="1"/>
        <c:majorTickMark val="none"/>
        <c:minorTickMark val="none"/>
        <c:tickLblPos val="none"/>
        <c:crossAx val="-1147443856"/>
        <c:crosses val="autoZero"/>
        <c:crossBetween val="between"/>
      </c:valAx>
    </c:plotArea>
    <c:legend>
      <c:legendPos val="t"/>
      <c:layout>
        <c:manualLayout>
          <c:xMode val="edge"/>
          <c:yMode val="edge"/>
          <c:x val="0.24084614517880679"/>
          <c:y val="0.12125984251968509"/>
          <c:w val="0.66128123580190823"/>
          <c:h val="6.3282286564573131E-2"/>
        </c:manualLayout>
      </c:layout>
      <c:overlay val="0"/>
      <c:txPr>
        <a:bodyPr/>
        <a:lstStyle/>
        <a:p>
          <a:pPr>
            <a:defRPr sz="800"/>
          </a:pPr>
          <a:endParaRPr lang="es-EC"/>
        </a:p>
      </c:txPr>
    </c:legend>
    <c:plotVisOnly val="1"/>
    <c:dispBlanksAs val="gap"/>
    <c:showDLblsOverMax val="0"/>
  </c:chart>
  <c:spPr>
    <a:solidFill>
      <a:schemeClr val="bg1">
        <a:lumMod val="95000"/>
      </a:schemeClr>
    </a:solidFill>
  </c:spPr>
  <c:printSettings>
    <c:headerFooter/>
    <c:pageMargins b="0.74803149606303521" l="0" r="0" t="0.74803149606303521" header="0.31496062992128276" footer="0.31496062992128276"/>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PLAZOS CONTRACTUALES PONDERADOS (AÑOS)</a:t>
            </a:r>
          </a:p>
        </c:rich>
      </c:tx>
      <c:layout>
        <c:manualLayout>
          <c:xMode val="edge"/>
          <c:yMode val="edge"/>
          <c:x val="0.31366628161559434"/>
          <c:y val="4.5494313210849013E-2"/>
        </c:manualLayout>
      </c:layout>
      <c:overlay val="0"/>
    </c:title>
    <c:autoTitleDeleted val="0"/>
    <c:plotArea>
      <c:layout/>
      <c:lineChart>
        <c:grouping val="standard"/>
        <c:varyColors val="0"/>
        <c:ser>
          <c:idx val="0"/>
          <c:order val="0"/>
          <c:tx>
            <c:strRef>
              <c:f>SDPPlazoPonderado!$A$8</c:f>
              <c:strCache>
                <c:ptCount val="1"/>
                <c:pt idx="0">
                  <c:v>DEUDA PÚBLICA TOTAL</c:v>
                </c:pt>
              </c:strCache>
            </c:strRef>
          </c:tx>
          <c:dLbls>
            <c:numFmt formatCode="#,##0.00" sourceLinked="0"/>
            <c:spPr>
              <a:solidFill>
                <a:schemeClr val="accent1">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SDPPlazoPonderado!$B$6:$W$6</c:f>
              <c:strCache>
                <c:ptCount val="22"/>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strCache>
            </c:strRef>
          </c:cat>
          <c:val>
            <c:numRef>
              <c:f>SDPPlazoPonderado!$B$8:$W$8</c:f>
              <c:numCache>
                <c:formatCode>General</c:formatCode>
                <c:ptCount val="22"/>
                <c:pt idx="0">
                  <c:v>18.420000000000002</c:v>
                </c:pt>
                <c:pt idx="1">
                  <c:v>19.13</c:v>
                </c:pt>
                <c:pt idx="2">
                  <c:v>18.920000000000002</c:v>
                </c:pt>
                <c:pt idx="3">
                  <c:v>19.45</c:v>
                </c:pt>
                <c:pt idx="4">
                  <c:v>16.579999999999998</c:v>
                </c:pt>
                <c:pt idx="5" formatCode="0.00">
                  <c:v>14.98</c:v>
                </c:pt>
                <c:pt idx="6" formatCode="0.00">
                  <c:v>14.717387353977379</c:v>
                </c:pt>
                <c:pt idx="7" formatCode="0.00">
                  <c:v>13.423047073068119</c:v>
                </c:pt>
                <c:pt idx="8" formatCode="0.00">
                  <c:v>12.945533604184266</c:v>
                </c:pt>
                <c:pt idx="9" formatCode="0.00">
                  <c:v>11.736706784191083</c:v>
                </c:pt>
                <c:pt idx="10" formatCode="0.00">
                  <c:v>12.430403181652041</c:v>
                </c:pt>
                <c:pt idx="11" formatCode="0.00">
                  <c:v>11.611402984422103</c:v>
                </c:pt>
                <c:pt idx="12" formatCode="0.00">
                  <c:v>10.927863220533194</c:v>
                </c:pt>
                <c:pt idx="13" formatCode="0.00">
                  <c:v>10.716885655487957</c:v>
                </c:pt>
                <c:pt idx="14" formatCode="0.00">
                  <c:v>10.363891975586411</c:v>
                </c:pt>
                <c:pt idx="15" formatCode="0.00">
                  <c:v>10.370821709977616</c:v>
                </c:pt>
                <c:pt idx="16" formatCode="0.00">
                  <c:v>10.321016699781158</c:v>
                </c:pt>
                <c:pt idx="17" formatCode="0.00">
                  <c:v>10.15620534001846</c:v>
                </c:pt>
                <c:pt idx="18" formatCode="0.00">
                  <c:v>10.48783141501379</c:v>
                </c:pt>
                <c:pt idx="19" formatCode="0.00">
                  <c:v>14.309009836495772</c:v>
                </c:pt>
                <c:pt idx="20" formatCode="0.00">
                  <c:v>13.89</c:v>
                </c:pt>
                <c:pt idx="21" formatCode="0.00">
                  <c:v>14.21</c:v>
                </c:pt>
              </c:numCache>
            </c:numRef>
          </c:val>
          <c:smooth val="0"/>
          <c:extLst>
            <c:ext xmlns:c16="http://schemas.microsoft.com/office/drawing/2014/chart" uri="{C3380CC4-5D6E-409C-BE32-E72D297353CC}">
              <c16:uniqueId val="{00000000-52FD-45F3-BA52-045053827A96}"/>
            </c:ext>
          </c:extLst>
        </c:ser>
        <c:ser>
          <c:idx val="1"/>
          <c:order val="1"/>
          <c:tx>
            <c:strRef>
              <c:f>SDPPlazoPonderado!$A$10</c:f>
              <c:strCache>
                <c:ptCount val="1"/>
                <c:pt idx="0">
                  <c:v>DEUDA EXTERNA </c:v>
                </c:pt>
              </c:strCache>
            </c:strRef>
          </c:tx>
          <c:dLbls>
            <c:dLbl>
              <c:idx val="11"/>
              <c:layout>
                <c:manualLayout>
                  <c:x val="0"/>
                  <c:y val="-1.7497812773403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FD-45F3-BA52-045053827A96}"/>
                </c:ext>
              </c:extLst>
            </c:dLbl>
            <c:dLbl>
              <c:idx val="12"/>
              <c:layout>
                <c:manualLayout>
                  <c:x val="5.1220489486389527E-3"/>
                  <c:y val="-2.09973753280840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FD-45F3-BA52-045053827A96}"/>
                </c:ext>
              </c:extLst>
            </c:dLbl>
            <c:dLbl>
              <c:idx val="13"/>
              <c:layout>
                <c:manualLayout>
                  <c:x val="-1.3133054595452296E-3"/>
                  <c:y val="-1.7497812773403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FD-45F3-BA52-045053827A96}"/>
                </c:ext>
              </c:extLst>
            </c:dLbl>
            <c:dLbl>
              <c:idx val="14"/>
              <c:layout>
                <c:manualLayout>
                  <c:x val="-2.4605920203777604E-3"/>
                  <c:y val="-2.7996500437445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FD-45F3-BA52-045053827A96}"/>
                </c:ext>
              </c:extLst>
            </c:dLbl>
            <c:numFmt formatCode="#,##0.00" sourceLinked="0"/>
            <c:spPr>
              <a:solidFill>
                <a:schemeClr val="accent2">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SDPPlazoPonderado!$B$6:$W$6</c:f>
              <c:strCache>
                <c:ptCount val="22"/>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strCache>
            </c:strRef>
          </c:cat>
          <c:val>
            <c:numRef>
              <c:f>SDPPlazoPonderado!$B$10:$W$10</c:f>
              <c:numCache>
                <c:formatCode>0.00</c:formatCode>
                <c:ptCount val="22"/>
                <c:pt idx="0">
                  <c:v>21.31</c:v>
                </c:pt>
                <c:pt idx="1">
                  <c:v>21.77</c:v>
                </c:pt>
                <c:pt idx="2">
                  <c:v>21.150426629662455</c:v>
                </c:pt>
                <c:pt idx="3">
                  <c:v>22.50538727543443</c:v>
                </c:pt>
                <c:pt idx="4">
                  <c:v>19.536197910295392</c:v>
                </c:pt>
                <c:pt idx="5">
                  <c:v>18.188473724704519</c:v>
                </c:pt>
                <c:pt idx="6">
                  <c:v>16.889610926501391</c:v>
                </c:pt>
                <c:pt idx="7" formatCode="_(* #,##0.00_);_(* \(#,##0.00\);_(* &quot;-&quot;??_);_(@_)">
                  <c:v>16.355720201296492</c:v>
                </c:pt>
                <c:pt idx="8" formatCode="_(* #,##0.00_);_(* \(#,##0.00\);_(* &quot;-&quot;??_);_(@_)">
                  <c:v>15.39298756562669</c:v>
                </c:pt>
                <c:pt idx="9" formatCode="_(* #,##0.00_);_(* \(#,##0.00\);_(* &quot;-&quot;??_);_(@_)">
                  <c:v>13.270046109861507</c:v>
                </c:pt>
                <c:pt idx="10" formatCode="_(* #,##0.00_);_(* \(#,##0.00\);_(* &quot;-&quot;??_);_(@_)">
                  <c:v>14.104733850231218</c:v>
                </c:pt>
                <c:pt idx="11" formatCode="_(* #,##0.00_);_(* \(#,##0.00\);_(* &quot;-&quot;??_);_(@_)">
                  <c:v>12.615836427222936</c:v>
                </c:pt>
                <c:pt idx="12" formatCode="_(* #,##0.00_);_(* \(#,##0.00\);_(* &quot;-&quot;??_);_(@_)">
                  <c:v>11.785755845608556</c:v>
                </c:pt>
                <c:pt idx="13" formatCode="_(* #,##0.00_);_(* \(#,##0.00\);_(* &quot;-&quot;??_);_(@_)">
                  <c:v>11.154639366879774</c:v>
                </c:pt>
                <c:pt idx="14" formatCode="_(* #,##0.00_);_(* \(#,##0.00\);_(* &quot;-&quot;??_);_(@_)">
                  <c:v>10.54656292376642</c:v>
                </c:pt>
                <c:pt idx="15" formatCode="_(* #,##0.00_);_(* \(#,##0.00\);_(* &quot;-&quot;??_);_(@_)">
                  <c:v>10.522478321606409</c:v>
                </c:pt>
                <c:pt idx="16" formatCode="_(* #,##0.00_);_(* \(#,##0.00\);_(* &quot;-&quot;??_);_(@_)">
                  <c:v>10.498414855468869</c:v>
                </c:pt>
                <c:pt idx="17" formatCode="_(* #,##0.00_);_(* \(#,##0.00\);_(* &quot;-&quot;??_);_(@_)">
                  <c:v>10.283609184523192</c:v>
                </c:pt>
                <c:pt idx="18" formatCode="_(* #,##0.00_);_(* \(#,##0.00\);_(* &quot;-&quot;??_);_(@_)">
                  <c:v>10.897657993831199</c:v>
                </c:pt>
                <c:pt idx="19" formatCode="_(* #,##0.00_);_(* \(#,##0.00\);_(* &quot;-&quot;??_);_(@_)">
                  <c:v>15.904984627840278</c:v>
                </c:pt>
                <c:pt idx="20" formatCode="_(* #,##0.00_);_(* \(#,##0.00\);_(* &quot;-&quot;??_);_(@_)">
                  <c:v>15.613539552466317</c:v>
                </c:pt>
                <c:pt idx="21" formatCode="_(* #,##0.00_);_(* \(#,##0.00\);_(* &quot;-&quot;??_);_(@_)">
                  <c:v>16.07</c:v>
                </c:pt>
              </c:numCache>
            </c:numRef>
          </c:val>
          <c:smooth val="0"/>
          <c:extLst>
            <c:ext xmlns:c16="http://schemas.microsoft.com/office/drawing/2014/chart" uri="{C3380CC4-5D6E-409C-BE32-E72D297353CC}">
              <c16:uniqueId val="{00000005-52FD-45F3-BA52-045053827A96}"/>
            </c:ext>
          </c:extLst>
        </c:ser>
        <c:ser>
          <c:idx val="2"/>
          <c:order val="2"/>
          <c:tx>
            <c:strRef>
              <c:f>SDPPlazoPonderado!$A$17</c:f>
              <c:strCache>
                <c:ptCount val="1"/>
                <c:pt idx="0">
                  <c:v>DEUDA INTERNA</c:v>
                </c:pt>
              </c:strCache>
            </c:strRef>
          </c:tx>
          <c:dLbls>
            <c:spPr>
              <a:solidFill>
                <a:schemeClr val="accent3">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SDPPlazoPonderado!$B$6:$W$6</c:f>
              <c:strCache>
                <c:ptCount val="22"/>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strCache>
            </c:strRef>
          </c:cat>
          <c:val>
            <c:numRef>
              <c:f>SDPPlazoPonderado!$B$17:$W$17</c:f>
              <c:numCache>
                <c:formatCode>0.00</c:formatCode>
                <c:ptCount val="22"/>
                <c:pt idx="0">
                  <c:v>9.94</c:v>
                </c:pt>
                <c:pt idx="1">
                  <c:v>10.89</c:v>
                </c:pt>
                <c:pt idx="2">
                  <c:v>11.61</c:v>
                </c:pt>
                <c:pt idx="3">
                  <c:v>10.99</c:v>
                </c:pt>
                <c:pt idx="4">
                  <c:v>8.67</c:v>
                </c:pt>
                <c:pt idx="5">
                  <c:v>10.029999999999999</c:v>
                </c:pt>
                <c:pt idx="6">
                  <c:v>9.8699999999999992</c:v>
                </c:pt>
                <c:pt idx="7" formatCode="_(* #,##0.00_);_(* \(#,##0.00\);_(* &quot;-&quot;??_);_(@_)">
                  <c:v>9.39</c:v>
                </c:pt>
                <c:pt idx="8" formatCode="_(* #,##0.00_);_(* \(#,##0.00\);_(* &quot;-&quot;??_);_(@_)">
                  <c:v>9.76</c:v>
                </c:pt>
                <c:pt idx="9" formatCode="_(* #,##0.00_);_(* \(#,##0.00\);_(* &quot;-&quot;??_);_(@_)">
                  <c:v>9.59</c:v>
                </c:pt>
                <c:pt idx="10" formatCode="_(* #,##0.00_);_(* \(#,##0.00\);_(* &quot;-&quot;??_);_(@_)">
                  <c:v>9.7337000000000007</c:v>
                </c:pt>
                <c:pt idx="11" formatCode="_(* #,##0.00_);_(* \(#,##0.00\);_(* &quot;-&quot;??_);_(@_)">
                  <c:v>9.5408000000000008</c:v>
                </c:pt>
                <c:pt idx="12" formatCode="_(* #,##0.00_);_(* \(#,##0.00\);_(* &quot;-&quot;??_);_(@_)">
                  <c:v>9.2938127527750947</c:v>
                </c:pt>
                <c:pt idx="13" formatCode="_(* #,##0.00_);_(* \(#,##0.00\);_(* &quot;-&quot;??_);_(@_)">
                  <c:v>9.7763000000000009</c:v>
                </c:pt>
                <c:pt idx="14" formatCode="_(* #,##0.00_);_(* \(#,##0.00\);_(* &quot;-&quot;??_);_(@_)">
                  <c:v>9.919320762173653</c:v>
                </c:pt>
                <c:pt idx="15" formatCode="_(* #,##0.00_);_(* \(#,##0.00\);_(* &quot;-&quot;??_);_(@_)">
                  <c:v>9.9757999999999996</c:v>
                </c:pt>
                <c:pt idx="16" formatCode="_(* #,##0.00_);_(* \(#,##0.00\);_(* &quot;-&quot;??_);_(@_)">
                  <c:v>9.8349467109901045</c:v>
                </c:pt>
                <c:pt idx="17" formatCode="_(* #,##0.00_);_(* \(#,##0.00\);_(* &quot;-&quot;??_);_(@_)">
                  <c:v>9.7862708478740714</c:v>
                </c:pt>
                <c:pt idx="18" formatCode="_(* #,##0.00_);_(* \(#,##0.00\);_(* &quot;-&quot;??_);_(@_)">
                  <c:v>9.378721970492693</c:v>
                </c:pt>
                <c:pt idx="19" formatCode="_(* #,##0.00_);_(* \(#,##0.00\);_(* &quot;-&quot;??_);_(@_)">
                  <c:v>9.8121958395235769</c:v>
                </c:pt>
                <c:pt idx="20" formatCode="_(* #,##0.00_);_(* \(#,##0.00\);_(* &quot;-&quot;??_);_(@_)">
                  <c:v>9.2100000000000009</c:v>
                </c:pt>
                <c:pt idx="21" formatCode="_(* #,##0.00_);_(* \(#,##0.00\);_(* &quot;-&quot;??_);_(@_)">
                  <c:v>9.17</c:v>
                </c:pt>
              </c:numCache>
            </c:numRef>
          </c:val>
          <c:smooth val="0"/>
          <c:extLst>
            <c:ext xmlns:c16="http://schemas.microsoft.com/office/drawing/2014/chart" uri="{C3380CC4-5D6E-409C-BE32-E72D297353CC}">
              <c16:uniqueId val="{00000006-52FD-45F3-BA52-045053827A96}"/>
            </c:ext>
          </c:extLst>
        </c:ser>
        <c:dLbls>
          <c:showLegendKey val="0"/>
          <c:showVal val="1"/>
          <c:showCatName val="0"/>
          <c:showSerName val="0"/>
          <c:showPercent val="0"/>
          <c:showBubbleSize val="0"/>
        </c:dLbls>
        <c:marker val="1"/>
        <c:smooth val="0"/>
        <c:axId val="-1147436240"/>
        <c:axId val="-1147460176"/>
      </c:lineChart>
      <c:catAx>
        <c:axId val="-1147436240"/>
        <c:scaling>
          <c:orientation val="minMax"/>
        </c:scaling>
        <c:delete val="0"/>
        <c:axPos val="b"/>
        <c:numFmt formatCode="General" sourceLinked="1"/>
        <c:majorTickMark val="none"/>
        <c:minorTickMark val="none"/>
        <c:tickLblPos val="nextTo"/>
        <c:txPr>
          <a:bodyPr/>
          <a:lstStyle/>
          <a:p>
            <a:pPr>
              <a:defRPr sz="1000"/>
            </a:pPr>
            <a:endParaRPr lang="es-EC"/>
          </a:p>
        </c:txPr>
        <c:crossAx val="-1147460176"/>
        <c:crosses val="autoZero"/>
        <c:auto val="1"/>
        <c:lblAlgn val="ctr"/>
        <c:lblOffset val="100"/>
        <c:noMultiLvlLbl val="0"/>
      </c:catAx>
      <c:valAx>
        <c:axId val="-1147460176"/>
        <c:scaling>
          <c:orientation val="minMax"/>
        </c:scaling>
        <c:delete val="1"/>
        <c:axPos val="l"/>
        <c:numFmt formatCode="General" sourceLinked="1"/>
        <c:majorTickMark val="none"/>
        <c:minorTickMark val="none"/>
        <c:tickLblPos val="none"/>
        <c:crossAx val="-1147436240"/>
        <c:crosses val="autoZero"/>
        <c:crossBetween val="between"/>
      </c:valAx>
    </c:plotArea>
    <c:legend>
      <c:legendPos val="t"/>
      <c:layout>
        <c:manualLayout>
          <c:xMode val="edge"/>
          <c:yMode val="edge"/>
          <c:x val="0.25818732716665432"/>
          <c:y val="0.13525809273840791"/>
          <c:w val="0.5926511067315996"/>
          <c:h val="6.5189492720814632E-2"/>
        </c:manualLayout>
      </c:layout>
      <c:overlay val="0"/>
      <c:txPr>
        <a:bodyPr/>
        <a:lstStyle/>
        <a:p>
          <a:pPr>
            <a:defRPr sz="800"/>
          </a:pPr>
          <a:endParaRPr lang="es-EC"/>
        </a:p>
      </c:txPr>
    </c:legend>
    <c:plotVisOnly val="1"/>
    <c:dispBlanksAs val="gap"/>
    <c:showDLblsOverMax val="0"/>
  </c:chart>
  <c:spPr>
    <a:solidFill>
      <a:schemeClr val="bg1">
        <a:lumMod val="95000"/>
      </a:schemeClr>
    </a:solidFill>
  </c:spPr>
  <c:printSettings>
    <c:headerFooter/>
    <c:pageMargins b="0.74803149606303476" l="0" r="0" t="0.74803149606303476" header="0.31496062992128254" footer="0.31496062992128254"/>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TASAS</a:t>
            </a:r>
            <a:r>
              <a:rPr lang="en-US" sz="1400" baseline="0"/>
              <a:t> DE</a:t>
            </a:r>
            <a:r>
              <a:rPr lang="en-US" sz="1400"/>
              <a:t> INTERÉS CONTRACTUALES PONDERADAS (%)</a:t>
            </a:r>
          </a:p>
        </c:rich>
      </c:tx>
      <c:layout>
        <c:manualLayout>
          <c:xMode val="edge"/>
          <c:yMode val="edge"/>
          <c:x val="0.2840645097936419"/>
          <c:y val="3.8495188101487311E-2"/>
        </c:manualLayout>
      </c:layout>
      <c:overlay val="0"/>
    </c:title>
    <c:autoTitleDeleted val="0"/>
    <c:plotArea>
      <c:layout>
        <c:manualLayout>
          <c:layoutTarget val="inner"/>
          <c:xMode val="edge"/>
          <c:yMode val="edge"/>
          <c:x val="1.755183255074752E-2"/>
          <c:y val="0.22725455061452787"/>
          <c:w val="0.95823941311580241"/>
          <c:h val="0.65907658053459695"/>
        </c:manualLayout>
      </c:layout>
      <c:lineChart>
        <c:grouping val="standard"/>
        <c:varyColors val="0"/>
        <c:ser>
          <c:idx val="0"/>
          <c:order val="0"/>
          <c:tx>
            <c:strRef>
              <c:f>SDPTasasPonderadas!$A$8</c:f>
              <c:strCache>
                <c:ptCount val="1"/>
                <c:pt idx="0">
                  <c:v>DEUDA PÚBLICA TOTAL</c:v>
                </c:pt>
              </c:strCache>
            </c:strRef>
          </c:tx>
          <c:dLbls>
            <c:dLbl>
              <c:idx val="11"/>
              <c:layout>
                <c:manualLayout>
                  <c:x val="0"/>
                  <c:y val="-1.3588115855271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40-4980-8DC8-51A3FB55D246}"/>
                </c:ext>
              </c:extLst>
            </c:dLbl>
            <c:numFmt formatCode="#,##0.00" sourceLinked="0"/>
            <c:spPr>
              <a:solidFill>
                <a:schemeClr val="accent1">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SDPTasasPonderadas!$B$6:$W$6</c:f>
              <c:strCache>
                <c:ptCount val="22"/>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strCache>
            </c:strRef>
          </c:cat>
          <c:val>
            <c:numRef>
              <c:f>SDPTasasPonderadas!$B$8:$W$8</c:f>
              <c:numCache>
                <c:formatCode>General</c:formatCode>
                <c:ptCount val="22"/>
                <c:pt idx="0">
                  <c:v>6.46</c:v>
                </c:pt>
                <c:pt idx="1">
                  <c:v>6.87</c:v>
                </c:pt>
                <c:pt idx="2">
                  <c:v>6.71</c:v>
                </c:pt>
                <c:pt idx="3">
                  <c:v>6.35</c:v>
                </c:pt>
                <c:pt idx="4">
                  <c:v>4.93</c:v>
                </c:pt>
                <c:pt idx="5" formatCode="0.00">
                  <c:v>5.17</c:v>
                </c:pt>
                <c:pt idx="6" formatCode="0.00">
                  <c:v>5.1373137331657643</c:v>
                </c:pt>
                <c:pt idx="7" formatCode="_(* #,##0.00_);_(* \(#,##0.00\);_(* &quot;-&quot;??_);_(@_)">
                  <c:v>5.186470625596395</c:v>
                </c:pt>
                <c:pt idx="8" formatCode="_(* #,##0.00_);_(* \(#,##0.00\);_(* &quot;-&quot;??_);_(@_)">
                  <c:v>5.3914911819680693</c:v>
                </c:pt>
                <c:pt idx="9" formatCode="_(* #,##0.00_);_(* \(#,##0.00\);_(* &quot;-&quot;??_);_(@_)">
                  <c:v>5.4156188468377842</c:v>
                </c:pt>
                <c:pt idx="10" formatCode="_(* #,##0.00_);_(* \(#,##0.00\);_(* &quot;-&quot;??_);_(@_)">
                  <c:v>5.4210713190094078</c:v>
                </c:pt>
                <c:pt idx="11" formatCode="_(* #,##0.00_);_(* \(#,##0.00\);_(* &quot;-&quot;??_);_(@_)">
                  <c:v>5.9223736760102259</c:v>
                </c:pt>
                <c:pt idx="12" formatCode="_(* #,##0.00_);_(* \(#,##0.00\);_(* &quot;-&quot;??_);_(@_)">
                  <c:v>5.9819853286230886</c:v>
                </c:pt>
                <c:pt idx="13" formatCode="_(* #,##0.00_);_(* \(#,##0.00\);_(* &quot;-&quot;??_);_(@_)">
                  <c:v>6.1809889095907549</c:v>
                </c:pt>
                <c:pt idx="14" formatCode="0.00">
                  <c:v>6.2974959635064396</c:v>
                </c:pt>
                <c:pt idx="15" formatCode="0.00">
                  <c:v>6.1950939322442258</c:v>
                </c:pt>
                <c:pt idx="16" formatCode="0.00">
                  <c:v>6.1433054894538301</c:v>
                </c:pt>
                <c:pt idx="17" formatCode="0.00">
                  <c:v>6.1637045035196234</c:v>
                </c:pt>
                <c:pt idx="18" formatCode="0.00">
                  <c:v>6.12081465121652</c:v>
                </c:pt>
                <c:pt idx="19" formatCode="0.00">
                  <c:v>4.8811160901226343</c:v>
                </c:pt>
                <c:pt idx="20" formatCode="_(* #,##0.00_);_(* \(#,##0.00\);_(* &quot;-&quot;??_);_(@_)">
                  <c:v>4.84</c:v>
                </c:pt>
                <c:pt idx="21" formatCode="_(* #,##0.00_);_(* \(#,##0.00\);_(* &quot;-&quot;??_);_(@_)">
                  <c:v>4.8899999999999997</c:v>
                </c:pt>
              </c:numCache>
            </c:numRef>
          </c:val>
          <c:smooth val="0"/>
          <c:extLst>
            <c:ext xmlns:c16="http://schemas.microsoft.com/office/drawing/2014/chart" uri="{C3380CC4-5D6E-409C-BE32-E72D297353CC}">
              <c16:uniqueId val="{00000001-5540-4980-8DC8-51A3FB55D246}"/>
            </c:ext>
          </c:extLst>
        </c:ser>
        <c:ser>
          <c:idx val="1"/>
          <c:order val="1"/>
          <c:tx>
            <c:strRef>
              <c:f>SDPTasasPonderadas!$A$10</c:f>
              <c:strCache>
                <c:ptCount val="1"/>
                <c:pt idx="0">
                  <c:v>DEUDA EXTERNA </c:v>
                </c:pt>
              </c:strCache>
            </c:strRef>
          </c:tx>
          <c:dLbls>
            <c:dLbl>
              <c:idx val="0"/>
              <c:layout>
                <c:manualLayout>
                  <c:x val="0"/>
                  <c:y val="-3.14960629921259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40-4980-8DC8-51A3FB55D246}"/>
                </c:ext>
              </c:extLst>
            </c:dLbl>
            <c:dLbl>
              <c:idx val="1"/>
              <c:layout>
                <c:manualLayout>
                  <c:x val="0"/>
                  <c:y val="-2.44969378827650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540-4980-8DC8-51A3FB55D246}"/>
                </c:ext>
              </c:extLst>
            </c:dLbl>
            <c:dLbl>
              <c:idx val="2"/>
              <c:layout>
                <c:manualLayout>
                  <c:x val="0"/>
                  <c:y val="-3.14960629921259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40-4980-8DC8-51A3FB55D246}"/>
                </c:ext>
              </c:extLst>
            </c:dLbl>
            <c:dLbl>
              <c:idx val="3"/>
              <c:layout>
                <c:manualLayout>
                  <c:x val="0"/>
                  <c:y val="-3.84951881014873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40-4980-8DC8-51A3FB55D246}"/>
                </c:ext>
              </c:extLst>
            </c:dLbl>
            <c:dLbl>
              <c:idx val="11"/>
              <c:layout>
                <c:manualLayout>
                  <c:x val="0"/>
                  <c:y val="-5.09554344572685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40-4980-8DC8-51A3FB55D246}"/>
                </c:ext>
              </c:extLst>
            </c:dLbl>
            <c:dLbl>
              <c:idx val="12"/>
              <c:layout>
                <c:manualLayout>
                  <c:x val="3.8647339074912718E-3"/>
                  <c:y val="-3.0573260674361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540-4980-8DC8-51A3FB55D246}"/>
                </c:ext>
              </c:extLst>
            </c:dLbl>
            <c:dLbl>
              <c:idx val="13"/>
              <c:layout>
                <c:manualLayout>
                  <c:x val="-1.9266332638430258E-16"/>
                  <c:y val="-3.3970289638178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540-4980-8DC8-51A3FB55D246}"/>
                </c:ext>
              </c:extLst>
            </c:dLbl>
            <c:dLbl>
              <c:idx val="14"/>
              <c:layout>
                <c:manualLayout>
                  <c:x val="-2.4731430298455801E-3"/>
                  <c:y val="-3.3970289638178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540-4980-8DC8-51A3FB55D246}"/>
                </c:ext>
              </c:extLst>
            </c:dLbl>
            <c:numFmt formatCode="#,##0.00" sourceLinked="0"/>
            <c:spPr>
              <a:solidFill>
                <a:schemeClr val="accent2">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SDPTasasPonderadas!$B$6:$W$6</c:f>
              <c:strCache>
                <c:ptCount val="22"/>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strCache>
            </c:strRef>
          </c:cat>
          <c:val>
            <c:numRef>
              <c:f>SDPTasasPonderadas!$B$10:$W$10</c:f>
              <c:numCache>
                <c:formatCode>0.00</c:formatCode>
                <c:ptCount val="22"/>
                <c:pt idx="0">
                  <c:v>6.63</c:v>
                </c:pt>
                <c:pt idx="1">
                  <c:v>7.12</c:v>
                </c:pt>
                <c:pt idx="2">
                  <c:v>6.91</c:v>
                </c:pt>
                <c:pt idx="3">
                  <c:v>6.52</c:v>
                </c:pt>
                <c:pt idx="4">
                  <c:v>4.33</c:v>
                </c:pt>
                <c:pt idx="5">
                  <c:v>4.3899999999999997</c:v>
                </c:pt>
                <c:pt idx="6">
                  <c:v>4.54</c:v>
                </c:pt>
                <c:pt idx="7" formatCode="_(* #,##0.00_);_(* \(#,##0.00\);_(* &quot;-&quot;??_);_(@_)">
                  <c:v>4.5207153314710338</c:v>
                </c:pt>
                <c:pt idx="8" formatCode="_(* #,##0.00_);_(* \(#,##0.00\);_(* &quot;-&quot;??_);_(@_)">
                  <c:v>4.7088474881101803</c:v>
                </c:pt>
                <c:pt idx="9" formatCode="_(* #,##0.00_);_(* \(#,##0.00\);_(* &quot;-&quot;??_);_(@_)">
                  <c:v>5.0482091678188903</c:v>
                </c:pt>
                <c:pt idx="10" formatCode="_(* #,##0.00_);_(* \(#,##0.00\);_(* &quot;-&quot;??_);_(@_)">
                  <c:v>5.0915390136959502</c:v>
                </c:pt>
                <c:pt idx="11" formatCode="_(* #,##0.00_);_(* \(#,##0.00\);_(* &quot;-&quot;??_);_(@_)">
                  <c:v>5.9978412592117181</c:v>
                </c:pt>
                <c:pt idx="12" formatCode="_(* #,##0.00_);_(* \(#,##0.00\);_(* &quot;-&quot;??_);_(@_)">
                  <c:v>6.2281169017774767</c:v>
                </c:pt>
                <c:pt idx="13" formatCode="_(* #,##0.00_);_(* \(#,##0.00\);_(* &quot;-&quot;??_);_(@_)">
                  <c:v>6.3503447994857982</c:v>
                </c:pt>
                <c:pt idx="14" formatCode="_(* #,##0.00_);_(* \(#,##0.00\);_(* &quot;-&quot;??_);_(@_)">
                  <c:v>6.4792704461455175</c:v>
                </c:pt>
                <c:pt idx="15" formatCode="_(* #,##0.00_);_(* \(#,##0.00\);_(* &quot;-&quot;??_);_(@_)">
                  <c:v>6.3499648048330775</c:v>
                </c:pt>
                <c:pt idx="16" formatCode="_(* #,##0.00_);_(* \(#,##0.00\);_(* &quot;-&quot;??_);_(@_)">
                  <c:v>6.2904091220375911</c:v>
                </c:pt>
                <c:pt idx="17" formatCode="_(* #,##0.00_);_(* \(#,##0.00\);_(* &quot;-&quot;??_);_(@_)">
                  <c:v>6.2851413962339953</c:v>
                </c:pt>
                <c:pt idx="18" formatCode="_(* #,##0.00_);_(* \(#,##0.00\);_(* &quot;-&quot;??_);_(@_)">
                  <c:v>6.1611965856265893</c:v>
                </c:pt>
                <c:pt idx="19" formatCode="_(* #,##0.00_);_(* \(#,##0.00\);_(* &quot;-&quot;??_);_(@_)">
                  <c:v>4.4371261116866689</c:v>
                </c:pt>
                <c:pt idx="20" formatCode="_(* #,##0.00_);_(* \(#,##0.00\);_(* &quot;-&quot;??_);_(@_)">
                  <c:v>4.3514069112845837</c:v>
                </c:pt>
                <c:pt idx="21" formatCode="_(* #,##0.00_);_(* \(#,##0.00\);_(* &quot;-&quot;??_);_(@_)">
                  <c:v>4.41</c:v>
                </c:pt>
              </c:numCache>
            </c:numRef>
          </c:val>
          <c:smooth val="0"/>
          <c:extLst>
            <c:ext xmlns:c16="http://schemas.microsoft.com/office/drawing/2014/chart" uri="{C3380CC4-5D6E-409C-BE32-E72D297353CC}">
              <c16:uniqueId val="{0000000A-5540-4980-8DC8-51A3FB55D246}"/>
            </c:ext>
          </c:extLst>
        </c:ser>
        <c:ser>
          <c:idx val="2"/>
          <c:order val="2"/>
          <c:tx>
            <c:strRef>
              <c:f>SDPTasasPonderadas!$A$17</c:f>
              <c:strCache>
                <c:ptCount val="1"/>
                <c:pt idx="0">
                  <c:v>DEUDA INTERNA</c:v>
                </c:pt>
              </c:strCache>
            </c:strRef>
          </c:tx>
          <c:dLbls>
            <c:dLbl>
              <c:idx val="11"/>
              <c:layout>
                <c:manualLayout>
                  <c:x val="-6.4412231791525386E-3"/>
                  <c:y val="2.71762317105431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540-4980-8DC8-51A3FB55D246}"/>
                </c:ext>
              </c:extLst>
            </c:dLbl>
            <c:spPr>
              <a:solidFill>
                <a:schemeClr val="accent3">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SDPTasasPonderadas!$B$6:$W$6</c:f>
              <c:strCache>
                <c:ptCount val="22"/>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strCache>
            </c:strRef>
          </c:cat>
          <c:val>
            <c:numRef>
              <c:f>SDPTasasPonderadas!$B$17:$W$17</c:f>
              <c:numCache>
                <c:formatCode>0.00</c:formatCode>
                <c:ptCount val="22"/>
                <c:pt idx="0">
                  <c:v>5.97</c:v>
                </c:pt>
                <c:pt idx="1">
                  <c:v>6.06</c:v>
                </c:pt>
                <c:pt idx="2">
                  <c:v>6.06</c:v>
                </c:pt>
                <c:pt idx="3">
                  <c:v>5.88</c:v>
                </c:pt>
                <c:pt idx="4">
                  <c:v>6.5</c:v>
                </c:pt>
                <c:pt idx="5">
                  <c:v>6.65</c:v>
                </c:pt>
                <c:pt idx="6">
                  <c:v>6.47</c:v>
                </c:pt>
                <c:pt idx="7" formatCode="_(* #,##0.00_);_(* \(#,##0.00\);_(* &quot;-&quot;??_);_(@_)">
                  <c:v>6.15</c:v>
                </c:pt>
                <c:pt idx="8" formatCode="_(* #,##0.00_);_(* \(#,##0.00\);_(* &quot;-&quot;??_);_(@_)">
                  <c:v>6.28</c:v>
                </c:pt>
                <c:pt idx="9" formatCode="_(* #,##0.00_);_(* \(#,##0.00\);_(* &quot;-&quot;??_);_(@_)">
                  <c:v>5.93</c:v>
                </c:pt>
                <c:pt idx="10" formatCode="_(* #,##0.00_);_(* \(#,##0.00\);_(* &quot;-&quot;??_);_(@_)">
                  <c:v>5.9518000000000004</c:v>
                </c:pt>
                <c:pt idx="11" formatCode="_(* #,##0.00_);_(* \(#,##0.00\);_(* &quot;-&quot;??_);_(@_)">
                  <c:v>5.7667999999999999</c:v>
                </c:pt>
                <c:pt idx="12" formatCode="_(* #,##0.00_);_(* \(#,##0.00\);_(* &quot;-&quot;??_);_(@_)">
                  <c:v>5.51317209898653</c:v>
                </c:pt>
                <c:pt idx="13" formatCode="_(* #,##0.00_);_(* \(#,##0.00\);_(* &quot;-&quot;??_);_(@_)">
                  <c:v>5.8170999999999999</c:v>
                </c:pt>
                <c:pt idx="14" formatCode="_(* #,##0.00_);_(* \(#,##0.00\);_(* &quot;-&quot;??_);_(@_)">
                  <c:v>5.8551065024592601</c:v>
                </c:pt>
                <c:pt idx="15" formatCode="_(* #,##0.00_);_(* \(#,##0.00\);_(* &quot;-&quot;??_);_(@_)">
                  <c:v>5.7916999999999996</c:v>
                </c:pt>
                <c:pt idx="16" formatCode="_(* #,##0.00_);_(* \(#,##0.00\);_(* &quot;-&quot;??_);_(@_)">
                  <c:v>5.7402423304039507</c:v>
                </c:pt>
                <c:pt idx="17" formatCode="_(* #,##0.00_);_(* \(#,##0.00\);_(* &quot;-&quot;??_);_(@_)">
                  <c:v>5.8110958722140307</c:v>
                </c:pt>
                <c:pt idx="18" formatCode="_(* #,##0.00_);_(* \(#,##0.00\);_(* &quot;-&quot;??_);_(@_)">
                  <c:v>6.0115294385017197</c:v>
                </c:pt>
                <c:pt idx="19" formatCode="_(* #,##0.00_);_(* \(#,##0.00\);_(* &quot;-&quot;??_);_(@_)">
                  <c:v>6.1321009805946698</c:v>
                </c:pt>
                <c:pt idx="20" formatCode="_(* #,##0.00_);_(* \(#,##0.00\);_(* &quot;-&quot;??_);_(@_)">
                  <c:v>6.18001291299203</c:v>
                </c:pt>
                <c:pt idx="21" formatCode="_(* #,##0.00_);_(* \(#,##0.00\);_(* &quot;-&quot;??_);_(@_)">
                  <c:v>6.18</c:v>
                </c:pt>
              </c:numCache>
            </c:numRef>
          </c:val>
          <c:smooth val="0"/>
          <c:extLst>
            <c:ext xmlns:c16="http://schemas.microsoft.com/office/drawing/2014/chart" uri="{C3380CC4-5D6E-409C-BE32-E72D297353CC}">
              <c16:uniqueId val="{0000000C-5540-4980-8DC8-51A3FB55D246}"/>
            </c:ext>
          </c:extLst>
        </c:ser>
        <c:dLbls>
          <c:showLegendKey val="0"/>
          <c:showVal val="1"/>
          <c:showCatName val="0"/>
          <c:showSerName val="0"/>
          <c:showPercent val="0"/>
          <c:showBubbleSize val="0"/>
        </c:dLbls>
        <c:marker val="1"/>
        <c:smooth val="0"/>
        <c:axId val="-1147451472"/>
        <c:axId val="-1147453648"/>
      </c:lineChart>
      <c:catAx>
        <c:axId val="-1147451472"/>
        <c:scaling>
          <c:orientation val="minMax"/>
        </c:scaling>
        <c:delete val="0"/>
        <c:axPos val="b"/>
        <c:numFmt formatCode="General" sourceLinked="1"/>
        <c:majorTickMark val="none"/>
        <c:minorTickMark val="none"/>
        <c:tickLblPos val="nextTo"/>
        <c:txPr>
          <a:bodyPr/>
          <a:lstStyle/>
          <a:p>
            <a:pPr>
              <a:defRPr sz="1000"/>
            </a:pPr>
            <a:endParaRPr lang="es-EC"/>
          </a:p>
        </c:txPr>
        <c:crossAx val="-1147453648"/>
        <c:crosses val="autoZero"/>
        <c:auto val="1"/>
        <c:lblAlgn val="ctr"/>
        <c:lblOffset val="100"/>
        <c:noMultiLvlLbl val="0"/>
      </c:catAx>
      <c:valAx>
        <c:axId val="-1147453648"/>
        <c:scaling>
          <c:orientation val="minMax"/>
        </c:scaling>
        <c:delete val="1"/>
        <c:axPos val="l"/>
        <c:numFmt formatCode="General" sourceLinked="1"/>
        <c:majorTickMark val="none"/>
        <c:minorTickMark val="none"/>
        <c:tickLblPos val="none"/>
        <c:crossAx val="-1147451472"/>
        <c:crosses val="autoZero"/>
        <c:crossBetween val="between"/>
      </c:valAx>
    </c:plotArea>
    <c:legend>
      <c:legendPos val="t"/>
      <c:layout>
        <c:manualLayout>
          <c:xMode val="edge"/>
          <c:yMode val="edge"/>
          <c:x val="0.21282205461190679"/>
          <c:y val="0.15625546806649807"/>
          <c:w val="0.66128123580190823"/>
          <c:h val="6.3282286564573131E-2"/>
        </c:manualLayout>
      </c:layout>
      <c:overlay val="0"/>
      <c:txPr>
        <a:bodyPr/>
        <a:lstStyle/>
        <a:p>
          <a:pPr>
            <a:defRPr sz="800"/>
          </a:pPr>
          <a:endParaRPr lang="es-EC"/>
        </a:p>
      </c:txPr>
    </c:legend>
    <c:plotVisOnly val="1"/>
    <c:dispBlanksAs val="gap"/>
    <c:showDLblsOverMax val="0"/>
  </c:chart>
  <c:spPr>
    <a:solidFill>
      <a:schemeClr val="bg1">
        <a:lumMod val="95000"/>
      </a:schemeClr>
    </a:solidFill>
  </c:spPr>
  <c:printSettings>
    <c:headerFooter/>
    <c:pageMargins b="0.74803149606303521" l="0" r="0" t="0.74803149606303521" header="0.31496062992128276" footer="0.31496062992128276"/>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xdr:colOff>
      <xdr:row>24</xdr:row>
      <xdr:rowOff>176213</xdr:rowOff>
    </xdr:from>
    <xdr:to>
      <xdr:col>23</xdr:col>
      <xdr:colOff>14288</xdr:colOff>
      <xdr:row>45</xdr:row>
      <xdr:rowOff>11906</xdr:rowOff>
    </xdr:to>
    <xdr:graphicFrame macro="">
      <xdr:nvGraphicFramePr>
        <xdr:cNvPr id="2" name="2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0.00295</cdr:x>
      <cdr:y>0.01324</cdr:y>
    </cdr:from>
    <cdr:to>
      <cdr:x>0.21739</cdr:x>
      <cdr:y>0.12414</cdr:y>
    </cdr:to>
    <cdr:pic>
      <cdr:nvPicPr>
        <cdr:cNvPr id="3" name="Imagen 2">
          <a:extLst xmlns:a="http://schemas.openxmlformats.org/drawingml/2006/main">
            <a:ext uri="{FF2B5EF4-FFF2-40B4-BE49-F238E27FC236}">
              <a16:creationId xmlns:a16="http://schemas.microsoft.com/office/drawing/2014/main" id="{346F00E1-1BDF-4974-B2A0-5AA3686128B9}"/>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6987" y="50801"/>
          <a:ext cx="1961375" cy="42544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3.xml><?xml version="1.0" encoding="utf-8"?>
<xdr:wsDr xmlns:xdr="http://schemas.openxmlformats.org/drawingml/2006/spreadsheetDrawing" xmlns:a="http://schemas.openxmlformats.org/drawingml/2006/main">
  <xdr:twoCellAnchor>
    <xdr:from>
      <xdr:col>0</xdr:col>
      <xdr:colOff>23813</xdr:colOff>
      <xdr:row>25</xdr:row>
      <xdr:rowOff>11906</xdr:rowOff>
    </xdr:from>
    <xdr:to>
      <xdr:col>22</xdr:col>
      <xdr:colOff>928688</xdr:colOff>
      <xdr:row>44</xdr:row>
      <xdr:rowOff>21431</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0.00402</cdr:x>
      <cdr:y>0.01072</cdr:y>
    </cdr:from>
    <cdr:to>
      <cdr:x>0.20685</cdr:x>
      <cdr:y>0.1378</cdr:y>
    </cdr:to>
    <cdr:pic>
      <cdr:nvPicPr>
        <cdr:cNvPr id="10" name="Imagen 9">
          <a:extLst xmlns:a="http://schemas.openxmlformats.org/drawingml/2006/main">
            <a:ext uri="{FF2B5EF4-FFF2-40B4-BE49-F238E27FC236}">
              <a16:creationId xmlns:a16="http://schemas.microsoft.com/office/drawing/2014/main" id="{FA61E849-5D88-447B-AD87-0C7B81CC8E90}"/>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40061" y="38903"/>
          <a:ext cx="2021309" cy="461159"/>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5.xml><?xml version="1.0" encoding="utf-8"?>
<xdr:wsDr xmlns:xdr="http://schemas.openxmlformats.org/drawingml/2006/spreadsheetDrawing" xmlns:a="http://schemas.openxmlformats.org/drawingml/2006/main">
  <xdr:twoCellAnchor>
    <xdr:from>
      <xdr:col>0</xdr:col>
      <xdr:colOff>11906</xdr:colOff>
      <xdr:row>24</xdr:row>
      <xdr:rowOff>1</xdr:rowOff>
    </xdr:from>
    <xdr:to>
      <xdr:col>22</xdr:col>
      <xdr:colOff>845344</xdr:colOff>
      <xdr:row>43</xdr:row>
      <xdr:rowOff>119062</xdr:rowOff>
    </xdr:to>
    <xdr:graphicFrame macro="">
      <xdr:nvGraphicFramePr>
        <xdr:cNvPr id="2" name="2 Gráfico">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0.00525</cdr:x>
      <cdr:y>0.01359</cdr:y>
    </cdr:from>
    <cdr:to>
      <cdr:x>0.20813</cdr:x>
      <cdr:y>0.12739</cdr:y>
    </cdr:to>
    <cdr:pic>
      <cdr:nvPicPr>
        <cdr:cNvPr id="4" name="Imagen 3">
          <a:extLst xmlns:a="http://schemas.openxmlformats.org/drawingml/2006/main">
            <a:ext uri="{FF2B5EF4-FFF2-40B4-BE49-F238E27FC236}">
              <a16:creationId xmlns:a16="http://schemas.microsoft.com/office/drawing/2014/main" id="{C4D19282-851B-402B-817F-80D03C5E5BEC}"/>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0800" y="50800"/>
          <a:ext cx="1961375" cy="42544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baez\Downloads\Copia%20de%20CUADERNO%20ESTAD&#205;STICO-AGOSTO%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1)%20MEF-DNSEFP/SERVICIO%20DEUDA%20AGOSTO/Cartera%20vigente%20ajustado%20los%20glob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ABY\Desktop\FINANCIAMIENTO%20P&#218;BLICO\PERFILES\CARTERA%20VIGENTE\2021\ABRIL%202021\CARTERA%20VIGENTE-ABRIL%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PTasasPonderadas"/>
      <sheetName val="SDPPlazoPonderado"/>
      <sheetName val="SDPPlazosvencerponderados"/>
    </sheetNames>
    <sheetDataSet>
      <sheetData sheetId="0"/>
      <sheetData sheetId="1">
        <row r="3">
          <cell r="A3" t="str">
            <v>AÑOS 2005 - 2021 (AGOSTO)</v>
          </cell>
        </row>
        <row r="6">
          <cell r="B6">
            <v>2005</v>
          </cell>
          <cell r="C6">
            <v>2006</v>
          </cell>
          <cell r="D6">
            <v>2007</v>
          </cell>
          <cell r="E6">
            <v>2008</v>
          </cell>
          <cell r="F6">
            <v>2009</v>
          </cell>
          <cell r="G6">
            <v>2010</v>
          </cell>
          <cell r="H6">
            <v>2011</v>
          </cell>
          <cell r="I6">
            <v>2012</v>
          </cell>
          <cell r="J6">
            <v>2013</v>
          </cell>
          <cell r="K6">
            <v>2014</v>
          </cell>
          <cell r="L6">
            <v>2015</v>
          </cell>
          <cell r="M6">
            <v>2016</v>
          </cell>
          <cell r="N6">
            <v>42887</v>
          </cell>
          <cell r="O6">
            <v>2017</v>
          </cell>
          <cell r="P6">
            <v>43252</v>
          </cell>
          <cell r="Q6">
            <v>2018</v>
          </cell>
          <cell r="R6">
            <v>43617</v>
          </cell>
          <cell r="S6">
            <v>2019</v>
          </cell>
          <cell r="T6">
            <v>43983</v>
          </cell>
          <cell r="U6">
            <v>2020</v>
          </cell>
          <cell r="V6" t="str">
            <v>2021 (AGOSTO)</v>
          </cell>
        </row>
        <row r="17">
          <cell r="AD17">
            <v>0</v>
          </cell>
        </row>
        <row r="22">
          <cell r="A22" t="str">
            <v>Nota: Cifras provisionales para los años 2008-2021.</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BG2030"/>
      <sheetName val="CARTERA VIGENTE"/>
      <sheetName val="TB-ACREEDOR"/>
      <sheetName val="CONSOLIDADO"/>
      <sheetName val="CARTERA"/>
      <sheetName val="TASAS"/>
      <sheetName val="PLAZOSCONTRAC"/>
      <sheetName val="PLAZOVENCER"/>
    </sheetNames>
    <sheetDataSet>
      <sheetData sheetId="0" refreshError="1"/>
      <sheetData sheetId="1" refreshError="1"/>
      <sheetData sheetId="2" refreshError="1"/>
      <sheetData sheetId="3" refreshError="1"/>
      <sheetData sheetId="4" refreshError="1"/>
      <sheetData sheetId="5" refreshError="1"/>
      <sheetData sheetId="6" refreshError="1">
        <row r="12">
          <cell r="AP12">
            <v>4.3514069112845839E-2</v>
          </cell>
        </row>
      </sheetData>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TERA"/>
      <sheetName val="CARTERA VIGENTE"/>
      <sheetName val="TB-ACREEDOR"/>
      <sheetName val="CONSOLIDADO"/>
      <sheetName val="TASAS"/>
      <sheetName val="PLAZOVENCER"/>
      <sheetName val="PLAZOSCONTRAC"/>
    </sheetNames>
    <sheetDataSet>
      <sheetData sheetId="0" refreshError="1"/>
      <sheetData sheetId="1" refreshError="1"/>
      <sheetData sheetId="2" refreshError="1"/>
      <sheetData sheetId="3" refreshError="1"/>
      <sheetData sheetId="4" refreshError="1">
        <row r="12">
          <cell r="AQ12">
            <v>4.4216447722250134E-2</v>
          </cell>
        </row>
        <row r="71">
          <cell r="AQ71">
            <v>0</v>
          </cell>
        </row>
      </sheetData>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1" displayName="Tabla1" ref="A2:AL468" totalsRowCount="1" headerRowDxfId="81" dataDxfId="80" totalsRowDxfId="79">
  <autoFilter ref="A2:AL467" xr:uid="{00000000-0009-0000-0100-000004000000}"/>
  <tableColumns count="38">
    <tableColumn id="1" xr3:uid="{00000000-0010-0000-0000-000001000000}" name="NO. PRÉSTAMO" dataDxfId="78" totalsRowDxfId="40"/>
    <tableColumn id="2" xr3:uid="{00000000-0010-0000-0000-000002000000}" name="SPT" dataDxfId="77" totalsRowDxfId="39"/>
    <tableColumn id="3" xr3:uid="{00000000-0010-0000-0000-000003000000}" name="SPNF" dataDxfId="76" totalsRowDxfId="38"/>
    <tableColumn id="4" xr3:uid="{00000000-0010-0000-0000-000004000000}" name="PGE" dataDxfId="75" totalsRowDxfId="37"/>
    <tableColumn id="20" xr3:uid="{00000000-0010-0000-0000-000014000000}" name="MONEDA" dataDxfId="74" totalsRowDxfId="36"/>
    <tableColumn id="23" xr3:uid="{00000000-0010-0000-0000-000017000000}" name="SPNF / SPF" dataDxfId="73" totalsRowDxfId="35"/>
    <tableColumn id="19" xr3:uid="{00000000-0010-0000-0000-000013000000}" name="SECTOR GENERAL" dataDxfId="72" totalsRowDxfId="34"/>
    <tableColumn id="22" xr3:uid="{00000000-0010-0000-0000-000016000000}" name="SECTOR   " dataDxfId="71" totalsRowDxfId="33"/>
    <tableColumn id="18" xr3:uid="{00000000-0010-0000-0000-000012000000}" name="SUBSECTOR" dataDxfId="70" totalsRowDxfId="32"/>
    <tableColumn id="24" xr3:uid="{00000000-0010-0000-0000-000018000000}" name="TIPO DE INSTRUMENTO" dataDxfId="69" totalsRowDxfId="31"/>
    <tableColumn id="5" xr3:uid="{00000000-0010-0000-0000-000005000000}" name="NOMBRE DEL ACREEDOR" dataDxfId="68" totalsRowDxfId="30"/>
    <tableColumn id="6" xr3:uid="{00000000-0010-0000-0000-000006000000}" name="DEUDOR" dataDxfId="67" totalsRowDxfId="29"/>
    <tableColumn id="7" xr3:uid="{00000000-0010-0000-0000-000007000000}" name="TIPO DE ACREEDOR" dataDxfId="66" totalsRowDxfId="28"/>
    <tableColumn id="8" xr3:uid="{00000000-0010-0000-0000-000008000000}" name="REFERENCIA DEL ACREEDOR" dataDxfId="65" totalsRowDxfId="27"/>
    <tableColumn id="21" xr3:uid="{00000000-0010-0000-0000-000015000000}" name="REF. PARA BONOS" dataDxfId="64" totalsRowDxfId="26"/>
    <tableColumn id="15" xr3:uid="{00000000-0010-0000-0000-00000F000000}" name="REF. CLUB PARIS" dataDxfId="63" totalsRowDxfId="25"/>
    <tableColumn id="13" xr3:uid="{00000000-0010-0000-0000-00000D000000}" name="SALDO AL 31.07.2021" totalsRowLabel="  44.088.575.264,87  " dataDxfId="62" totalsRowDxfId="24" dataCellStyle="Millares"/>
    <tableColumn id="12" xr3:uid="{00000000-0010-0000-0000-00000C000000}" name="DESEMBOLSOS" totalsRowLabel="  72.515.134,24  " dataDxfId="61" totalsRowDxfId="23" dataCellStyle="Millares"/>
    <tableColumn id="11" xr3:uid="{00000000-0010-0000-0000-00000B000000}" name="AMORTIZACIÓN" totalsRowLabel="  59.651.573,55  " dataDxfId="60" totalsRowDxfId="22" dataCellStyle="Millares"/>
    <tableColumn id="9" xr3:uid="{00000000-0010-0000-0000-000009000000}" name="INTERESES" totalsRowLabel="  38.203.532,33  " dataDxfId="59" totalsRowDxfId="21" dataCellStyle="Millares"/>
    <tableColumn id="14" xr3:uid="{00000000-0010-0000-0000-00000E000000}" name="COMISIONES" totalsRowLabel="  22.574.894,89  " dataDxfId="58" totalsRowDxfId="20" dataCellStyle="Millares"/>
    <tableColumn id="34" xr3:uid="{00000000-0010-0000-0000-000022000000}" name="OTROS FLUJOS ECONÓMICOS" totalsRowLabel="  -21.694.516,03  " dataDxfId="57" totalsRowDxfId="19" dataCellStyle="Millares"/>
    <tableColumn id="35" xr3:uid="{00000000-0010-0000-0000-000023000000}" name="ATRASOS" totalsRowLabel="  231.270.654,30  " dataDxfId="56" totalsRowDxfId="18" dataCellStyle="Millares"/>
    <tableColumn id="10" xr3:uid="{00000000-0010-0000-0000-00000A000000}" name="SALDO AL 31.08.2021" totalsRowLabel="  44.087.226.030,07  " dataDxfId="55" totalsRowDxfId="17" dataCellStyle="Millares"/>
    <tableColumn id="25" xr3:uid="{00000000-0010-0000-0000-000019000000}" name="FECHA DE FIRMA " dataDxfId="54" totalsRowDxfId="16" dataCellStyle="Millares"/>
    <tableColumn id="26" xr3:uid="{00000000-0010-0000-0000-00001A000000}" name="FECHA DE VENCIMIENTO DEL PRÉSTAMO" dataDxfId="53" totalsRowDxfId="15" dataCellStyle="Millares"/>
    <tableColumn id="27" xr3:uid="{00000000-0010-0000-0000-00001B000000}" name="MONTO CONTRATADO" dataDxfId="52" totalsRowDxfId="14" dataCellStyle="Millares"/>
    <tableColumn id="28" xr3:uid="{00000000-0010-0000-0000-00001C000000}" name="MONTO NETO" dataDxfId="51" totalsRowDxfId="13" dataCellStyle="Millares"/>
    <tableColumn id="32" xr3:uid="{00000000-0010-0000-0000-000020000000}" name="PLAZO POR VENCER" dataDxfId="50" totalsRowDxfId="12" dataCellStyle="Millares"/>
    <tableColumn id="33" xr3:uid="{00000000-0010-0000-0000-000021000000}" name="PLAZO CONTRACTUAL" dataDxfId="49" totalsRowDxfId="11" dataCellStyle="Millares"/>
    <tableColumn id="36" xr3:uid="{00000000-0010-0000-0000-000024000000}" name="TASA DE INTERES" dataDxfId="48" totalsRowDxfId="10" dataCellStyle="Porcentaje"/>
    <tableColumn id="38" xr3:uid="{00000000-0010-0000-0000-000026000000}" name="SALDO POR PLAZO POR VENCER" dataDxfId="47" totalsRowDxfId="9" dataCellStyle="Millares"/>
    <tableColumn id="39" xr3:uid="{00000000-0010-0000-0000-000027000000}" name="SALDO POR PLAZO CONTRACTUAL " dataDxfId="46" totalsRowDxfId="8" dataCellStyle="Millares"/>
    <tableColumn id="40" xr3:uid="{00000000-0010-0000-0000-000028000000}" name="SALDO POR LA TASA " dataDxfId="45" totalsRowDxfId="7" dataCellStyle="Millares"/>
    <tableColumn id="41" xr3:uid="{00000000-0010-0000-0000-000029000000}" name="PLAZO POR VENCER PROMEDIO PONDERADO " dataDxfId="44" totalsRowDxfId="6"/>
    <tableColumn id="42" xr3:uid="{00000000-0010-0000-0000-00002A000000}" name="PLAZO CONTRACTUAL PONDERADO " dataDxfId="43" totalsRowDxfId="5"/>
    <tableColumn id="43" xr3:uid="{00000000-0010-0000-0000-00002B000000}" name="TASA PROMEDIO PONDERADA " dataDxfId="42" totalsRowDxfId="4" dataCellStyle="Porcentaje"/>
    <tableColumn id="30" xr3:uid="{00000000-0010-0000-0000-00001E000000}" name="ACREEDOR" dataDxfId="41" totalsRowDxfId="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68"/>
  <sheetViews>
    <sheetView topLeftCell="A4" workbookViewId="0">
      <selection activeCell="F11" sqref="F11"/>
    </sheetView>
  </sheetViews>
  <sheetFormatPr baseColWidth="10" defaultRowHeight="15"/>
  <cols>
    <col min="1" max="1" width="4.140625" customWidth="1"/>
    <col min="2" max="2" width="67" customWidth="1"/>
    <col min="3" max="3" width="18.7109375" customWidth="1"/>
    <col min="4" max="4" width="6" customWidth="1"/>
    <col min="5" max="5" width="14.85546875" customWidth="1"/>
    <col min="6" max="6" width="14.42578125" customWidth="1"/>
    <col min="7" max="8" width="17.28515625" bestFit="1" customWidth="1"/>
    <col min="9" max="9" width="14" customWidth="1"/>
    <col min="10" max="10" width="17.28515625" bestFit="1" customWidth="1"/>
    <col min="11" max="11" width="13.85546875" customWidth="1"/>
  </cols>
  <sheetData>
    <row r="2" spans="2:11" ht="34.5" customHeight="1">
      <c r="B2" s="735" t="s">
        <v>1618</v>
      </c>
      <c r="C2" s="736"/>
      <c r="D2" s="278"/>
      <c r="E2" s="845" t="s">
        <v>1776</v>
      </c>
      <c r="F2" s="845" t="s">
        <v>1777</v>
      </c>
      <c r="G2" s="845" t="s">
        <v>1778</v>
      </c>
      <c r="H2" s="845" t="s">
        <v>1779</v>
      </c>
      <c r="I2" s="845" t="s">
        <v>1710</v>
      </c>
      <c r="J2" s="845" t="s">
        <v>1780</v>
      </c>
      <c r="K2" s="845" t="s">
        <v>1781</v>
      </c>
    </row>
    <row r="3" spans="2:11" ht="15.75">
      <c r="B3" s="472"/>
      <c r="C3" s="473" t="s">
        <v>1596</v>
      </c>
      <c r="D3" s="278"/>
      <c r="E3" s="840" t="s">
        <v>1782</v>
      </c>
      <c r="F3" s="841">
        <v>105404600</v>
      </c>
      <c r="G3" s="842">
        <f>+C20</f>
        <v>44136857.242090009</v>
      </c>
      <c r="H3" s="843">
        <f>+C52</f>
        <v>16890349.59897</v>
      </c>
      <c r="I3" s="842">
        <f>+C58</f>
        <v>2285695.84</v>
      </c>
      <c r="J3" s="843">
        <f>+G3+H3+I3</f>
        <v>63312902.681060016</v>
      </c>
      <c r="K3" s="844">
        <f>+J3/F3</f>
        <v>0.60066546128973508</v>
      </c>
    </row>
    <row r="4" spans="2:11" ht="15.75">
      <c r="B4" s="528" t="s">
        <v>1593</v>
      </c>
      <c r="C4" s="282"/>
      <c r="D4" s="278"/>
    </row>
    <row r="5" spans="2:11" ht="25.5" customHeight="1">
      <c r="B5" s="520" t="s">
        <v>1601</v>
      </c>
      <c r="C5" s="283"/>
      <c r="D5" s="278"/>
    </row>
    <row r="6" spans="2:11">
      <c r="B6" s="521" t="s">
        <v>1554</v>
      </c>
      <c r="C6" s="290">
        <f>1198.24036763*1000</f>
        <v>1198240.36763</v>
      </c>
      <c r="E6" s="3"/>
    </row>
    <row r="7" spans="2:11">
      <c r="B7" s="521" t="s">
        <v>1555</v>
      </c>
      <c r="C7" s="290">
        <f>5833.86915461*1000</f>
        <v>5833869.1546099996</v>
      </c>
      <c r="E7" s="3"/>
    </row>
    <row r="8" spans="2:11">
      <c r="B8" s="521" t="s">
        <v>1553</v>
      </c>
      <c r="C8" s="290">
        <f>18859.30735844*1000</f>
        <v>18859307.358440001</v>
      </c>
      <c r="E8" s="3"/>
    </row>
    <row r="9" spans="2:11">
      <c r="B9" s="521" t="s">
        <v>1373</v>
      </c>
      <c r="C9" s="290">
        <v>0</v>
      </c>
      <c r="E9" s="3"/>
    </row>
    <row r="10" spans="2:11">
      <c r="B10" s="522" t="s">
        <v>1551</v>
      </c>
      <c r="C10" s="284">
        <f>SUM(C6:C9)</f>
        <v>25891416.880680002</v>
      </c>
      <c r="E10" s="3"/>
    </row>
    <row r="11" spans="2:11">
      <c r="B11" s="521" t="s">
        <v>1595</v>
      </c>
      <c r="C11" s="290">
        <f>17758.65769*1000</f>
        <v>17758657.690000001</v>
      </c>
      <c r="E11" s="3"/>
    </row>
    <row r="12" spans="2:11">
      <c r="B12" s="522" t="s">
        <v>1552</v>
      </c>
      <c r="C12" s="284">
        <f t="shared" ref="C12" si="0">+C11</f>
        <v>17758657.690000001</v>
      </c>
      <c r="E12" s="3"/>
    </row>
    <row r="13" spans="2:11">
      <c r="B13" s="523" t="s">
        <v>1602</v>
      </c>
      <c r="C13" s="286">
        <f>+C12+C10</f>
        <v>43650074.570680007</v>
      </c>
      <c r="E13" s="3"/>
    </row>
    <row r="14" spans="2:11">
      <c r="B14" s="524" t="s">
        <v>1749</v>
      </c>
      <c r="C14" s="288"/>
      <c r="E14" s="3"/>
    </row>
    <row r="15" spans="2:11">
      <c r="B15" s="525" t="s">
        <v>1374</v>
      </c>
      <c r="C15" s="289">
        <f>8.33333332*1000</f>
        <v>8333.3333199999997</v>
      </c>
      <c r="E15" s="3"/>
    </row>
    <row r="16" spans="2:11" ht="27.75" customHeight="1">
      <c r="B16" s="526" t="s">
        <v>1598</v>
      </c>
      <c r="C16" s="291">
        <f t="shared" ref="C16" si="1">+C15</f>
        <v>8333.3333199999997</v>
      </c>
      <c r="D16" s="278"/>
      <c r="E16" s="3"/>
    </row>
    <row r="17" spans="1:5" ht="30">
      <c r="B17" s="525" t="s">
        <v>1597</v>
      </c>
      <c r="C17" s="289">
        <f>478.44933809*1000</f>
        <v>478449.33809000003</v>
      </c>
      <c r="D17" s="281"/>
      <c r="E17" s="3"/>
    </row>
    <row r="18" spans="1:5" ht="29.25" customHeight="1">
      <c r="B18" s="526" t="s">
        <v>1592</v>
      </c>
      <c r="C18" s="291">
        <f t="shared" ref="C18" si="2">+C17</f>
        <v>478449.33809000003</v>
      </c>
      <c r="D18" s="278"/>
      <c r="E18" s="3"/>
    </row>
    <row r="19" spans="1:5" ht="15.75">
      <c r="B19" s="523" t="s">
        <v>1599</v>
      </c>
      <c r="C19" s="292">
        <f t="shared" ref="C19" si="3">+C18+C16</f>
        <v>486782.67141000001</v>
      </c>
      <c r="D19" s="278"/>
      <c r="E19" s="4"/>
    </row>
    <row r="20" spans="1:5" ht="15.75">
      <c r="B20" s="527" t="s">
        <v>1600</v>
      </c>
      <c r="C20" s="294">
        <f t="shared" ref="C20" si="4">+C19+C13</f>
        <v>44136857.242090009</v>
      </c>
      <c r="D20" s="278"/>
      <c r="E20" s="4"/>
    </row>
    <row r="21" spans="1:5" ht="15.75">
      <c r="A21" s="2"/>
      <c r="B21" s="511"/>
      <c r="C21" s="512"/>
      <c r="D21" s="513"/>
      <c r="E21" s="3"/>
    </row>
    <row r="22" spans="1:5" ht="30" customHeight="1">
      <c r="B22" s="735" t="s">
        <v>1618</v>
      </c>
      <c r="C22" s="736"/>
      <c r="D22" s="278"/>
      <c r="E22" s="3"/>
    </row>
    <row r="23" spans="1:5" ht="15.75">
      <c r="B23" s="472"/>
      <c r="C23" s="473" t="s">
        <v>1596</v>
      </c>
      <c r="D23" s="278"/>
      <c r="E23" s="3"/>
    </row>
    <row r="24" spans="1:5" ht="15.75">
      <c r="B24" s="528" t="s">
        <v>1594</v>
      </c>
      <c r="C24" s="288"/>
      <c r="D24" s="278"/>
      <c r="E24" s="3"/>
    </row>
    <row r="25" spans="1:5" ht="15.75">
      <c r="A25" s="4"/>
      <c r="B25" s="521" t="s">
        <v>1587</v>
      </c>
      <c r="C25" s="289">
        <f>4662.55264746*1000</f>
        <v>4662552.6474599997</v>
      </c>
      <c r="D25" s="278"/>
      <c r="E25" s="3"/>
    </row>
    <row r="26" spans="1:5" ht="15.75">
      <c r="B26" s="521" t="s">
        <v>1612</v>
      </c>
      <c r="C26" s="289">
        <f>873.47329418*1000</f>
        <v>873473.29418000008</v>
      </c>
      <c r="D26" s="279"/>
      <c r="E26" s="3"/>
    </row>
    <row r="27" spans="1:5" ht="15.75">
      <c r="B27" s="529" t="s">
        <v>1550</v>
      </c>
      <c r="C27" s="291">
        <f>SUM(C25:C26)</f>
        <v>5536025.9416399999</v>
      </c>
      <c r="D27" s="278"/>
      <c r="E27" s="3"/>
    </row>
    <row r="28" spans="1:5" ht="15.75">
      <c r="B28" s="521" t="s">
        <v>1559</v>
      </c>
      <c r="C28" s="289">
        <f>500*1000</f>
        <v>500000</v>
      </c>
      <c r="D28" s="278"/>
      <c r="E28" s="3"/>
    </row>
    <row r="29" spans="1:5" ht="15.75">
      <c r="B29" s="521" t="s">
        <v>1613</v>
      </c>
      <c r="C29" s="289">
        <f>112.49870272*1000</f>
        <v>112498.70272</v>
      </c>
      <c r="D29" s="278"/>
      <c r="E29" s="3"/>
    </row>
    <row r="30" spans="1:5" ht="17.25" customHeight="1">
      <c r="B30" s="521" t="s">
        <v>1614</v>
      </c>
      <c r="C30" s="289">
        <f>1418.41*1000</f>
        <v>1418410</v>
      </c>
      <c r="D30" s="281"/>
      <c r="E30" s="3"/>
    </row>
    <row r="31" spans="1:5" ht="15.75">
      <c r="B31" s="529" t="s">
        <v>1549</v>
      </c>
      <c r="C31" s="291">
        <f>SUM(C28:C30)</f>
        <v>2030908.7027199999</v>
      </c>
      <c r="D31" s="278"/>
      <c r="E31" s="3"/>
    </row>
    <row r="32" spans="1:5" ht="18">
      <c r="B32" s="521" t="s">
        <v>1377</v>
      </c>
      <c r="C32" s="652">
        <f>2726.52*1000</f>
        <v>2726520</v>
      </c>
      <c r="D32" s="281"/>
      <c r="E32" s="3"/>
    </row>
    <row r="33" spans="2:6" ht="27.75" customHeight="1">
      <c r="B33" s="651" t="s">
        <v>1603</v>
      </c>
      <c r="C33" s="291">
        <f>+C32</f>
        <v>2726520</v>
      </c>
      <c r="D33" s="278"/>
      <c r="E33" s="3"/>
    </row>
    <row r="34" spans="2:6" ht="13.5" customHeight="1">
      <c r="B34" s="530" t="s">
        <v>1556</v>
      </c>
      <c r="C34" s="295"/>
      <c r="D34" s="278"/>
      <c r="E34" s="3"/>
    </row>
    <row r="35" spans="2:6" ht="13.5" customHeight="1">
      <c r="B35" s="521" t="s">
        <v>524</v>
      </c>
      <c r="C35" s="514">
        <f>1321.10363862*1000</f>
        <v>1321103.6386200001</v>
      </c>
      <c r="D35" s="281"/>
      <c r="E35" s="3"/>
    </row>
    <row r="36" spans="2:6" ht="13.5" customHeight="1">
      <c r="B36" s="521" t="s">
        <v>1557</v>
      </c>
      <c r="C36" s="514">
        <f>15.09330561*1000</f>
        <v>15093.305609999999</v>
      </c>
      <c r="D36" s="281"/>
    </row>
    <row r="37" spans="2:6" ht="13.5" customHeight="1">
      <c r="B37" s="521" t="s">
        <v>1558</v>
      </c>
      <c r="C37" s="514">
        <f>42.55144036*1000</f>
        <v>42551.440360000001</v>
      </c>
      <c r="D37" s="281"/>
      <c r="E37" s="3"/>
    </row>
    <row r="38" spans="2:6" ht="15.75">
      <c r="B38" s="529" t="s">
        <v>1609</v>
      </c>
      <c r="C38" s="291">
        <f t="shared" ref="C38" si="5">+SUM(C35:C37)</f>
        <v>1378748.3845899999</v>
      </c>
      <c r="D38" s="278"/>
      <c r="E38" s="3"/>
    </row>
    <row r="39" spans="2:6" ht="13.5" customHeight="1">
      <c r="B39" s="530" t="s">
        <v>1611</v>
      </c>
      <c r="C39" s="296"/>
      <c r="D39" s="278"/>
      <c r="E39" s="3"/>
    </row>
    <row r="40" spans="2:6" ht="13.5" customHeight="1">
      <c r="B40" s="521" t="s">
        <v>524</v>
      </c>
      <c r="C40" s="514">
        <f>217.62973339*1000</f>
        <v>217629.73339000001</v>
      </c>
      <c r="D40" s="281"/>
      <c r="E40" s="3"/>
    </row>
    <row r="41" spans="2:6" ht="13.5" customHeight="1">
      <c r="B41" s="521" t="s">
        <v>1557</v>
      </c>
      <c r="C41" s="514">
        <f>23.6590933*1000</f>
        <v>23659.093299999997</v>
      </c>
      <c r="D41" s="281"/>
      <c r="E41" s="3"/>
    </row>
    <row r="42" spans="2:6" ht="13.5" customHeight="1">
      <c r="B42" s="521" t="s">
        <v>1558</v>
      </c>
      <c r="C42" s="514">
        <f>21.56019754*1000</f>
        <v>21560.197540000001</v>
      </c>
      <c r="D42" s="281"/>
      <c r="E42" s="3"/>
    </row>
    <row r="43" spans="2:6" ht="15.75">
      <c r="B43" s="529" t="s">
        <v>1610</v>
      </c>
      <c r="C43" s="291">
        <f t="shared" ref="C43" si="6">+SUM(C40:C42)</f>
        <v>262849.02423000004</v>
      </c>
      <c r="D43" s="278"/>
    </row>
    <row r="44" spans="2:6" ht="15.75">
      <c r="B44" s="531" t="s">
        <v>1604</v>
      </c>
      <c r="C44" s="297">
        <f t="shared" ref="C44" si="7">+C43+C38</f>
        <v>1641597.40882</v>
      </c>
      <c r="D44" s="278"/>
      <c r="E44" s="3"/>
    </row>
    <row r="45" spans="2:6" ht="15.75">
      <c r="B45" s="523" t="s">
        <v>1605</v>
      </c>
      <c r="C45" s="298">
        <f>+C44+C33+C31+C27</f>
        <v>11935052.053179998</v>
      </c>
      <c r="D45" s="278"/>
      <c r="E45" s="3"/>
    </row>
    <row r="46" spans="2:6" ht="15.75">
      <c r="B46" s="524" t="s">
        <v>1606</v>
      </c>
      <c r="C46" s="299"/>
      <c r="D46" s="278"/>
      <c r="E46" s="515"/>
    </row>
    <row r="47" spans="2:6" ht="14.25" customHeight="1">
      <c r="B47" s="521" t="s">
        <v>1560</v>
      </c>
      <c r="C47" s="514">
        <f>2833.73327963*1000</f>
        <v>2833733.2796300002</v>
      </c>
      <c r="D47" s="278"/>
      <c r="E47" s="3"/>
      <c r="F47" s="3"/>
    </row>
    <row r="48" spans="2:6" ht="14.25" customHeight="1">
      <c r="B48" s="532" t="s">
        <v>1378</v>
      </c>
      <c r="C48" s="514">
        <f>129.19573119*1000</f>
        <v>129195.73119000001</v>
      </c>
      <c r="D48" s="281"/>
      <c r="E48" s="3"/>
    </row>
    <row r="49" spans="1:5" ht="14.25" customHeight="1">
      <c r="B49" s="532" t="s">
        <v>1617</v>
      </c>
      <c r="C49" s="653">
        <f>18.15709*1000</f>
        <v>18157.09</v>
      </c>
      <c r="D49" s="281"/>
      <c r="E49" s="3"/>
    </row>
    <row r="50" spans="1:5" ht="14.25" customHeight="1">
      <c r="B50" s="532" t="s">
        <v>1376</v>
      </c>
      <c r="C50" s="514">
        <f>1974.21144497*1000</f>
        <v>1974211.4449700001</v>
      </c>
      <c r="D50" s="281"/>
      <c r="E50" s="4"/>
    </row>
    <row r="51" spans="1:5" ht="18">
      <c r="B51" s="531" t="s">
        <v>1604</v>
      </c>
      <c r="C51" s="297">
        <f>+C47+C48+C49+C50</f>
        <v>4955297.5457899999</v>
      </c>
      <c r="D51" s="281"/>
      <c r="E51" s="3"/>
    </row>
    <row r="52" spans="1:5" ht="18">
      <c r="B52" s="527" t="s">
        <v>1608</v>
      </c>
      <c r="C52" s="300">
        <f>+C27+C31+C33+C38+C43+C51</f>
        <v>16890349.59897</v>
      </c>
      <c r="D52" s="281"/>
      <c r="E52" s="3"/>
    </row>
    <row r="53" spans="1:5" ht="18">
      <c r="A53" s="5"/>
      <c r="B53" s="517"/>
      <c r="C53" s="518"/>
      <c r="D53" s="519"/>
      <c r="E53" s="3"/>
    </row>
    <row r="54" spans="1:5" ht="18.75">
      <c r="B54" s="735" t="s">
        <v>1618</v>
      </c>
      <c r="C54" s="736"/>
      <c r="D54" s="281"/>
      <c r="E54" s="4"/>
    </row>
    <row r="55" spans="1:5" ht="18">
      <c r="B55" s="472"/>
      <c r="C55" s="473" t="s">
        <v>1596</v>
      </c>
      <c r="D55" s="281"/>
      <c r="E55" s="3"/>
    </row>
    <row r="56" spans="1:5" ht="15" customHeight="1">
      <c r="B56" s="532" t="s">
        <v>1562</v>
      </c>
      <c r="C56" s="514">
        <f>1126.99584*1000</f>
        <v>1126995.8400000001</v>
      </c>
      <c r="D56" s="281"/>
    </row>
    <row r="57" spans="1:5" ht="14.25" customHeight="1">
      <c r="B57" s="532" t="s">
        <v>1561</v>
      </c>
      <c r="C57" s="514">
        <f>1158.7*1000</f>
        <v>1158700</v>
      </c>
      <c r="D57" s="281"/>
      <c r="E57" s="516"/>
    </row>
    <row r="58" spans="1:5" ht="15.75">
      <c r="B58" s="285" t="s">
        <v>1607</v>
      </c>
      <c r="C58" s="292">
        <f>+C56+C57</f>
        <v>2285695.84</v>
      </c>
      <c r="D58" s="278"/>
    </row>
    <row r="59" spans="1:5" ht="15.75">
      <c r="B59" s="293" t="s">
        <v>1608</v>
      </c>
      <c r="C59" s="300">
        <f>+C52+C58</f>
        <v>19176045.43897</v>
      </c>
      <c r="D59" s="278"/>
    </row>
    <row r="60" spans="1:5" ht="16.5" thickBot="1">
      <c r="B60" s="474" t="s">
        <v>1349</v>
      </c>
      <c r="C60" s="301">
        <f>+C59+C20</f>
        <v>63312902.681060009</v>
      </c>
      <c r="D60" s="278"/>
    </row>
    <row r="61" spans="1:5" ht="16.5" thickBot="1">
      <c r="B61" s="305" t="s">
        <v>1379</v>
      </c>
      <c r="C61" s="345">
        <v>105404600</v>
      </c>
      <c r="D61" s="278"/>
    </row>
    <row r="62" spans="1:5" ht="16.5" thickBot="1">
      <c r="B62" s="302"/>
      <c r="C62" s="346"/>
      <c r="D62" s="278"/>
    </row>
    <row r="63" spans="1:5" ht="16.5" thickBot="1">
      <c r="B63" s="304" t="s">
        <v>1563</v>
      </c>
      <c r="C63" s="347">
        <f t="shared" ref="C63" si="8">+C60/C61</f>
        <v>0.60066546128973508</v>
      </c>
      <c r="D63" s="278"/>
    </row>
    <row r="64" spans="1:5" ht="10.5" customHeight="1">
      <c r="B64" s="654" t="s">
        <v>1751</v>
      </c>
      <c r="C64" s="655"/>
      <c r="D64" s="437"/>
      <c r="E64" s="437"/>
    </row>
    <row r="65" spans="2:5" ht="12" customHeight="1">
      <c r="B65" s="654" t="s">
        <v>1615</v>
      </c>
      <c r="C65" s="655"/>
      <c r="D65" s="437"/>
      <c r="E65" s="437"/>
    </row>
    <row r="66" spans="2:5" ht="12.75" customHeight="1">
      <c r="B66" s="654" t="s">
        <v>1616</v>
      </c>
      <c r="C66" s="655"/>
      <c r="D66" s="437"/>
      <c r="E66" s="437"/>
    </row>
    <row r="67" spans="2:5" ht="12.75" customHeight="1">
      <c r="B67" s="656" t="s">
        <v>1752</v>
      </c>
      <c r="C67" s="655"/>
      <c r="D67" s="437"/>
      <c r="E67" s="437"/>
    </row>
    <row r="68" spans="2:5" ht="15.75">
      <c r="B68" s="280"/>
      <c r="C68" s="278"/>
      <c r="D68" s="278"/>
    </row>
  </sheetData>
  <mergeCells count="3">
    <mergeCell ref="B2:C2"/>
    <mergeCell ref="B54:C54"/>
    <mergeCell ref="B22:C2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L140"/>
  <sheetViews>
    <sheetView showGridLines="0" zoomScale="130" zoomScaleNormal="130" workbookViewId="0">
      <selection activeCell="F14" sqref="F14"/>
    </sheetView>
  </sheetViews>
  <sheetFormatPr baseColWidth="10" defaultColWidth="11.42578125" defaultRowHeight="11.25"/>
  <cols>
    <col min="1" max="1" width="8.85546875" style="437" customWidth="1"/>
    <col min="2" max="2" width="12.28515625" style="437" customWidth="1"/>
    <col min="3" max="3" width="29.140625" style="437" customWidth="1"/>
    <col min="4" max="4" width="14.140625" style="437" customWidth="1"/>
    <col min="5" max="5" width="14.42578125" style="437" customWidth="1"/>
    <col min="6" max="6" width="15" style="437" customWidth="1"/>
    <col min="7" max="8" width="11.85546875" style="437" customWidth="1"/>
    <col min="9" max="9" width="13" style="437" customWidth="1"/>
    <col min="10" max="10" width="11.140625" style="437" customWidth="1"/>
    <col min="11" max="11" width="14.140625" style="437" customWidth="1"/>
    <col min="12" max="12" width="17.140625" style="437" bestFit="1" customWidth="1"/>
    <col min="13" max="13" width="17.28515625" style="437" bestFit="1" customWidth="1"/>
    <col min="14" max="14" width="14.42578125" style="437" bestFit="1" customWidth="1"/>
    <col min="15" max="16384" width="11.42578125" style="437"/>
  </cols>
  <sheetData>
    <row r="2" spans="2:12" ht="14.85" customHeight="1">
      <c r="B2" s="767" t="s">
        <v>1674</v>
      </c>
      <c r="C2" s="768"/>
      <c r="D2" s="768"/>
      <c r="E2" s="768"/>
      <c r="F2" s="768"/>
      <c r="G2" s="768"/>
      <c r="H2" s="768"/>
      <c r="I2" s="768"/>
      <c r="J2" s="768"/>
      <c r="K2" s="769"/>
    </row>
    <row r="3" spans="2:12">
      <c r="B3" s="770"/>
      <c r="C3" s="771"/>
      <c r="D3" s="771"/>
      <c r="E3" s="771"/>
      <c r="F3" s="771"/>
      <c r="G3" s="771"/>
      <c r="H3" s="771"/>
      <c r="I3" s="771"/>
      <c r="J3" s="771"/>
      <c r="K3" s="772"/>
    </row>
    <row r="4" spans="2:12">
      <c r="B4" s="773"/>
      <c r="C4" s="774"/>
      <c r="D4" s="774"/>
      <c r="E4" s="774"/>
      <c r="F4" s="774"/>
      <c r="G4" s="774"/>
      <c r="H4" s="774"/>
      <c r="I4" s="774"/>
      <c r="J4" s="774"/>
      <c r="K4" s="775"/>
    </row>
    <row r="5" spans="2:12">
      <c r="B5" s="496"/>
      <c r="C5" s="496"/>
      <c r="D5" s="496"/>
      <c r="E5" s="496"/>
      <c r="F5" s="496"/>
      <c r="G5" s="496"/>
      <c r="H5" s="496"/>
      <c r="I5" s="496"/>
      <c r="J5" s="496"/>
      <c r="K5" s="496"/>
    </row>
    <row r="6" spans="2:12" ht="28.5" customHeight="1">
      <c r="B6" s="726" t="s">
        <v>1390</v>
      </c>
      <c r="C6" s="716" t="s">
        <v>1434</v>
      </c>
      <c r="D6" s="716" t="s">
        <v>1404</v>
      </c>
      <c r="E6" s="716" t="s">
        <v>1345</v>
      </c>
      <c r="F6" s="716" t="s">
        <v>1346</v>
      </c>
      <c r="G6" s="716" t="s">
        <v>1343</v>
      </c>
      <c r="H6" s="716" t="s">
        <v>1667</v>
      </c>
      <c r="I6" s="497" t="s">
        <v>1387</v>
      </c>
      <c r="J6" s="716" t="s">
        <v>1564</v>
      </c>
      <c r="K6" s="498" t="s">
        <v>1670</v>
      </c>
    </row>
    <row r="7" spans="2:12" ht="15.75" customHeight="1">
      <c r="B7" s="727"/>
      <c r="C7" s="717"/>
      <c r="D7" s="476">
        <v>10904310626.792999</v>
      </c>
      <c r="E7" s="476">
        <v>162173882.88999999</v>
      </c>
      <c r="F7" s="476">
        <v>123421024.21000001</v>
      </c>
      <c r="G7" s="476">
        <v>44686252.969999999</v>
      </c>
      <c r="H7" s="476">
        <v>0</v>
      </c>
      <c r="I7" s="476">
        <v>0</v>
      </c>
      <c r="J7" s="476">
        <v>0</v>
      </c>
      <c r="K7" s="476">
        <v>10943063485.472998</v>
      </c>
      <c r="L7" s="475"/>
    </row>
    <row r="8" spans="2:12">
      <c r="B8" s="489" t="s">
        <v>8</v>
      </c>
      <c r="C8" s="477" t="s">
        <v>1397</v>
      </c>
      <c r="D8" s="477">
        <v>1265054468.5199995</v>
      </c>
      <c r="E8" s="477">
        <v>35519901.649999999</v>
      </c>
      <c r="F8" s="477">
        <v>3262226.4</v>
      </c>
      <c r="G8" s="477">
        <v>6756424.6399999987</v>
      </c>
      <c r="H8" s="477">
        <v>0</v>
      </c>
      <c r="I8" s="477">
        <v>0</v>
      </c>
      <c r="J8" s="477">
        <v>0</v>
      </c>
      <c r="K8" s="478">
        <v>1297312143.7699993</v>
      </c>
    </row>
    <row r="9" spans="2:12">
      <c r="B9" s="490" t="s">
        <v>6</v>
      </c>
      <c r="C9" s="688" t="s">
        <v>538</v>
      </c>
      <c r="D9" s="689">
        <v>528088098.25999951</v>
      </c>
      <c r="E9" s="689">
        <v>35519901.649999999</v>
      </c>
      <c r="F9" s="689">
        <v>0</v>
      </c>
      <c r="G9" s="689">
        <v>3271320.6300000008</v>
      </c>
      <c r="H9" s="689"/>
      <c r="I9" s="689"/>
      <c r="J9" s="689"/>
      <c r="K9" s="690">
        <v>563607999.90999949</v>
      </c>
    </row>
    <row r="10" spans="2:12">
      <c r="B10" s="490"/>
      <c r="C10" s="689" t="s">
        <v>1369</v>
      </c>
      <c r="D10" s="691">
        <v>528088098.25999951</v>
      </c>
      <c r="E10" s="691">
        <v>35519901.649999999</v>
      </c>
      <c r="F10" s="691">
        <v>0</v>
      </c>
      <c r="G10" s="691">
        <v>3271320.6300000008</v>
      </c>
      <c r="H10" s="691">
        <v>0</v>
      </c>
      <c r="I10" s="691">
        <v>0</v>
      </c>
      <c r="J10" s="691">
        <v>0</v>
      </c>
      <c r="K10" s="692">
        <v>563607999.90999949</v>
      </c>
    </row>
    <row r="11" spans="2:12">
      <c r="B11" s="490" t="s">
        <v>6</v>
      </c>
      <c r="C11" s="688" t="s">
        <v>986</v>
      </c>
      <c r="D11" s="688">
        <v>696229142.96000004</v>
      </c>
      <c r="E11" s="688">
        <v>0</v>
      </c>
      <c r="F11" s="688">
        <v>3108415</v>
      </c>
      <c r="G11" s="688">
        <v>3316325.7899999982</v>
      </c>
      <c r="H11" s="688"/>
      <c r="I11" s="688"/>
      <c r="J11" s="688"/>
      <c r="K11" s="693">
        <v>693120727.96000004</v>
      </c>
    </row>
    <row r="12" spans="2:12">
      <c r="B12" s="490"/>
      <c r="C12" s="689" t="s">
        <v>1369</v>
      </c>
      <c r="D12" s="691">
        <v>696229142.96000004</v>
      </c>
      <c r="E12" s="691">
        <v>0</v>
      </c>
      <c r="F12" s="691">
        <v>3108415</v>
      </c>
      <c r="G12" s="691">
        <v>3316325.7899999982</v>
      </c>
      <c r="H12" s="691">
        <v>0</v>
      </c>
      <c r="I12" s="691">
        <v>0</v>
      </c>
      <c r="J12" s="691">
        <v>0</v>
      </c>
      <c r="K12" s="692">
        <v>693120727.96000004</v>
      </c>
    </row>
    <row r="13" spans="2:12">
      <c r="B13" s="490" t="s">
        <v>6</v>
      </c>
      <c r="C13" s="688" t="s">
        <v>1119</v>
      </c>
      <c r="D13" s="694">
        <v>13378714.01</v>
      </c>
      <c r="E13" s="694">
        <v>0</v>
      </c>
      <c r="F13" s="694">
        <v>153811.4</v>
      </c>
      <c r="G13" s="694">
        <v>168778.22</v>
      </c>
      <c r="H13" s="694"/>
      <c r="I13" s="694"/>
      <c r="J13" s="694"/>
      <c r="K13" s="695">
        <v>13224902.609999999</v>
      </c>
    </row>
    <row r="14" spans="2:12">
      <c r="B14" s="490"/>
      <c r="C14" s="689" t="s">
        <v>1369</v>
      </c>
      <c r="D14" s="691">
        <v>13378714.01</v>
      </c>
      <c r="E14" s="691">
        <v>0</v>
      </c>
      <c r="F14" s="691">
        <v>153811.4</v>
      </c>
      <c r="G14" s="691">
        <v>168778.22</v>
      </c>
      <c r="H14" s="691">
        <v>0</v>
      </c>
      <c r="I14" s="691">
        <v>0</v>
      </c>
      <c r="J14" s="691">
        <v>0</v>
      </c>
      <c r="K14" s="692">
        <v>13224902.609999999</v>
      </c>
    </row>
    <row r="15" spans="2:12">
      <c r="B15" s="490" t="s">
        <v>6</v>
      </c>
      <c r="C15" s="688" t="s">
        <v>1196</v>
      </c>
      <c r="D15" s="688">
        <v>27358513.289999999</v>
      </c>
      <c r="E15" s="688">
        <v>0</v>
      </c>
      <c r="F15" s="688">
        <v>0</v>
      </c>
      <c r="G15" s="688">
        <v>0</v>
      </c>
      <c r="H15" s="688"/>
      <c r="I15" s="688"/>
      <c r="J15" s="688"/>
      <c r="K15" s="693">
        <v>27358513.289999999</v>
      </c>
    </row>
    <row r="16" spans="2:12">
      <c r="B16" s="490"/>
      <c r="C16" s="689" t="s">
        <v>1369</v>
      </c>
      <c r="D16" s="691">
        <v>27358513.289999999</v>
      </c>
      <c r="E16" s="691">
        <v>0</v>
      </c>
      <c r="F16" s="691">
        <v>0</v>
      </c>
      <c r="G16" s="691">
        <v>0</v>
      </c>
      <c r="H16" s="691">
        <v>0</v>
      </c>
      <c r="I16" s="691">
        <v>0</v>
      </c>
      <c r="J16" s="691">
        <v>0</v>
      </c>
      <c r="K16" s="692">
        <v>27358513.289999999</v>
      </c>
    </row>
    <row r="17" spans="2:11">
      <c r="B17" s="491"/>
      <c r="C17" s="477" t="s">
        <v>1398</v>
      </c>
      <c r="D17" s="477">
        <v>9639256158.2729988</v>
      </c>
      <c r="E17" s="477">
        <v>126653981.23999999</v>
      </c>
      <c r="F17" s="477">
        <v>120158797.81</v>
      </c>
      <c r="G17" s="477">
        <v>37929828.329999998</v>
      </c>
      <c r="H17" s="477">
        <v>0</v>
      </c>
      <c r="I17" s="477">
        <v>0</v>
      </c>
      <c r="J17" s="477">
        <v>0</v>
      </c>
      <c r="K17" s="477">
        <v>9645751341.7029991</v>
      </c>
    </row>
    <row r="18" spans="2:11">
      <c r="B18" s="490" t="s">
        <v>6</v>
      </c>
      <c r="C18" s="688" t="s">
        <v>1207</v>
      </c>
      <c r="D18" s="688">
        <v>18029172.629999999</v>
      </c>
      <c r="E18" s="688">
        <v>0</v>
      </c>
      <c r="F18" s="688">
        <v>4101357.41</v>
      </c>
      <c r="G18" s="688">
        <v>307670.63</v>
      </c>
      <c r="H18" s="688">
        <v>0</v>
      </c>
      <c r="I18" s="688">
        <v>0</v>
      </c>
      <c r="J18" s="688">
        <v>0</v>
      </c>
      <c r="K18" s="693">
        <v>13927815.219999999</v>
      </c>
    </row>
    <row r="19" spans="2:11">
      <c r="B19" s="492"/>
      <c r="C19" s="688" t="s">
        <v>1189</v>
      </c>
      <c r="D19" s="688">
        <v>7522696.4900000002</v>
      </c>
      <c r="E19" s="688">
        <v>0</v>
      </c>
      <c r="F19" s="688">
        <v>0</v>
      </c>
      <c r="G19" s="688">
        <v>0</v>
      </c>
      <c r="H19" s="688">
        <v>0</v>
      </c>
      <c r="I19" s="688">
        <v>0</v>
      </c>
      <c r="J19" s="688">
        <v>0</v>
      </c>
      <c r="K19" s="693">
        <v>7522696.4900000002</v>
      </c>
    </row>
    <row r="20" spans="2:11">
      <c r="B20" s="492"/>
      <c r="C20" s="689" t="s">
        <v>1370</v>
      </c>
      <c r="D20" s="691">
        <v>7522696.4900000002</v>
      </c>
      <c r="E20" s="691">
        <v>0</v>
      </c>
      <c r="F20" s="691">
        <v>0</v>
      </c>
      <c r="G20" s="691">
        <v>0</v>
      </c>
      <c r="H20" s="691">
        <v>0</v>
      </c>
      <c r="I20" s="691">
        <v>0</v>
      </c>
      <c r="J20" s="691">
        <v>0</v>
      </c>
      <c r="K20" s="692">
        <v>7522696.4900000002</v>
      </c>
    </row>
    <row r="21" spans="2:11">
      <c r="B21" s="493"/>
      <c r="C21" s="688" t="s">
        <v>1208</v>
      </c>
      <c r="D21" s="689">
        <v>6405118.7299999995</v>
      </c>
      <c r="E21" s="689">
        <v>0</v>
      </c>
      <c r="F21" s="689">
        <v>0</v>
      </c>
      <c r="G21" s="689">
        <v>192012.35</v>
      </c>
      <c r="H21" s="689">
        <v>0</v>
      </c>
      <c r="I21" s="689">
        <v>0</v>
      </c>
      <c r="J21" s="689">
        <v>0</v>
      </c>
      <c r="K21" s="690">
        <v>6405118.7299999995</v>
      </c>
    </row>
    <row r="22" spans="2:11">
      <c r="B22" s="491"/>
      <c r="C22" s="689" t="s">
        <v>1370</v>
      </c>
      <c r="D22" s="691">
        <v>6405118.7299999995</v>
      </c>
      <c r="E22" s="691">
        <v>0</v>
      </c>
      <c r="F22" s="691">
        <v>0</v>
      </c>
      <c r="G22" s="691">
        <v>192012.35</v>
      </c>
      <c r="H22" s="691">
        <v>0</v>
      </c>
      <c r="I22" s="691">
        <v>0</v>
      </c>
      <c r="J22" s="691">
        <v>0</v>
      </c>
      <c r="K22" s="692">
        <v>6405118.7299999995</v>
      </c>
    </row>
    <row r="23" spans="2:11">
      <c r="B23" s="491"/>
      <c r="C23" s="688" t="s">
        <v>1294</v>
      </c>
      <c r="D23" s="696">
        <v>4101357.41</v>
      </c>
      <c r="E23" s="696">
        <v>0</v>
      </c>
      <c r="F23" s="696">
        <v>4101357.41</v>
      </c>
      <c r="G23" s="696">
        <v>115658.28</v>
      </c>
      <c r="H23" s="696">
        <v>0</v>
      </c>
      <c r="I23" s="696">
        <v>0</v>
      </c>
      <c r="J23" s="696">
        <v>0</v>
      </c>
      <c r="K23" s="697">
        <v>0</v>
      </c>
    </row>
    <row r="24" spans="2:11">
      <c r="B24" s="493"/>
      <c r="C24" s="689" t="s">
        <v>1370</v>
      </c>
      <c r="D24" s="691">
        <v>4101357.41</v>
      </c>
      <c r="E24" s="691">
        <v>0</v>
      </c>
      <c r="F24" s="691">
        <v>4101357.41</v>
      </c>
      <c r="G24" s="691">
        <v>115658.28</v>
      </c>
      <c r="H24" s="691">
        <v>0</v>
      </c>
      <c r="I24" s="691">
        <v>0</v>
      </c>
      <c r="J24" s="691">
        <v>0</v>
      </c>
      <c r="K24" s="692">
        <v>0</v>
      </c>
    </row>
    <row r="25" spans="2:11">
      <c r="B25" s="491"/>
      <c r="C25" s="477" t="s">
        <v>1361</v>
      </c>
      <c r="D25" s="477">
        <v>22379086.899999999</v>
      </c>
      <c r="E25" s="477">
        <v>0</v>
      </c>
      <c r="F25" s="477">
        <v>0</v>
      </c>
      <c r="G25" s="477">
        <v>0</v>
      </c>
      <c r="H25" s="477">
        <v>0</v>
      </c>
      <c r="I25" s="477">
        <v>0</v>
      </c>
      <c r="J25" s="477">
        <v>0</v>
      </c>
      <c r="K25" s="478">
        <v>22379086.899999999</v>
      </c>
    </row>
    <row r="26" spans="2:11">
      <c r="B26" s="490" t="s">
        <v>6</v>
      </c>
      <c r="C26" s="688" t="s">
        <v>1162</v>
      </c>
      <c r="D26" s="696">
        <v>22379086.899999999</v>
      </c>
      <c r="E26" s="696">
        <v>0</v>
      </c>
      <c r="F26" s="696">
        <v>0</v>
      </c>
      <c r="G26" s="696">
        <v>0</v>
      </c>
      <c r="H26" s="696"/>
      <c r="I26" s="696"/>
      <c r="J26" s="696"/>
      <c r="K26" s="697">
        <v>22379086.899999999</v>
      </c>
    </row>
    <row r="27" spans="2:11">
      <c r="B27" s="491"/>
      <c r="C27" s="689" t="s">
        <v>1370</v>
      </c>
      <c r="D27" s="691">
        <v>22379086.899999999</v>
      </c>
      <c r="E27" s="691">
        <v>0</v>
      </c>
      <c r="F27" s="691">
        <v>0</v>
      </c>
      <c r="G27" s="691">
        <v>0</v>
      </c>
      <c r="H27" s="691">
        <v>0</v>
      </c>
      <c r="I27" s="691">
        <v>0</v>
      </c>
      <c r="J27" s="691">
        <v>0</v>
      </c>
      <c r="K27" s="692">
        <v>22379086.899999999</v>
      </c>
    </row>
    <row r="28" spans="2:11">
      <c r="B28" s="491"/>
      <c r="C28" s="477" t="s">
        <v>1399</v>
      </c>
      <c r="D28" s="477">
        <v>322681275.43999988</v>
      </c>
      <c r="E28" s="477">
        <v>0</v>
      </c>
      <c r="F28" s="477">
        <v>0</v>
      </c>
      <c r="G28" s="477">
        <v>2009497.18</v>
      </c>
      <c r="H28" s="477">
        <v>0</v>
      </c>
      <c r="I28" s="477">
        <v>0</v>
      </c>
      <c r="J28" s="477">
        <v>0</v>
      </c>
      <c r="K28" s="478">
        <v>322681275.43999988</v>
      </c>
    </row>
    <row r="29" spans="2:11">
      <c r="B29" s="490" t="s">
        <v>6</v>
      </c>
      <c r="C29" s="483" t="s">
        <v>532</v>
      </c>
      <c r="D29" s="487">
        <v>322681275.43999988</v>
      </c>
      <c r="E29" s="487">
        <v>0</v>
      </c>
      <c r="F29" s="487">
        <v>0</v>
      </c>
      <c r="G29" s="487">
        <v>2009497.18</v>
      </c>
      <c r="H29" s="487"/>
      <c r="I29" s="487"/>
      <c r="J29" s="487"/>
      <c r="K29" s="488">
        <v>322681275.43999988</v>
      </c>
    </row>
    <row r="30" spans="2:11">
      <c r="B30" s="491"/>
      <c r="C30" s="479" t="s">
        <v>1370</v>
      </c>
      <c r="D30" s="481">
        <v>322681275.43999988</v>
      </c>
      <c r="E30" s="481">
        <v>0</v>
      </c>
      <c r="F30" s="481">
        <v>0</v>
      </c>
      <c r="G30" s="481">
        <v>2009497.18</v>
      </c>
      <c r="H30" s="481">
        <v>0</v>
      </c>
      <c r="I30" s="481">
        <v>0</v>
      </c>
      <c r="J30" s="481">
        <v>0</v>
      </c>
      <c r="K30" s="482">
        <v>322681275.43999988</v>
      </c>
    </row>
    <row r="31" spans="2:11">
      <c r="B31" s="491"/>
      <c r="C31" s="477" t="s">
        <v>1400</v>
      </c>
      <c r="D31" s="477">
        <v>9276166623.3029995</v>
      </c>
      <c r="E31" s="477">
        <v>126653981.23999999</v>
      </c>
      <c r="F31" s="477">
        <v>116057440.40000001</v>
      </c>
      <c r="G31" s="477">
        <v>35612660.519999996</v>
      </c>
      <c r="H31" s="477">
        <v>0</v>
      </c>
      <c r="I31" s="477">
        <v>0</v>
      </c>
      <c r="J31" s="477">
        <v>0</v>
      </c>
      <c r="K31" s="478">
        <v>9286763164.1429996</v>
      </c>
    </row>
    <row r="32" spans="2:11">
      <c r="B32" s="490" t="s">
        <v>6</v>
      </c>
      <c r="C32" s="483" t="s">
        <v>33</v>
      </c>
      <c r="D32" s="485">
        <v>8598271592.6429996</v>
      </c>
      <c r="E32" s="485">
        <v>126653981.23999999</v>
      </c>
      <c r="F32" s="485">
        <v>116057440.40000001</v>
      </c>
      <c r="G32" s="485">
        <v>34183475.829999998</v>
      </c>
      <c r="H32" s="485"/>
      <c r="I32" s="485"/>
      <c r="J32" s="485"/>
      <c r="K32" s="486">
        <v>8608868133.4829998</v>
      </c>
    </row>
    <row r="33" spans="2:12">
      <c r="B33" s="491"/>
      <c r="C33" s="689" t="s">
        <v>1395</v>
      </c>
      <c r="D33" s="691">
        <v>381065843.19</v>
      </c>
      <c r="E33" s="691">
        <v>0</v>
      </c>
      <c r="F33" s="691">
        <v>0</v>
      </c>
      <c r="G33" s="691">
        <v>0</v>
      </c>
      <c r="H33" s="691">
        <v>0</v>
      </c>
      <c r="I33" s="691">
        <v>0</v>
      </c>
      <c r="J33" s="691">
        <v>0</v>
      </c>
      <c r="K33" s="692">
        <v>381065843.19</v>
      </c>
    </row>
    <row r="34" spans="2:12">
      <c r="B34" s="491"/>
      <c r="C34" s="689" t="s">
        <v>1370</v>
      </c>
      <c r="D34" s="691">
        <v>8217205749.4530001</v>
      </c>
      <c r="E34" s="691">
        <v>126653981.23999999</v>
      </c>
      <c r="F34" s="691">
        <v>116057440.40000001</v>
      </c>
      <c r="G34" s="691">
        <v>34183475.829999998</v>
      </c>
      <c r="H34" s="691">
        <v>0</v>
      </c>
      <c r="I34" s="691">
        <v>0</v>
      </c>
      <c r="J34" s="691">
        <v>0</v>
      </c>
      <c r="K34" s="692">
        <v>8227802290.2930002</v>
      </c>
      <c r="L34" s="448"/>
    </row>
    <row r="35" spans="2:12">
      <c r="B35" s="490" t="s">
        <v>6</v>
      </c>
      <c r="C35" s="688" t="s">
        <v>1210</v>
      </c>
      <c r="D35" s="694">
        <v>127024845.17</v>
      </c>
      <c r="E35" s="694">
        <v>0</v>
      </c>
      <c r="F35" s="694">
        <v>0</v>
      </c>
      <c r="G35" s="694">
        <v>716059.69</v>
      </c>
      <c r="H35" s="694"/>
      <c r="I35" s="694"/>
      <c r="J35" s="694"/>
      <c r="K35" s="695">
        <v>127024845.17</v>
      </c>
    </row>
    <row r="36" spans="2:12">
      <c r="B36" s="491"/>
      <c r="C36" s="689" t="s">
        <v>1370</v>
      </c>
      <c r="D36" s="691">
        <v>127024845.17</v>
      </c>
      <c r="E36" s="691">
        <v>0</v>
      </c>
      <c r="F36" s="691">
        <v>0</v>
      </c>
      <c r="G36" s="691">
        <v>716059.69</v>
      </c>
      <c r="H36" s="691">
        <v>0</v>
      </c>
      <c r="I36" s="691">
        <v>0</v>
      </c>
      <c r="J36" s="691">
        <v>0</v>
      </c>
      <c r="K36" s="692">
        <v>127024845.17</v>
      </c>
    </row>
    <row r="37" spans="2:12">
      <c r="B37" s="490" t="s">
        <v>6</v>
      </c>
      <c r="C37" s="688" t="s">
        <v>1213</v>
      </c>
      <c r="D37" s="694">
        <v>442212497.69</v>
      </c>
      <c r="E37" s="694">
        <v>0</v>
      </c>
      <c r="F37" s="694">
        <v>0</v>
      </c>
      <c r="G37" s="694">
        <v>713125</v>
      </c>
      <c r="H37" s="694"/>
      <c r="I37" s="694"/>
      <c r="J37" s="694"/>
      <c r="K37" s="695">
        <v>442212497.69</v>
      </c>
    </row>
    <row r="38" spans="2:12">
      <c r="B38" s="491"/>
      <c r="C38" s="689" t="s">
        <v>1370</v>
      </c>
      <c r="D38" s="691">
        <v>442212497.69</v>
      </c>
      <c r="E38" s="691">
        <v>0</v>
      </c>
      <c r="F38" s="691">
        <v>0</v>
      </c>
      <c r="G38" s="691">
        <v>713125</v>
      </c>
      <c r="H38" s="691">
        <v>0</v>
      </c>
      <c r="I38" s="691">
        <v>0</v>
      </c>
      <c r="J38" s="691">
        <v>0</v>
      </c>
      <c r="K38" s="692">
        <v>442212497.69</v>
      </c>
    </row>
    <row r="39" spans="2:12">
      <c r="B39" s="490" t="s">
        <v>6</v>
      </c>
      <c r="C39" s="688" t="s">
        <v>1288</v>
      </c>
      <c r="D39" s="694">
        <v>108657687.8</v>
      </c>
      <c r="E39" s="694">
        <v>0</v>
      </c>
      <c r="F39" s="694">
        <v>0</v>
      </c>
      <c r="G39" s="694">
        <v>0</v>
      </c>
      <c r="H39" s="694"/>
      <c r="I39" s="694"/>
      <c r="J39" s="694"/>
      <c r="K39" s="695">
        <v>108657687.8</v>
      </c>
    </row>
    <row r="40" spans="2:12">
      <c r="B40" s="491"/>
      <c r="C40" s="689" t="s">
        <v>1370</v>
      </c>
      <c r="D40" s="691">
        <v>108657687.8</v>
      </c>
      <c r="E40" s="691">
        <v>0</v>
      </c>
      <c r="F40" s="691">
        <v>0</v>
      </c>
      <c r="G40" s="691">
        <v>0</v>
      </c>
      <c r="H40" s="691">
        <v>0</v>
      </c>
      <c r="I40" s="691">
        <v>0</v>
      </c>
      <c r="J40" s="691">
        <v>0</v>
      </c>
      <c r="K40" s="692">
        <v>108657687.8</v>
      </c>
    </row>
    <row r="41" spans="2:12">
      <c r="B41" s="491"/>
      <c r="C41" s="477" t="s">
        <v>1362</v>
      </c>
      <c r="D41" s="477">
        <v>5275051350.1800003</v>
      </c>
      <c r="E41" s="477">
        <v>0</v>
      </c>
      <c r="F41" s="477">
        <v>0</v>
      </c>
      <c r="G41" s="477">
        <v>26788205.469999999</v>
      </c>
      <c r="H41" s="477">
        <v>0</v>
      </c>
      <c r="I41" s="477">
        <v>0</v>
      </c>
      <c r="J41" s="477">
        <v>0</v>
      </c>
      <c r="K41" s="478">
        <v>5275051350.1800003</v>
      </c>
    </row>
    <row r="42" spans="2:12">
      <c r="B42" s="490" t="s">
        <v>6</v>
      </c>
      <c r="C42" s="483" t="s">
        <v>525</v>
      </c>
      <c r="D42" s="485">
        <v>3665123825.7199998</v>
      </c>
      <c r="E42" s="485">
        <v>0</v>
      </c>
      <c r="F42" s="485">
        <v>0</v>
      </c>
      <c r="G42" s="485">
        <v>26237439.5</v>
      </c>
      <c r="H42" s="485">
        <v>0</v>
      </c>
      <c r="I42" s="485">
        <v>0</v>
      </c>
      <c r="J42" s="485">
        <v>0</v>
      </c>
      <c r="K42" s="486">
        <v>3665123825.7199998</v>
      </c>
    </row>
    <row r="43" spans="2:12">
      <c r="B43" s="491"/>
      <c r="C43" s="689" t="s">
        <v>1394</v>
      </c>
      <c r="D43" s="691">
        <v>500000000</v>
      </c>
      <c r="E43" s="691">
        <v>0</v>
      </c>
      <c r="F43" s="691">
        <v>0</v>
      </c>
      <c r="G43" s="691">
        <v>0</v>
      </c>
      <c r="H43" s="691">
        <v>0</v>
      </c>
      <c r="I43" s="691">
        <v>0</v>
      </c>
      <c r="J43" s="691">
        <v>0</v>
      </c>
      <c r="K43" s="692">
        <v>500000000</v>
      </c>
    </row>
    <row r="44" spans="2:12">
      <c r="B44" s="491"/>
      <c r="C44" s="689" t="s">
        <v>1370</v>
      </c>
      <c r="D44" s="691">
        <v>3165123825.7199998</v>
      </c>
      <c r="E44" s="691">
        <v>0</v>
      </c>
      <c r="F44" s="691">
        <v>0</v>
      </c>
      <c r="G44" s="691">
        <v>26237439.5</v>
      </c>
      <c r="H44" s="691">
        <v>0</v>
      </c>
      <c r="I44" s="691">
        <v>0</v>
      </c>
      <c r="J44" s="691">
        <v>0</v>
      </c>
      <c r="K44" s="692">
        <v>3165123825.7199998</v>
      </c>
    </row>
    <row r="45" spans="2:12">
      <c r="B45" s="490" t="s">
        <v>6</v>
      </c>
      <c r="C45" s="688" t="s">
        <v>1127</v>
      </c>
      <c r="D45" s="694">
        <v>71359236.890000001</v>
      </c>
      <c r="E45" s="694">
        <v>0</v>
      </c>
      <c r="F45" s="694">
        <v>0</v>
      </c>
      <c r="G45" s="694">
        <v>0</v>
      </c>
      <c r="H45" s="694">
        <v>0</v>
      </c>
      <c r="I45" s="694">
        <v>0</v>
      </c>
      <c r="J45" s="694">
        <v>0</v>
      </c>
      <c r="K45" s="695">
        <v>71359236.890000001</v>
      </c>
    </row>
    <row r="46" spans="2:12">
      <c r="B46" s="491"/>
      <c r="C46" s="689" t="s">
        <v>1370</v>
      </c>
      <c r="D46" s="691">
        <v>71359236.890000001</v>
      </c>
      <c r="E46" s="691">
        <v>0</v>
      </c>
      <c r="F46" s="691">
        <v>0</v>
      </c>
      <c r="G46" s="691">
        <v>0</v>
      </c>
      <c r="H46" s="691">
        <v>0</v>
      </c>
      <c r="I46" s="691">
        <v>0</v>
      </c>
      <c r="J46" s="691">
        <v>0</v>
      </c>
      <c r="K46" s="692">
        <v>71359236.890000001</v>
      </c>
    </row>
    <row r="47" spans="2:12">
      <c r="B47" s="490" t="s">
        <v>6</v>
      </c>
      <c r="C47" s="688" t="s">
        <v>528</v>
      </c>
      <c r="D47" s="694">
        <v>412498702.72000003</v>
      </c>
      <c r="E47" s="694">
        <v>0</v>
      </c>
      <c r="F47" s="694">
        <v>0</v>
      </c>
      <c r="G47" s="694">
        <v>0</v>
      </c>
      <c r="H47" s="694">
        <v>0</v>
      </c>
      <c r="I47" s="694">
        <v>0</v>
      </c>
      <c r="J47" s="694">
        <v>0</v>
      </c>
      <c r="K47" s="695">
        <v>412498702.72000003</v>
      </c>
    </row>
    <row r="48" spans="2:12">
      <c r="B48" s="491"/>
      <c r="C48" s="689" t="s">
        <v>1394</v>
      </c>
      <c r="D48" s="691">
        <v>112498702.72</v>
      </c>
      <c r="E48" s="691">
        <v>0</v>
      </c>
      <c r="F48" s="691">
        <v>0</v>
      </c>
      <c r="G48" s="691">
        <v>0</v>
      </c>
      <c r="H48" s="691">
        <v>0</v>
      </c>
      <c r="I48" s="691">
        <v>0</v>
      </c>
      <c r="J48" s="691">
        <v>0</v>
      </c>
      <c r="K48" s="692">
        <v>112498702.72</v>
      </c>
    </row>
    <row r="49" spans="2:11">
      <c r="B49" s="491"/>
      <c r="C49" s="689" t="s">
        <v>1370</v>
      </c>
      <c r="D49" s="691">
        <v>300000000</v>
      </c>
      <c r="E49" s="691">
        <v>0</v>
      </c>
      <c r="F49" s="691">
        <v>0</v>
      </c>
      <c r="G49" s="691">
        <v>0</v>
      </c>
      <c r="H49" s="691">
        <v>0</v>
      </c>
      <c r="I49" s="691">
        <v>0</v>
      </c>
      <c r="J49" s="691">
        <v>0</v>
      </c>
      <c r="K49" s="692">
        <v>300000000</v>
      </c>
    </row>
    <row r="50" spans="2:11">
      <c r="B50" s="490" t="s">
        <v>6</v>
      </c>
      <c r="C50" s="688" t="s">
        <v>408</v>
      </c>
      <c r="D50" s="694">
        <v>100000000</v>
      </c>
      <c r="E50" s="694">
        <v>0</v>
      </c>
      <c r="F50" s="694">
        <v>0</v>
      </c>
      <c r="G50" s="694">
        <v>0</v>
      </c>
      <c r="H50" s="694">
        <v>0</v>
      </c>
      <c r="I50" s="694">
        <v>0</v>
      </c>
      <c r="J50" s="694">
        <v>0</v>
      </c>
      <c r="K50" s="695">
        <v>100000000</v>
      </c>
    </row>
    <row r="51" spans="2:11">
      <c r="B51" s="491"/>
      <c r="C51" s="689" t="s">
        <v>1370</v>
      </c>
      <c r="D51" s="691">
        <v>100000000</v>
      </c>
      <c r="E51" s="691">
        <v>0</v>
      </c>
      <c r="F51" s="691">
        <v>0</v>
      </c>
      <c r="G51" s="691">
        <v>0</v>
      </c>
      <c r="H51" s="691">
        <v>0</v>
      </c>
      <c r="I51" s="691">
        <v>0</v>
      </c>
      <c r="J51" s="691">
        <v>0</v>
      </c>
      <c r="K51" s="692">
        <v>100000000</v>
      </c>
    </row>
    <row r="52" spans="2:11">
      <c r="B52" s="490" t="s">
        <v>6</v>
      </c>
      <c r="C52" s="688" t="s">
        <v>39</v>
      </c>
      <c r="D52" s="694">
        <v>474650000</v>
      </c>
      <c r="E52" s="694">
        <v>0</v>
      </c>
      <c r="F52" s="694">
        <v>0</v>
      </c>
      <c r="G52" s="694">
        <v>11618.75</v>
      </c>
      <c r="H52" s="694">
        <v>0</v>
      </c>
      <c r="I52" s="694">
        <v>0</v>
      </c>
      <c r="J52" s="694">
        <v>0</v>
      </c>
      <c r="K52" s="695">
        <v>474650000</v>
      </c>
    </row>
    <row r="53" spans="2:11">
      <c r="B53" s="491"/>
      <c r="C53" s="689" t="s">
        <v>1370</v>
      </c>
      <c r="D53" s="691">
        <v>474650000</v>
      </c>
      <c r="E53" s="691">
        <v>0</v>
      </c>
      <c r="F53" s="691">
        <v>0</v>
      </c>
      <c r="G53" s="691">
        <v>11618.75</v>
      </c>
      <c r="H53" s="691">
        <v>0</v>
      </c>
      <c r="I53" s="691">
        <v>0</v>
      </c>
      <c r="J53" s="691">
        <v>0</v>
      </c>
      <c r="K53" s="692">
        <v>474650000</v>
      </c>
    </row>
    <row r="54" spans="2:11">
      <c r="B54" s="490" t="s">
        <v>6</v>
      </c>
      <c r="C54" s="688" t="s">
        <v>1179</v>
      </c>
      <c r="D54" s="694">
        <v>551419584.8499999</v>
      </c>
      <c r="E54" s="694">
        <v>0</v>
      </c>
      <c r="F54" s="694">
        <v>0</v>
      </c>
      <c r="G54" s="694">
        <v>539147.22</v>
      </c>
      <c r="H54" s="694">
        <v>0</v>
      </c>
      <c r="I54" s="694">
        <v>0</v>
      </c>
      <c r="J54" s="694">
        <v>0</v>
      </c>
      <c r="K54" s="695">
        <v>551419584.8499999</v>
      </c>
    </row>
    <row r="55" spans="2:11">
      <c r="B55" s="494"/>
      <c r="C55" s="698" t="s">
        <v>1370</v>
      </c>
      <c r="D55" s="699">
        <v>551419584.8499999</v>
      </c>
      <c r="E55" s="699">
        <v>0</v>
      </c>
      <c r="F55" s="699">
        <v>0</v>
      </c>
      <c r="G55" s="699">
        <v>539147.22</v>
      </c>
      <c r="H55" s="699">
        <v>0</v>
      </c>
      <c r="I55" s="699">
        <v>0</v>
      </c>
      <c r="J55" s="699">
        <v>0</v>
      </c>
      <c r="K55" s="700">
        <v>551419584.8499999</v>
      </c>
    </row>
    <row r="56" spans="2:11">
      <c r="B56" s="499" t="s">
        <v>1388</v>
      </c>
    </row>
    <row r="58" spans="2:11" ht="11.25" customHeight="1">
      <c r="B58" s="715" t="s">
        <v>1677</v>
      </c>
      <c r="C58" s="718"/>
      <c r="D58" s="718"/>
      <c r="E58" s="718"/>
      <c r="F58" s="718"/>
      <c r="G58" s="718"/>
      <c r="H58" s="718"/>
      <c r="I58" s="718"/>
      <c r="J58" s="718"/>
      <c r="K58" s="719"/>
    </row>
    <row r="59" spans="2:11">
      <c r="B59" s="720"/>
      <c r="C59" s="721"/>
      <c r="D59" s="721"/>
      <c r="E59" s="721"/>
      <c r="F59" s="721"/>
      <c r="G59" s="721"/>
      <c r="H59" s="721"/>
      <c r="I59" s="721"/>
      <c r="J59" s="721"/>
      <c r="K59" s="722"/>
    </row>
    <row r="60" spans="2:11">
      <c r="B60" s="723"/>
      <c r="C60" s="724"/>
      <c r="D60" s="724"/>
      <c r="E60" s="724"/>
      <c r="F60" s="724"/>
      <c r="G60" s="724"/>
      <c r="H60" s="724"/>
      <c r="I60" s="724"/>
      <c r="J60" s="724"/>
      <c r="K60" s="725"/>
    </row>
    <row r="61" spans="2:11" ht="18" customHeight="1">
      <c r="B61" s="728" t="s">
        <v>1435</v>
      </c>
      <c r="C61" s="704" t="s">
        <v>1434</v>
      </c>
      <c r="D61" s="702" t="s">
        <v>1764</v>
      </c>
      <c r="E61" s="702" t="s">
        <v>1345</v>
      </c>
      <c r="F61" s="702" t="s">
        <v>1565</v>
      </c>
      <c r="G61" s="702" t="s">
        <v>1343</v>
      </c>
      <c r="H61" s="702" t="s">
        <v>1348</v>
      </c>
      <c r="I61" s="702" t="s">
        <v>1387</v>
      </c>
      <c r="J61" s="702" t="s">
        <v>1564</v>
      </c>
      <c r="K61" s="702" t="s">
        <v>1765</v>
      </c>
    </row>
    <row r="62" spans="2:11" ht="16.5" customHeight="1">
      <c r="B62" s="729"/>
      <c r="C62" s="701" t="s">
        <v>1436</v>
      </c>
      <c r="D62" s="701">
        <v>1265054468.5199995</v>
      </c>
      <c r="E62" s="701">
        <v>35519901.649999999</v>
      </c>
      <c r="F62" s="701">
        <v>3262226.4</v>
      </c>
      <c r="G62" s="701">
        <v>6756424.6399999987</v>
      </c>
      <c r="H62" s="701">
        <v>0</v>
      </c>
      <c r="I62" s="701">
        <v>0</v>
      </c>
      <c r="J62" s="701">
        <v>0</v>
      </c>
      <c r="K62" s="703">
        <v>1297312143.7699995</v>
      </c>
    </row>
    <row r="63" spans="2:11">
      <c r="B63" s="729"/>
      <c r="C63" s="483" t="s">
        <v>538</v>
      </c>
      <c r="D63" s="483">
        <v>528088098.25999951</v>
      </c>
      <c r="E63" s="483">
        <v>35519901.649999999</v>
      </c>
      <c r="F63" s="483">
        <v>0</v>
      </c>
      <c r="G63" s="483">
        <v>3271320.6300000008</v>
      </c>
      <c r="H63" s="483"/>
      <c r="I63" s="483"/>
      <c r="J63" s="483"/>
      <c r="K63" s="484">
        <v>563607999.90999961</v>
      </c>
    </row>
    <row r="64" spans="2:11">
      <c r="B64" s="729"/>
      <c r="C64" s="479" t="s">
        <v>1369</v>
      </c>
      <c r="D64" s="479">
        <v>528088098.25999951</v>
      </c>
      <c r="E64" s="479">
        <v>35519901.649999999</v>
      </c>
      <c r="F64" s="479">
        <v>0</v>
      </c>
      <c r="G64" s="479">
        <v>3271320.6300000008</v>
      </c>
      <c r="H64" s="479">
        <v>0</v>
      </c>
      <c r="I64" s="479">
        <v>0</v>
      </c>
      <c r="J64" s="479">
        <v>0</v>
      </c>
      <c r="K64" s="480">
        <v>563607999.90999949</v>
      </c>
    </row>
    <row r="65" spans="2:11">
      <c r="B65" s="729"/>
      <c r="C65" s="483" t="s">
        <v>986</v>
      </c>
      <c r="D65" s="483">
        <v>696229142.96000004</v>
      </c>
      <c r="E65" s="483">
        <v>0</v>
      </c>
      <c r="F65" s="483">
        <v>3108415</v>
      </c>
      <c r="G65" s="483">
        <v>3316325.7899999982</v>
      </c>
      <c r="H65" s="483"/>
      <c r="I65" s="483"/>
      <c r="J65" s="483"/>
      <c r="K65" s="484">
        <v>693120727.96000004</v>
      </c>
    </row>
    <row r="66" spans="2:11">
      <c r="B66" s="729"/>
      <c r="C66" s="479" t="s">
        <v>1369</v>
      </c>
      <c r="D66" s="487">
        <v>696229142.96000004</v>
      </c>
      <c r="E66" s="487">
        <v>0</v>
      </c>
      <c r="F66" s="487">
        <v>3108415</v>
      </c>
      <c r="G66" s="487">
        <v>3316325.7899999982</v>
      </c>
      <c r="H66" s="487">
        <v>0</v>
      </c>
      <c r="I66" s="487">
        <v>0</v>
      </c>
      <c r="J66" s="487">
        <v>0</v>
      </c>
      <c r="K66" s="488">
        <v>693120727.96000004</v>
      </c>
    </row>
    <row r="67" spans="2:11">
      <c r="B67" s="729"/>
      <c r="C67" s="483" t="s">
        <v>1119</v>
      </c>
      <c r="D67" s="485">
        <v>13378714.01</v>
      </c>
      <c r="E67" s="485">
        <v>0</v>
      </c>
      <c r="F67" s="485">
        <v>153811.4</v>
      </c>
      <c r="G67" s="485">
        <v>168778.22</v>
      </c>
      <c r="H67" s="485"/>
      <c r="I67" s="485"/>
      <c r="J67" s="485"/>
      <c r="K67" s="486">
        <v>13224902.609999999</v>
      </c>
    </row>
    <row r="68" spans="2:11">
      <c r="B68" s="729"/>
      <c r="C68" s="479" t="s">
        <v>1369</v>
      </c>
      <c r="D68" s="479">
        <v>13378714.01</v>
      </c>
      <c r="E68" s="479">
        <v>0</v>
      </c>
      <c r="F68" s="479">
        <v>153811.4</v>
      </c>
      <c r="G68" s="479">
        <v>168778.22</v>
      </c>
      <c r="H68" s="479">
        <v>0</v>
      </c>
      <c r="I68" s="479">
        <v>0</v>
      </c>
      <c r="J68" s="479">
        <v>0</v>
      </c>
      <c r="K68" s="480">
        <v>13224902.609999999</v>
      </c>
    </row>
    <row r="69" spans="2:11">
      <c r="B69" s="729"/>
      <c r="C69" s="483" t="s">
        <v>1196</v>
      </c>
      <c r="D69" s="483">
        <v>27358513.289999999</v>
      </c>
      <c r="E69" s="483">
        <v>0</v>
      </c>
      <c r="F69" s="483">
        <v>0</v>
      </c>
      <c r="G69" s="483">
        <v>0</v>
      </c>
      <c r="H69" s="483"/>
      <c r="I69" s="483"/>
      <c r="J69" s="483"/>
      <c r="K69" s="484">
        <v>27358513.289999999</v>
      </c>
    </row>
    <row r="70" spans="2:11">
      <c r="B70" s="730"/>
      <c r="C70" s="495" t="s">
        <v>1369</v>
      </c>
      <c r="D70" s="500">
        <v>27358513.289999999</v>
      </c>
      <c r="E70" s="500">
        <v>0</v>
      </c>
      <c r="F70" s="500">
        <v>0</v>
      </c>
      <c r="G70" s="500">
        <v>0</v>
      </c>
      <c r="H70" s="500">
        <v>0</v>
      </c>
      <c r="I70" s="500">
        <v>0</v>
      </c>
      <c r="J70" s="500">
        <v>0</v>
      </c>
      <c r="K70" s="501">
        <v>27358513.289999999</v>
      </c>
    </row>
    <row r="71" spans="2:11" ht="5.25" customHeight="1">
      <c r="B71" s="502"/>
      <c r="C71" s="479"/>
      <c r="D71" s="487"/>
      <c r="E71" s="487"/>
      <c r="F71" s="487"/>
      <c r="G71" s="487"/>
      <c r="H71" s="487"/>
      <c r="I71" s="487"/>
      <c r="J71" s="487"/>
      <c r="K71" s="487"/>
    </row>
    <row r="72" spans="2:11" ht="3.75" customHeight="1">
      <c r="B72" s="502"/>
      <c r="C72" s="479"/>
      <c r="D72" s="487"/>
      <c r="E72" s="487"/>
      <c r="F72" s="487"/>
      <c r="G72" s="487"/>
      <c r="H72" s="487"/>
      <c r="I72" s="487"/>
      <c r="J72" s="487"/>
      <c r="K72" s="487"/>
    </row>
    <row r="73" spans="2:11" ht="18.75" customHeight="1">
      <c r="B73" s="712" t="s">
        <v>1437</v>
      </c>
      <c r="C73" s="503"/>
      <c r="D73" s="504">
        <v>6540105818.6999998</v>
      </c>
      <c r="E73" s="504">
        <v>35519901.649999999</v>
      </c>
      <c r="F73" s="504">
        <v>3262226.4</v>
      </c>
      <c r="G73" s="504">
        <v>33544630.109999999</v>
      </c>
      <c r="H73" s="504">
        <v>0</v>
      </c>
      <c r="I73" s="504">
        <v>0</v>
      </c>
      <c r="J73" s="504">
        <v>0</v>
      </c>
      <c r="K73" s="505">
        <v>6572363493.9499998</v>
      </c>
    </row>
    <row r="74" spans="2:11">
      <c r="B74" s="713"/>
      <c r="C74" s="506" t="s">
        <v>1436</v>
      </c>
      <c r="D74" s="507">
        <v>1265054468.5199995</v>
      </c>
      <c r="E74" s="507">
        <v>35519901.649999999</v>
      </c>
      <c r="F74" s="507">
        <v>3262226.4</v>
      </c>
      <c r="G74" s="507">
        <v>6756424.6399999987</v>
      </c>
      <c r="H74" s="507">
        <v>0</v>
      </c>
      <c r="I74" s="507">
        <v>0</v>
      </c>
      <c r="J74" s="507">
        <v>0</v>
      </c>
      <c r="K74" s="508">
        <v>1297312143.7699995</v>
      </c>
    </row>
    <row r="75" spans="2:11">
      <c r="B75" s="713"/>
      <c r="C75" s="483" t="s">
        <v>538</v>
      </c>
      <c r="D75" s="483">
        <v>528088098.25999951</v>
      </c>
      <c r="E75" s="483">
        <v>35519901.649999999</v>
      </c>
      <c r="F75" s="483">
        <v>0</v>
      </c>
      <c r="G75" s="483">
        <v>3271320.6300000008</v>
      </c>
      <c r="H75" s="483"/>
      <c r="I75" s="483"/>
      <c r="J75" s="483"/>
      <c r="K75" s="484">
        <v>563607999.90999961</v>
      </c>
    </row>
    <row r="76" spans="2:11">
      <c r="B76" s="713"/>
      <c r="C76" s="479" t="s">
        <v>1369</v>
      </c>
      <c r="D76" s="479">
        <v>528088098.25999951</v>
      </c>
      <c r="E76" s="479">
        <v>35519901.649999999</v>
      </c>
      <c r="F76" s="479">
        <v>0</v>
      </c>
      <c r="G76" s="479">
        <v>3271320.6300000008</v>
      </c>
      <c r="H76" s="479">
        <v>0</v>
      </c>
      <c r="I76" s="479">
        <v>0</v>
      </c>
      <c r="J76" s="479">
        <v>0</v>
      </c>
      <c r="K76" s="480">
        <v>563607999.90999961</v>
      </c>
    </row>
    <row r="77" spans="2:11">
      <c r="B77" s="713"/>
      <c r="C77" s="483" t="s">
        <v>986</v>
      </c>
      <c r="D77" s="483">
        <v>696229142.96000004</v>
      </c>
      <c r="E77" s="483">
        <v>0</v>
      </c>
      <c r="F77" s="483">
        <v>3108415</v>
      </c>
      <c r="G77" s="483">
        <v>3316325.7899999982</v>
      </c>
      <c r="H77" s="483"/>
      <c r="I77" s="483"/>
      <c r="J77" s="483"/>
      <c r="K77" s="484">
        <v>693120727.96000004</v>
      </c>
    </row>
    <row r="78" spans="2:11">
      <c r="B78" s="713"/>
      <c r="C78" s="479" t="s">
        <v>1369</v>
      </c>
      <c r="D78" s="487">
        <v>696229142.96000004</v>
      </c>
      <c r="E78" s="487">
        <v>0</v>
      </c>
      <c r="F78" s="487">
        <v>3108415</v>
      </c>
      <c r="G78" s="487">
        <v>3316325.7899999982</v>
      </c>
      <c r="H78" s="487">
        <v>0</v>
      </c>
      <c r="I78" s="487">
        <v>0</v>
      </c>
      <c r="J78" s="487">
        <v>0</v>
      </c>
      <c r="K78" s="488">
        <v>693120727.96000004</v>
      </c>
    </row>
    <row r="79" spans="2:11">
      <c r="B79" s="713"/>
      <c r="C79" s="483" t="s">
        <v>1119</v>
      </c>
      <c r="D79" s="485">
        <v>13378714.01</v>
      </c>
      <c r="E79" s="485">
        <v>0</v>
      </c>
      <c r="F79" s="485">
        <v>153811.4</v>
      </c>
      <c r="G79" s="485">
        <v>168778.22</v>
      </c>
      <c r="H79" s="485"/>
      <c r="I79" s="485"/>
      <c r="J79" s="485"/>
      <c r="K79" s="486">
        <v>13224902.609999999</v>
      </c>
    </row>
    <row r="80" spans="2:11">
      <c r="B80" s="713"/>
      <c r="C80" s="479" t="s">
        <v>1369</v>
      </c>
      <c r="D80" s="479">
        <v>13378714.01</v>
      </c>
      <c r="E80" s="479">
        <v>0</v>
      </c>
      <c r="F80" s="479">
        <v>153811.4</v>
      </c>
      <c r="G80" s="479">
        <v>168778.22</v>
      </c>
      <c r="H80" s="479">
        <v>0</v>
      </c>
      <c r="I80" s="479">
        <v>0</v>
      </c>
      <c r="J80" s="479">
        <v>0</v>
      </c>
      <c r="K80" s="480">
        <v>13224902.609999999</v>
      </c>
    </row>
    <row r="81" spans="2:11">
      <c r="B81" s="713"/>
      <c r="C81" s="483" t="s">
        <v>1196</v>
      </c>
      <c r="D81" s="483">
        <v>27358513.289999999</v>
      </c>
      <c r="E81" s="483">
        <v>0</v>
      </c>
      <c r="F81" s="483">
        <v>0</v>
      </c>
      <c r="G81" s="483">
        <v>0</v>
      </c>
      <c r="H81" s="483"/>
      <c r="I81" s="483"/>
      <c r="J81" s="483"/>
      <c r="K81" s="484">
        <v>27358513.289999999</v>
      </c>
    </row>
    <row r="82" spans="2:11">
      <c r="B82" s="713"/>
      <c r="C82" s="479" t="s">
        <v>1369</v>
      </c>
      <c r="D82" s="487">
        <v>27358513.289999999</v>
      </c>
      <c r="E82" s="487">
        <v>0</v>
      </c>
      <c r="F82" s="487">
        <v>0</v>
      </c>
      <c r="G82" s="487">
        <v>0</v>
      </c>
      <c r="H82" s="487">
        <v>0</v>
      </c>
      <c r="I82" s="487">
        <v>0</v>
      </c>
      <c r="J82" s="487">
        <v>0</v>
      </c>
      <c r="K82" s="488">
        <v>27358513.289999999</v>
      </c>
    </row>
    <row r="83" spans="2:11">
      <c r="B83" s="713"/>
      <c r="C83" s="509" t="s">
        <v>1362</v>
      </c>
      <c r="D83" s="509">
        <v>5275051350.1800003</v>
      </c>
      <c r="E83" s="509">
        <v>0</v>
      </c>
      <c r="F83" s="509">
        <v>0</v>
      </c>
      <c r="G83" s="509">
        <v>26788205.469999999</v>
      </c>
      <c r="H83" s="509">
        <v>0</v>
      </c>
      <c r="I83" s="509">
        <v>0</v>
      </c>
      <c r="J83" s="509">
        <v>0</v>
      </c>
      <c r="K83" s="510">
        <v>5275051350.1800003</v>
      </c>
    </row>
    <row r="84" spans="2:11">
      <c r="B84" s="713"/>
      <c r="C84" s="483" t="s">
        <v>525</v>
      </c>
      <c r="D84" s="485">
        <v>3665123825.7199998</v>
      </c>
      <c r="E84" s="485">
        <v>0</v>
      </c>
      <c r="F84" s="485">
        <v>0</v>
      </c>
      <c r="G84" s="485">
        <v>26237439.5</v>
      </c>
      <c r="H84" s="485"/>
      <c r="I84" s="485"/>
      <c r="J84" s="485"/>
      <c r="K84" s="486">
        <v>3665123825.7199998</v>
      </c>
    </row>
    <row r="85" spans="2:11">
      <c r="B85" s="713"/>
      <c r="C85" s="479" t="s">
        <v>1394</v>
      </c>
      <c r="D85" s="705">
        <v>500000000</v>
      </c>
      <c r="E85" s="705">
        <v>0</v>
      </c>
      <c r="F85" s="705">
        <v>0</v>
      </c>
      <c r="G85" s="705">
        <v>0</v>
      </c>
      <c r="H85" s="705">
        <v>0</v>
      </c>
      <c r="I85" s="705">
        <v>0</v>
      </c>
      <c r="J85" s="705">
        <v>0</v>
      </c>
      <c r="K85" s="706">
        <v>500000000</v>
      </c>
    </row>
    <row r="86" spans="2:11">
      <c r="B86" s="713"/>
      <c r="C86" s="479" t="s">
        <v>1370</v>
      </c>
      <c r="D86" s="705">
        <v>3165123825.7199998</v>
      </c>
      <c r="E86" s="705">
        <v>0</v>
      </c>
      <c r="F86" s="705">
        <v>0</v>
      </c>
      <c r="G86" s="705">
        <v>26237439.5</v>
      </c>
      <c r="H86" s="705">
        <v>0</v>
      </c>
      <c r="I86" s="705">
        <v>0</v>
      </c>
      <c r="J86" s="705">
        <v>0</v>
      </c>
      <c r="K86" s="706">
        <v>3165123825.7199998</v>
      </c>
    </row>
    <row r="87" spans="2:11">
      <c r="B87" s="713"/>
      <c r="C87" s="483" t="s">
        <v>1127</v>
      </c>
      <c r="D87" s="485">
        <v>71359236.890000001</v>
      </c>
      <c r="E87" s="485">
        <v>0</v>
      </c>
      <c r="F87" s="485">
        <v>0</v>
      </c>
      <c r="G87" s="485">
        <v>0</v>
      </c>
      <c r="H87" s="485"/>
      <c r="I87" s="485"/>
      <c r="J87" s="485"/>
      <c r="K87" s="486">
        <v>71359236.890000001</v>
      </c>
    </row>
    <row r="88" spans="2:11">
      <c r="B88" s="713"/>
      <c r="C88" s="479" t="s">
        <v>1370</v>
      </c>
      <c r="D88" s="705">
        <v>71359236.890000001</v>
      </c>
      <c r="E88" s="705">
        <v>0</v>
      </c>
      <c r="F88" s="705">
        <v>0</v>
      </c>
      <c r="G88" s="705">
        <v>0</v>
      </c>
      <c r="H88" s="705">
        <v>0</v>
      </c>
      <c r="I88" s="705">
        <v>0</v>
      </c>
      <c r="J88" s="705">
        <v>0</v>
      </c>
      <c r="K88" s="706">
        <v>71359236.890000001</v>
      </c>
    </row>
    <row r="89" spans="2:11">
      <c r="B89" s="713"/>
      <c r="C89" s="483" t="s">
        <v>528</v>
      </c>
      <c r="D89" s="485">
        <v>412498702.72000003</v>
      </c>
      <c r="E89" s="485">
        <v>0</v>
      </c>
      <c r="F89" s="485">
        <v>0</v>
      </c>
      <c r="G89" s="485">
        <v>0</v>
      </c>
      <c r="H89" s="485"/>
      <c r="I89" s="485"/>
      <c r="J89" s="485"/>
      <c r="K89" s="486">
        <v>412498702.72000003</v>
      </c>
    </row>
    <row r="90" spans="2:11">
      <c r="B90" s="713"/>
      <c r="C90" s="479" t="s">
        <v>1394</v>
      </c>
      <c r="D90" s="705">
        <v>112498702.72</v>
      </c>
      <c r="E90" s="705">
        <v>0</v>
      </c>
      <c r="F90" s="705">
        <v>0</v>
      </c>
      <c r="G90" s="705">
        <v>0</v>
      </c>
      <c r="H90" s="705">
        <v>0</v>
      </c>
      <c r="I90" s="705">
        <v>0</v>
      </c>
      <c r="J90" s="705">
        <v>0</v>
      </c>
      <c r="K90" s="706">
        <v>112498702.72</v>
      </c>
    </row>
    <row r="91" spans="2:11">
      <c r="B91" s="713"/>
      <c r="C91" s="479" t="s">
        <v>1370</v>
      </c>
      <c r="D91" s="705">
        <v>300000000</v>
      </c>
      <c r="E91" s="705">
        <v>0</v>
      </c>
      <c r="F91" s="705">
        <v>0</v>
      </c>
      <c r="G91" s="705">
        <v>0</v>
      </c>
      <c r="H91" s="705">
        <v>0</v>
      </c>
      <c r="I91" s="705">
        <v>0</v>
      </c>
      <c r="J91" s="705">
        <v>0</v>
      </c>
      <c r="K91" s="706">
        <v>300000000</v>
      </c>
    </row>
    <row r="92" spans="2:11">
      <c r="B92" s="713"/>
      <c r="C92" s="483" t="s">
        <v>408</v>
      </c>
      <c r="D92" s="485">
        <v>100000000</v>
      </c>
      <c r="E92" s="485">
        <v>0</v>
      </c>
      <c r="F92" s="485">
        <v>0</v>
      </c>
      <c r="G92" s="485">
        <v>0</v>
      </c>
      <c r="H92" s="485"/>
      <c r="I92" s="485"/>
      <c r="J92" s="485"/>
      <c r="K92" s="486">
        <v>100000000</v>
      </c>
    </row>
    <row r="93" spans="2:11">
      <c r="B93" s="713"/>
      <c r="C93" s="479" t="s">
        <v>1370</v>
      </c>
      <c r="D93" s="705">
        <v>100000000</v>
      </c>
      <c r="E93" s="705">
        <v>0</v>
      </c>
      <c r="F93" s="705">
        <v>0</v>
      </c>
      <c r="G93" s="705">
        <v>0</v>
      </c>
      <c r="H93" s="705">
        <v>0</v>
      </c>
      <c r="I93" s="705">
        <v>0</v>
      </c>
      <c r="J93" s="705">
        <v>0</v>
      </c>
      <c r="K93" s="706">
        <v>100000000</v>
      </c>
    </row>
    <row r="94" spans="2:11">
      <c r="B94" s="713"/>
      <c r="C94" s="483" t="s">
        <v>39</v>
      </c>
      <c r="D94" s="485">
        <v>474650000</v>
      </c>
      <c r="E94" s="485">
        <v>0</v>
      </c>
      <c r="F94" s="485">
        <v>0</v>
      </c>
      <c r="G94" s="485">
        <v>11618.75</v>
      </c>
      <c r="H94" s="485"/>
      <c r="I94" s="485"/>
      <c r="J94" s="485"/>
      <c r="K94" s="486">
        <v>474650000</v>
      </c>
    </row>
    <row r="95" spans="2:11">
      <c r="B95" s="713"/>
      <c r="C95" s="479" t="s">
        <v>1370</v>
      </c>
      <c r="D95" s="705">
        <v>474650000</v>
      </c>
      <c r="E95" s="705">
        <v>0</v>
      </c>
      <c r="F95" s="705">
        <v>0</v>
      </c>
      <c r="G95" s="705">
        <v>11618.75</v>
      </c>
      <c r="H95" s="705">
        <v>0</v>
      </c>
      <c r="I95" s="705">
        <v>0</v>
      </c>
      <c r="J95" s="705">
        <v>0</v>
      </c>
      <c r="K95" s="706">
        <v>474650000</v>
      </c>
    </row>
    <row r="96" spans="2:11">
      <c r="B96" s="713"/>
      <c r="C96" s="483" t="s">
        <v>1179</v>
      </c>
      <c r="D96" s="485">
        <v>551419584.8499999</v>
      </c>
      <c r="E96" s="485">
        <v>0</v>
      </c>
      <c r="F96" s="485">
        <v>0</v>
      </c>
      <c r="G96" s="485">
        <v>539147.22</v>
      </c>
      <c r="H96" s="485"/>
      <c r="I96" s="485"/>
      <c r="J96" s="485"/>
      <c r="K96" s="486">
        <v>551419584.8499999</v>
      </c>
    </row>
    <row r="97" spans="2:11">
      <c r="B97" s="714"/>
      <c r="C97" s="495" t="s">
        <v>1370</v>
      </c>
      <c r="D97" s="707">
        <v>551419584.8499999</v>
      </c>
      <c r="E97" s="707">
        <v>0</v>
      </c>
      <c r="F97" s="707">
        <v>0</v>
      </c>
      <c r="G97" s="707">
        <v>539147.22</v>
      </c>
      <c r="H97" s="707">
        <v>0</v>
      </c>
      <c r="I97" s="707">
        <v>0</v>
      </c>
      <c r="J97" s="707">
        <v>0</v>
      </c>
      <c r="K97" s="708">
        <v>551419584.8499999</v>
      </c>
    </row>
    <row r="98" spans="2:11">
      <c r="B98" s="502"/>
      <c r="C98" s="479"/>
      <c r="D98" s="487"/>
      <c r="E98" s="487"/>
      <c r="F98" s="487"/>
      <c r="G98" s="487"/>
      <c r="H98" s="487"/>
      <c r="I98" s="487"/>
      <c r="J98" s="487"/>
      <c r="K98" s="487"/>
    </row>
    <row r="99" spans="2:11">
      <c r="B99" s="502"/>
      <c r="C99" s="479"/>
      <c r="D99" s="487"/>
      <c r="E99" s="487"/>
      <c r="F99" s="487"/>
      <c r="G99" s="487"/>
      <c r="H99" s="487"/>
      <c r="I99" s="487"/>
      <c r="J99" s="487"/>
      <c r="K99" s="487"/>
    </row>
    <row r="100" spans="2:11" ht="15" customHeight="1">
      <c r="B100" s="712" t="s">
        <v>1438</v>
      </c>
      <c r="C100" s="503"/>
      <c r="D100" s="504">
        <v>16161332804.342999</v>
      </c>
      <c r="E100" s="504">
        <v>162173882.88999999</v>
      </c>
      <c r="F100" s="504">
        <v>119319666.80000001</v>
      </c>
      <c r="G100" s="504">
        <v>71166787.810000002</v>
      </c>
      <c r="H100" s="504">
        <v>0</v>
      </c>
      <c r="I100" s="504">
        <v>0</v>
      </c>
      <c r="J100" s="504">
        <v>0</v>
      </c>
      <c r="K100" s="505">
        <v>16204187020.432999</v>
      </c>
    </row>
    <row r="101" spans="2:11">
      <c r="B101" s="713"/>
      <c r="C101" s="506" t="s">
        <v>1436</v>
      </c>
      <c r="D101" s="507">
        <v>1265054468.5199995</v>
      </c>
      <c r="E101" s="507">
        <v>35519901.649999999</v>
      </c>
      <c r="F101" s="507">
        <v>3262226.4</v>
      </c>
      <c r="G101" s="507">
        <v>6756424.6399999987</v>
      </c>
      <c r="H101" s="507">
        <v>0</v>
      </c>
      <c r="I101" s="507">
        <v>0</v>
      </c>
      <c r="J101" s="507">
        <v>0</v>
      </c>
      <c r="K101" s="508">
        <v>1297312143.7699995</v>
      </c>
    </row>
    <row r="102" spans="2:11">
      <c r="B102" s="713"/>
      <c r="C102" s="483" t="s">
        <v>538</v>
      </c>
      <c r="D102" s="483">
        <v>528088098.25999951</v>
      </c>
      <c r="E102" s="483">
        <v>35519901.649999999</v>
      </c>
      <c r="F102" s="483">
        <v>0</v>
      </c>
      <c r="G102" s="483">
        <v>3271320.6300000008</v>
      </c>
      <c r="H102" s="483"/>
      <c r="I102" s="483"/>
      <c r="J102" s="483"/>
      <c r="K102" s="484">
        <v>563607999.90999961</v>
      </c>
    </row>
    <row r="103" spans="2:11">
      <c r="B103" s="713"/>
      <c r="C103" s="479" t="s">
        <v>1369</v>
      </c>
      <c r="D103" s="705">
        <v>528088098.25999951</v>
      </c>
      <c r="E103" s="705">
        <v>35519901.649999999</v>
      </c>
      <c r="F103" s="705">
        <v>0</v>
      </c>
      <c r="G103" s="705">
        <v>3271320.6300000008</v>
      </c>
      <c r="H103" s="705">
        <v>0</v>
      </c>
      <c r="I103" s="705">
        <v>0</v>
      </c>
      <c r="J103" s="705">
        <v>0</v>
      </c>
      <c r="K103" s="706">
        <v>563607999.90999949</v>
      </c>
    </row>
    <row r="104" spans="2:11">
      <c r="B104" s="713"/>
      <c r="C104" s="483" t="s">
        <v>986</v>
      </c>
      <c r="D104" s="483">
        <v>696229142.96000004</v>
      </c>
      <c r="E104" s="483">
        <v>0</v>
      </c>
      <c r="F104" s="483">
        <v>3108415</v>
      </c>
      <c r="G104" s="483">
        <v>3316325.7899999982</v>
      </c>
      <c r="H104" s="483"/>
      <c r="I104" s="483"/>
      <c r="J104" s="483"/>
      <c r="K104" s="484">
        <v>693120727.96000004</v>
      </c>
    </row>
    <row r="105" spans="2:11">
      <c r="B105" s="713"/>
      <c r="C105" s="479" t="s">
        <v>1369</v>
      </c>
      <c r="D105" s="705">
        <v>696229142.96000004</v>
      </c>
      <c r="E105" s="705">
        <v>0</v>
      </c>
      <c r="F105" s="705">
        <v>3108415</v>
      </c>
      <c r="G105" s="705">
        <v>3316325.7899999982</v>
      </c>
      <c r="H105" s="705">
        <v>0</v>
      </c>
      <c r="I105" s="705">
        <v>0</v>
      </c>
      <c r="J105" s="705">
        <v>0</v>
      </c>
      <c r="K105" s="706">
        <v>693120727.96000004</v>
      </c>
    </row>
    <row r="106" spans="2:11">
      <c r="B106" s="713"/>
      <c r="C106" s="483" t="s">
        <v>1119</v>
      </c>
      <c r="D106" s="485">
        <v>13378714.01</v>
      </c>
      <c r="E106" s="485">
        <v>0</v>
      </c>
      <c r="F106" s="485">
        <v>153811.4</v>
      </c>
      <c r="G106" s="485">
        <v>168778.22</v>
      </c>
      <c r="H106" s="485"/>
      <c r="I106" s="485"/>
      <c r="J106" s="485"/>
      <c r="K106" s="486">
        <v>13224902.609999999</v>
      </c>
    </row>
    <row r="107" spans="2:11">
      <c r="B107" s="713"/>
      <c r="C107" s="479" t="s">
        <v>1369</v>
      </c>
      <c r="D107" s="705">
        <v>13378714.01</v>
      </c>
      <c r="E107" s="705">
        <v>0</v>
      </c>
      <c r="F107" s="705">
        <v>153811.4</v>
      </c>
      <c r="G107" s="705">
        <v>168778.22</v>
      </c>
      <c r="H107" s="705">
        <v>0</v>
      </c>
      <c r="I107" s="705">
        <v>0</v>
      </c>
      <c r="J107" s="705">
        <v>0</v>
      </c>
      <c r="K107" s="706">
        <v>13224902.609999999</v>
      </c>
    </row>
    <row r="108" spans="2:11">
      <c r="B108" s="713"/>
      <c r="C108" s="483" t="s">
        <v>1196</v>
      </c>
      <c r="D108" s="483">
        <v>27358513.289999999</v>
      </c>
      <c r="E108" s="483">
        <v>0</v>
      </c>
      <c r="F108" s="483">
        <v>0</v>
      </c>
      <c r="G108" s="483">
        <v>0</v>
      </c>
      <c r="H108" s="483"/>
      <c r="I108" s="483"/>
      <c r="J108" s="483"/>
      <c r="K108" s="484">
        <v>27358513.289999999</v>
      </c>
    </row>
    <row r="109" spans="2:11">
      <c r="B109" s="713"/>
      <c r="C109" s="479" t="s">
        <v>1369</v>
      </c>
      <c r="D109" s="705">
        <v>27358513.289999995</v>
      </c>
      <c r="E109" s="705">
        <v>0</v>
      </c>
      <c r="F109" s="705">
        <v>0</v>
      </c>
      <c r="G109" s="705">
        <v>0</v>
      </c>
      <c r="H109" s="705">
        <v>0</v>
      </c>
      <c r="I109" s="705">
        <v>0</v>
      </c>
      <c r="J109" s="705">
        <v>0</v>
      </c>
      <c r="K109" s="706">
        <v>27358513.289999995</v>
      </c>
    </row>
    <row r="110" spans="2:11">
      <c r="B110" s="713"/>
      <c r="C110" s="509" t="s">
        <v>1361</v>
      </c>
      <c r="D110" s="509">
        <v>22379086.899999999</v>
      </c>
      <c r="E110" s="509">
        <v>0</v>
      </c>
      <c r="F110" s="509">
        <v>0</v>
      </c>
      <c r="G110" s="509">
        <v>0</v>
      </c>
      <c r="H110" s="509">
        <v>0</v>
      </c>
      <c r="I110" s="509">
        <v>0</v>
      </c>
      <c r="J110" s="509">
        <v>0</v>
      </c>
      <c r="K110" s="510">
        <v>22379086.899999999</v>
      </c>
    </row>
    <row r="111" spans="2:11">
      <c r="B111" s="713"/>
      <c r="C111" s="483" t="s">
        <v>1162</v>
      </c>
      <c r="D111" s="485">
        <v>22379086.899999999</v>
      </c>
      <c r="E111" s="485">
        <v>0</v>
      </c>
      <c r="F111" s="485">
        <v>0</v>
      </c>
      <c r="G111" s="485">
        <v>0</v>
      </c>
      <c r="H111" s="485"/>
      <c r="I111" s="485"/>
      <c r="J111" s="485"/>
      <c r="K111" s="486">
        <v>22379086.899999999</v>
      </c>
    </row>
    <row r="112" spans="2:11">
      <c r="B112" s="713"/>
      <c r="C112" s="479" t="s">
        <v>1370</v>
      </c>
      <c r="D112" s="487">
        <v>22379086.899999999</v>
      </c>
      <c r="E112" s="487">
        <v>0</v>
      </c>
      <c r="F112" s="487">
        <v>0</v>
      </c>
      <c r="G112" s="487">
        <v>0</v>
      </c>
      <c r="H112" s="487">
        <v>0</v>
      </c>
      <c r="I112" s="487">
        <v>0</v>
      </c>
      <c r="J112" s="487">
        <v>0</v>
      </c>
      <c r="K112" s="488">
        <v>22379086.899999999</v>
      </c>
    </row>
    <row r="113" spans="2:11">
      <c r="B113" s="713"/>
      <c r="C113" s="509" t="s">
        <v>1399</v>
      </c>
      <c r="D113" s="509">
        <v>322681275.43999988</v>
      </c>
      <c r="E113" s="509">
        <v>0</v>
      </c>
      <c r="F113" s="509">
        <v>0</v>
      </c>
      <c r="G113" s="509">
        <v>2009497.18</v>
      </c>
      <c r="H113" s="509">
        <v>0</v>
      </c>
      <c r="I113" s="509">
        <v>0</v>
      </c>
      <c r="J113" s="509">
        <v>0</v>
      </c>
      <c r="K113" s="510">
        <v>322681275.43999988</v>
      </c>
    </row>
    <row r="114" spans="2:11">
      <c r="B114" s="713"/>
      <c r="C114" s="483" t="s">
        <v>532</v>
      </c>
      <c r="D114" s="485">
        <v>322681275.43999988</v>
      </c>
      <c r="E114" s="485">
        <v>0</v>
      </c>
      <c r="F114" s="485">
        <v>0</v>
      </c>
      <c r="G114" s="485">
        <v>2009497.18</v>
      </c>
      <c r="H114" s="485"/>
      <c r="I114" s="485"/>
      <c r="J114" s="485"/>
      <c r="K114" s="486">
        <v>322681275.43999988</v>
      </c>
    </row>
    <row r="115" spans="2:11">
      <c r="B115" s="713"/>
      <c r="C115" s="479" t="s">
        <v>1370</v>
      </c>
      <c r="D115" s="487">
        <v>322681275.43999988</v>
      </c>
      <c r="E115" s="487">
        <v>0</v>
      </c>
      <c r="F115" s="487">
        <v>0</v>
      </c>
      <c r="G115" s="487">
        <v>2009497.18</v>
      </c>
      <c r="H115" s="487">
        <v>0</v>
      </c>
      <c r="I115" s="487">
        <v>0</v>
      </c>
      <c r="J115" s="487">
        <v>0</v>
      </c>
      <c r="K115" s="488">
        <v>322681275.43999988</v>
      </c>
    </row>
    <row r="116" spans="2:11">
      <c r="B116" s="713"/>
      <c r="C116" s="509" t="s">
        <v>1400</v>
      </c>
      <c r="D116" s="509">
        <v>9276166623.3029995</v>
      </c>
      <c r="E116" s="509">
        <v>126653981.23999999</v>
      </c>
      <c r="F116" s="509">
        <v>116057440.40000001</v>
      </c>
      <c r="G116" s="509">
        <v>35612660.519999996</v>
      </c>
      <c r="H116" s="509">
        <v>0</v>
      </c>
      <c r="I116" s="509">
        <v>0</v>
      </c>
      <c r="J116" s="509">
        <v>0</v>
      </c>
      <c r="K116" s="510">
        <v>9286763164.1429996</v>
      </c>
    </row>
    <row r="117" spans="2:11">
      <c r="B117" s="713"/>
      <c r="C117" s="483" t="s">
        <v>33</v>
      </c>
      <c r="D117" s="485">
        <v>8598271592.6429996</v>
      </c>
      <c r="E117" s="485">
        <v>126653981.23999999</v>
      </c>
      <c r="F117" s="485">
        <v>116057440.40000001</v>
      </c>
      <c r="G117" s="485">
        <v>34183475.829999998</v>
      </c>
      <c r="H117" s="485"/>
      <c r="I117" s="485"/>
      <c r="J117" s="485"/>
      <c r="K117" s="486">
        <v>8608868133.4829998</v>
      </c>
    </row>
    <row r="118" spans="2:11">
      <c r="B118" s="713"/>
      <c r="C118" s="479" t="s">
        <v>1395</v>
      </c>
      <c r="D118" s="487">
        <v>381065843.19</v>
      </c>
      <c r="E118" s="487">
        <v>0</v>
      </c>
      <c r="F118" s="487">
        <v>0</v>
      </c>
      <c r="G118" s="487">
        <v>0</v>
      </c>
      <c r="H118" s="487">
        <v>0</v>
      </c>
      <c r="I118" s="487">
        <v>0</v>
      </c>
      <c r="J118" s="487">
        <v>0</v>
      </c>
      <c r="K118" s="488">
        <v>381065843.19</v>
      </c>
    </row>
    <row r="119" spans="2:11">
      <c r="B119" s="713"/>
      <c r="C119" s="479" t="s">
        <v>1370</v>
      </c>
      <c r="D119" s="487">
        <v>8217205749.4530001</v>
      </c>
      <c r="E119" s="487">
        <v>126653981.23999999</v>
      </c>
      <c r="F119" s="487">
        <v>116057440.40000001</v>
      </c>
      <c r="G119" s="487">
        <v>34183475.829999998</v>
      </c>
      <c r="H119" s="487">
        <v>0</v>
      </c>
      <c r="I119" s="487">
        <v>0</v>
      </c>
      <c r="J119" s="487">
        <v>0</v>
      </c>
      <c r="K119" s="488">
        <v>8227802290.2930002</v>
      </c>
    </row>
    <row r="120" spans="2:11">
      <c r="B120" s="713"/>
      <c r="C120" s="483" t="s">
        <v>1210</v>
      </c>
      <c r="D120" s="485">
        <v>127024845.17</v>
      </c>
      <c r="E120" s="485">
        <v>0</v>
      </c>
      <c r="F120" s="485">
        <v>0</v>
      </c>
      <c r="G120" s="485">
        <v>716059.69</v>
      </c>
      <c r="H120" s="485"/>
      <c r="I120" s="485"/>
      <c r="J120" s="485"/>
      <c r="K120" s="486">
        <v>127024845.17</v>
      </c>
    </row>
    <row r="121" spans="2:11">
      <c r="B121" s="713"/>
      <c r="C121" s="479" t="s">
        <v>1370</v>
      </c>
      <c r="D121" s="487">
        <v>127024845.17</v>
      </c>
      <c r="E121" s="487">
        <v>0</v>
      </c>
      <c r="F121" s="487">
        <v>0</v>
      </c>
      <c r="G121" s="487">
        <v>716059.69</v>
      </c>
      <c r="H121" s="487">
        <v>0</v>
      </c>
      <c r="I121" s="487">
        <v>0</v>
      </c>
      <c r="J121" s="487">
        <v>0</v>
      </c>
      <c r="K121" s="488">
        <v>127024845.17</v>
      </c>
    </row>
    <row r="122" spans="2:11">
      <c r="B122" s="713"/>
      <c r="C122" s="483" t="s">
        <v>1213</v>
      </c>
      <c r="D122" s="485">
        <v>442212497.69</v>
      </c>
      <c r="E122" s="485">
        <v>0</v>
      </c>
      <c r="F122" s="485">
        <v>0</v>
      </c>
      <c r="G122" s="485">
        <v>713125</v>
      </c>
      <c r="H122" s="485"/>
      <c r="I122" s="485"/>
      <c r="J122" s="485"/>
      <c r="K122" s="486">
        <v>442212497.69</v>
      </c>
    </row>
    <row r="123" spans="2:11">
      <c r="B123" s="713"/>
      <c r="C123" s="479" t="s">
        <v>1370</v>
      </c>
      <c r="D123" s="487">
        <v>442212497.69</v>
      </c>
      <c r="E123" s="487">
        <v>0</v>
      </c>
      <c r="F123" s="487">
        <v>0</v>
      </c>
      <c r="G123" s="487">
        <v>713125</v>
      </c>
      <c r="H123" s="487">
        <v>0</v>
      </c>
      <c r="I123" s="487">
        <v>0</v>
      </c>
      <c r="J123" s="487">
        <v>0</v>
      </c>
      <c r="K123" s="488">
        <v>442212497.69</v>
      </c>
    </row>
    <row r="124" spans="2:11">
      <c r="B124" s="713"/>
      <c r="C124" s="483" t="s">
        <v>1288</v>
      </c>
      <c r="D124" s="485">
        <v>108657687.8</v>
      </c>
      <c r="E124" s="485">
        <v>0</v>
      </c>
      <c r="F124" s="485">
        <v>0</v>
      </c>
      <c r="G124" s="485">
        <v>0</v>
      </c>
      <c r="H124" s="485"/>
      <c r="I124" s="485"/>
      <c r="J124" s="485"/>
      <c r="K124" s="486">
        <v>108657687.8</v>
      </c>
    </row>
    <row r="125" spans="2:11">
      <c r="B125" s="713"/>
      <c r="C125" s="479" t="s">
        <v>1370</v>
      </c>
      <c r="D125" s="487">
        <v>108657687.8</v>
      </c>
      <c r="E125" s="487">
        <v>0</v>
      </c>
      <c r="F125" s="487">
        <v>0</v>
      </c>
      <c r="G125" s="487">
        <v>0</v>
      </c>
      <c r="H125" s="487">
        <v>0</v>
      </c>
      <c r="I125" s="487">
        <v>0</v>
      </c>
      <c r="J125" s="487">
        <v>0</v>
      </c>
      <c r="K125" s="488">
        <v>108657687.8</v>
      </c>
    </row>
    <row r="126" spans="2:11">
      <c r="B126" s="713"/>
      <c r="C126" s="509" t="s">
        <v>1362</v>
      </c>
      <c r="D126" s="509">
        <v>5275051350.1800003</v>
      </c>
      <c r="E126" s="509">
        <v>0</v>
      </c>
      <c r="F126" s="509">
        <v>0</v>
      </c>
      <c r="G126" s="509">
        <v>26788205.469999999</v>
      </c>
      <c r="H126" s="509">
        <v>0</v>
      </c>
      <c r="I126" s="509">
        <v>0</v>
      </c>
      <c r="J126" s="509">
        <v>0</v>
      </c>
      <c r="K126" s="510">
        <v>5275051350.1800003</v>
      </c>
    </row>
    <row r="127" spans="2:11">
      <c r="B127" s="713"/>
      <c r="C127" s="483" t="s">
        <v>525</v>
      </c>
      <c r="D127" s="485">
        <v>3665123825.7199998</v>
      </c>
      <c r="E127" s="485">
        <v>0</v>
      </c>
      <c r="F127" s="485">
        <v>0</v>
      </c>
      <c r="G127" s="485">
        <v>26237439.5</v>
      </c>
      <c r="H127" s="485"/>
      <c r="I127" s="485"/>
      <c r="J127" s="485"/>
      <c r="K127" s="486">
        <v>3665123825.7199998</v>
      </c>
    </row>
    <row r="128" spans="2:11">
      <c r="B128" s="713"/>
      <c r="C128" s="479" t="s">
        <v>1394</v>
      </c>
      <c r="D128" s="487">
        <v>500000000</v>
      </c>
      <c r="E128" s="487">
        <v>0</v>
      </c>
      <c r="F128" s="487">
        <v>0</v>
      </c>
      <c r="G128" s="487">
        <v>0</v>
      </c>
      <c r="H128" s="487"/>
      <c r="I128" s="487"/>
      <c r="J128" s="487"/>
      <c r="K128" s="488">
        <v>500000000</v>
      </c>
    </row>
    <row r="129" spans="2:11">
      <c r="B129" s="713"/>
      <c r="C129" s="479" t="s">
        <v>1370</v>
      </c>
      <c r="D129" s="487">
        <v>3165123825.7199998</v>
      </c>
      <c r="E129" s="487">
        <v>0</v>
      </c>
      <c r="F129" s="487">
        <v>0</v>
      </c>
      <c r="G129" s="487">
        <v>26237439.5</v>
      </c>
      <c r="H129" s="487">
        <v>0</v>
      </c>
      <c r="I129" s="487">
        <v>0</v>
      </c>
      <c r="J129" s="487">
        <v>0</v>
      </c>
      <c r="K129" s="488">
        <v>3165123825.7199998</v>
      </c>
    </row>
    <row r="130" spans="2:11">
      <c r="B130" s="713"/>
      <c r="C130" s="483" t="s">
        <v>1127</v>
      </c>
      <c r="D130" s="485">
        <v>71359236.890000001</v>
      </c>
      <c r="E130" s="485">
        <v>0</v>
      </c>
      <c r="F130" s="485">
        <v>0</v>
      </c>
      <c r="G130" s="485">
        <v>0</v>
      </c>
      <c r="H130" s="485"/>
      <c r="I130" s="485"/>
      <c r="J130" s="485"/>
      <c r="K130" s="486">
        <v>71359236.890000001</v>
      </c>
    </row>
    <row r="131" spans="2:11">
      <c r="B131" s="713"/>
      <c r="C131" s="479" t="s">
        <v>1370</v>
      </c>
      <c r="D131" s="487">
        <v>71359236.890000001</v>
      </c>
      <c r="E131" s="487">
        <v>0</v>
      </c>
      <c r="F131" s="487">
        <v>0</v>
      </c>
      <c r="G131" s="487">
        <v>0</v>
      </c>
      <c r="H131" s="487"/>
      <c r="I131" s="487"/>
      <c r="J131" s="487"/>
      <c r="K131" s="488">
        <v>71359236.890000001</v>
      </c>
    </row>
    <row r="132" spans="2:11">
      <c r="B132" s="713"/>
      <c r="C132" s="483" t="s">
        <v>528</v>
      </c>
      <c r="D132" s="485">
        <v>412498702.72000003</v>
      </c>
      <c r="E132" s="485">
        <v>0</v>
      </c>
      <c r="F132" s="485">
        <v>0</v>
      </c>
      <c r="G132" s="485">
        <v>0</v>
      </c>
      <c r="H132" s="485"/>
      <c r="I132" s="485"/>
      <c r="J132" s="485"/>
      <c r="K132" s="486">
        <v>412498702.72000003</v>
      </c>
    </row>
    <row r="133" spans="2:11">
      <c r="B133" s="713"/>
      <c r="C133" s="479" t="s">
        <v>1394</v>
      </c>
      <c r="D133" s="487">
        <v>112498702.72</v>
      </c>
      <c r="E133" s="487">
        <v>0</v>
      </c>
      <c r="F133" s="487">
        <v>0</v>
      </c>
      <c r="G133" s="487">
        <v>0</v>
      </c>
      <c r="H133" s="487">
        <v>0</v>
      </c>
      <c r="I133" s="487">
        <v>0</v>
      </c>
      <c r="J133" s="487">
        <v>0</v>
      </c>
      <c r="K133" s="488">
        <v>112498702.72</v>
      </c>
    </row>
    <row r="134" spans="2:11">
      <c r="B134" s="713"/>
      <c r="C134" s="479" t="s">
        <v>1370</v>
      </c>
      <c r="D134" s="487">
        <v>300000000</v>
      </c>
      <c r="E134" s="487">
        <v>0</v>
      </c>
      <c r="F134" s="487">
        <v>0</v>
      </c>
      <c r="G134" s="487">
        <v>0</v>
      </c>
      <c r="H134" s="487">
        <v>0</v>
      </c>
      <c r="I134" s="487">
        <v>0</v>
      </c>
      <c r="J134" s="487">
        <v>0</v>
      </c>
      <c r="K134" s="488">
        <v>300000000</v>
      </c>
    </row>
    <row r="135" spans="2:11">
      <c r="B135" s="713"/>
      <c r="C135" s="483" t="s">
        <v>408</v>
      </c>
      <c r="D135" s="485">
        <v>100000000</v>
      </c>
      <c r="E135" s="485">
        <v>0</v>
      </c>
      <c r="F135" s="485">
        <v>0</v>
      </c>
      <c r="G135" s="485">
        <v>0</v>
      </c>
      <c r="H135" s="485"/>
      <c r="I135" s="485"/>
      <c r="J135" s="485"/>
      <c r="K135" s="486">
        <v>100000000</v>
      </c>
    </row>
    <row r="136" spans="2:11">
      <c r="B136" s="713"/>
      <c r="C136" s="479" t="s">
        <v>1370</v>
      </c>
      <c r="D136" s="487">
        <v>100000000</v>
      </c>
      <c r="E136" s="487">
        <v>0</v>
      </c>
      <c r="F136" s="487">
        <v>0</v>
      </c>
      <c r="G136" s="487">
        <v>0</v>
      </c>
      <c r="H136" s="487"/>
      <c r="I136" s="487"/>
      <c r="J136" s="487"/>
      <c r="K136" s="488">
        <v>100000000</v>
      </c>
    </row>
    <row r="137" spans="2:11">
      <c r="B137" s="713"/>
      <c r="C137" s="483" t="s">
        <v>39</v>
      </c>
      <c r="D137" s="485">
        <v>474650000</v>
      </c>
      <c r="E137" s="485">
        <v>0</v>
      </c>
      <c r="F137" s="485">
        <v>0</v>
      </c>
      <c r="G137" s="485">
        <v>11618.75</v>
      </c>
      <c r="H137" s="485"/>
      <c r="I137" s="485"/>
      <c r="J137" s="485"/>
      <c r="K137" s="486">
        <v>474650000</v>
      </c>
    </row>
    <row r="138" spans="2:11">
      <c r="B138" s="713"/>
      <c r="C138" s="479" t="s">
        <v>1370</v>
      </c>
      <c r="D138" s="487">
        <v>474650000</v>
      </c>
      <c r="E138" s="487">
        <v>0</v>
      </c>
      <c r="F138" s="487">
        <v>0</v>
      </c>
      <c r="G138" s="487">
        <v>11618.75</v>
      </c>
      <c r="H138" s="487">
        <v>0</v>
      </c>
      <c r="I138" s="487">
        <v>0</v>
      </c>
      <c r="J138" s="487">
        <v>0</v>
      </c>
      <c r="K138" s="488">
        <v>474650000</v>
      </c>
    </row>
    <row r="139" spans="2:11">
      <c r="B139" s="713"/>
      <c r="C139" s="483" t="s">
        <v>1179</v>
      </c>
      <c r="D139" s="485">
        <v>551419584.8499999</v>
      </c>
      <c r="E139" s="485">
        <v>0</v>
      </c>
      <c r="F139" s="485">
        <v>0</v>
      </c>
      <c r="G139" s="485">
        <v>539147.22</v>
      </c>
      <c r="H139" s="485"/>
      <c r="I139" s="485"/>
      <c r="J139" s="485"/>
      <c r="K139" s="486">
        <v>551419584.8499999</v>
      </c>
    </row>
    <row r="140" spans="2:11">
      <c r="B140" s="714"/>
      <c r="C140" s="495" t="s">
        <v>1370</v>
      </c>
      <c r="D140" s="500">
        <v>551419584.8499999</v>
      </c>
      <c r="E140" s="500">
        <v>0</v>
      </c>
      <c r="F140" s="500">
        <v>0</v>
      </c>
      <c r="G140" s="500">
        <v>539147.22</v>
      </c>
      <c r="H140" s="500">
        <v>0</v>
      </c>
      <c r="I140" s="500">
        <v>0</v>
      </c>
      <c r="J140" s="500">
        <v>0</v>
      </c>
      <c r="K140" s="501">
        <v>551419584.8499999</v>
      </c>
    </row>
  </sheetData>
  <mergeCells count="1">
    <mergeCell ref="B2:K4"/>
  </mergeCells>
  <pageMargins left="0" right="0" top="0" bottom="0" header="0.31496062992125984" footer="0.31496062992125984"/>
  <pageSetup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sheetPr>
  <dimension ref="B1:L81"/>
  <sheetViews>
    <sheetView showGridLines="0" workbookViewId="0">
      <selection activeCell="B6" sqref="B6:J81"/>
    </sheetView>
  </sheetViews>
  <sheetFormatPr baseColWidth="10" defaultRowHeight="15"/>
  <cols>
    <col min="1" max="1" width="5.28515625" customWidth="1"/>
    <col min="2" max="2" width="31.42578125" customWidth="1"/>
    <col min="3" max="3" width="17.28515625" bestFit="1" customWidth="1"/>
    <col min="4" max="4" width="14.140625" bestFit="1" customWidth="1"/>
    <col min="5" max="5" width="11.7109375" bestFit="1" customWidth="1"/>
    <col min="6" max="6" width="13.28515625" customWidth="1"/>
    <col min="7" max="7" width="12.42578125" customWidth="1"/>
    <col min="8" max="8" width="15.7109375" customWidth="1"/>
    <col min="9" max="9" width="13.7109375" customWidth="1"/>
    <col min="10" max="10" width="18.7109375" customWidth="1"/>
    <col min="11" max="11" width="12.7109375" bestFit="1" customWidth="1"/>
    <col min="12" max="12" width="13.7109375" bestFit="1" customWidth="1"/>
  </cols>
  <sheetData>
    <row r="1" spans="2:10">
      <c r="B1" s="776" t="s">
        <v>1588</v>
      </c>
      <c r="C1" s="777"/>
      <c r="D1" s="777"/>
      <c r="E1" s="777"/>
      <c r="F1" s="777"/>
      <c r="G1" s="777"/>
      <c r="H1" s="777"/>
      <c r="I1" s="777"/>
      <c r="J1" s="778"/>
    </row>
    <row r="2" spans="2:10">
      <c r="B2" s="779" t="s">
        <v>1589</v>
      </c>
      <c r="C2" s="780"/>
      <c r="D2" s="780"/>
      <c r="E2" s="780"/>
      <c r="F2" s="780"/>
      <c r="G2" s="780"/>
      <c r="H2" s="780"/>
      <c r="I2" s="780"/>
      <c r="J2" s="781"/>
    </row>
    <row r="3" spans="2:10">
      <c r="B3" s="785" t="s">
        <v>1668</v>
      </c>
      <c r="C3" s="786"/>
      <c r="D3" s="786"/>
      <c r="E3" s="786"/>
      <c r="F3" s="786"/>
      <c r="G3" s="786"/>
      <c r="H3" s="786"/>
      <c r="I3" s="786"/>
      <c r="J3" s="787"/>
    </row>
    <row r="4" spans="2:10">
      <c r="B4" s="782" t="s">
        <v>1669</v>
      </c>
      <c r="C4" s="783"/>
      <c r="D4" s="783"/>
      <c r="E4" s="783"/>
      <c r="F4" s="783"/>
      <c r="G4" s="783"/>
      <c r="H4" s="783"/>
      <c r="I4" s="783"/>
      <c r="J4" s="784"/>
    </row>
    <row r="5" spans="2:10">
      <c r="C5" s="1"/>
      <c r="D5" s="1"/>
      <c r="E5" s="1"/>
      <c r="F5" s="1"/>
      <c r="G5" s="1"/>
      <c r="H5" s="1"/>
      <c r="I5" s="1"/>
      <c r="J5" s="1"/>
    </row>
    <row r="6" spans="2:10" ht="22.5">
      <c r="B6" s="310" t="s">
        <v>1482</v>
      </c>
      <c r="C6" s="326" t="s">
        <v>1404</v>
      </c>
      <c r="D6" s="311" t="s">
        <v>1345</v>
      </c>
      <c r="E6" s="326" t="s">
        <v>1346</v>
      </c>
      <c r="F6" s="311" t="s">
        <v>1343</v>
      </c>
      <c r="G6" s="326" t="s">
        <v>1348</v>
      </c>
      <c r="H6" s="309" t="s">
        <v>1387</v>
      </c>
      <c r="I6" s="326" t="s">
        <v>1564</v>
      </c>
      <c r="J6" s="36" t="s">
        <v>1670</v>
      </c>
    </row>
    <row r="7" spans="2:10">
      <c r="B7" s="312" t="s">
        <v>1519</v>
      </c>
      <c r="C7" s="327">
        <v>44088575.264863998</v>
      </c>
      <c r="D7" s="6">
        <v>72515.134239999999</v>
      </c>
      <c r="E7" s="327">
        <v>59651.573553999995</v>
      </c>
      <c r="F7" s="6">
        <v>38203.532330000002</v>
      </c>
      <c r="G7" s="327">
        <v>22574.894890000003</v>
      </c>
      <c r="H7" s="6">
        <v>-21694.51602800002</v>
      </c>
      <c r="I7" s="327">
        <v>231270.65429999999</v>
      </c>
      <c r="J7" s="37">
        <v>44087226.030071996</v>
      </c>
    </row>
    <row r="8" spans="2:10">
      <c r="B8" s="38" t="s">
        <v>1620</v>
      </c>
      <c r="C8" s="328"/>
      <c r="D8" s="275"/>
      <c r="E8" s="334"/>
      <c r="F8" s="275"/>
      <c r="G8" s="334"/>
      <c r="H8" s="275"/>
      <c r="I8" s="334"/>
      <c r="J8" s="313"/>
    </row>
    <row r="9" spans="2:10">
      <c r="B9" s="314" t="s">
        <v>191</v>
      </c>
      <c r="C9" s="329">
        <v>368.12541999999996</v>
      </c>
      <c r="D9" s="277">
        <v>0</v>
      </c>
      <c r="E9" s="329">
        <v>0</v>
      </c>
      <c r="F9" s="277">
        <v>0</v>
      </c>
      <c r="G9" s="329">
        <v>0</v>
      </c>
      <c r="H9" s="277">
        <v>0</v>
      </c>
      <c r="I9" s="329">
        <v>0</v>
      </c>
      <c r="J9" s="315">
        <v>368.12541999999996</v>
      </c>
    </row>
    <row r="10" spans="2:10">
      <c r="B10" s="314" t="s">
        <v>194</v>
      </c>
      <c r="C10" s="329">
        <v>6270039.1703929985</v>
      </c>
      <c r="D10" s="277">
        <v>36540.546920000001</v>
      </c>
      <c r="E10" s="329">
        <v>19542.746479999998</v>
      </c>
      <c r="F10" s="277">
        <v>11997.996030000004</v>
      </c>
      <c r="G10" s="329">
        <v>104.97716999999999</v>
      </c>
      <c r="H10" s="277">
        <v>-1.8786530000000097</v>
      </c>
      <c r="I10" s="329">
        <v>0</v>
      </c>
      <c r="J10" s="315">
        <v>6287035.0921789994</v>
      </c>
    </row>
    <row r="11" spans="2:10">
      <c r="B11" s="314" t="s">
        <v>378</v>
      </c>
      <c r="C11" s="329">
        <v>2773370.3240000005</v>
      </c>
      <c r="D11" s="277">
        <v>29394.984570000001</v>
      </c>
      <c r="E11" s="329">
        <v>2466.2831699999997</v>
      </c>
      <c r="F11" s="277">
        <v>4828.2929299999996</v>
      </c>
      <c r="G11" s="329">
        <v>502.65199999999999</v>
      </c>
      <c r="H11" s="277">
        <v>0</v>
      </c>
      <c r="I11" s="329">
        <v>0</v>
      </c>
      <c r="J11" s="315">
        <v>2800299.0253999997</v>
      </c>
    </row>
    <row r="12" spans="2:10">
      <c r="B12" s="314" t="s">
        <v>407</v>
      </c>
      <c r="C12" s="329">
        <v>3850915.4056550004</v>
      </c>
      <c r="D12" s="277">
        <v>0</v>
      </c>
      <c r="E12" s="329">
        <v>9620.2872899999984</v>
      </c>
      <c r="F12" s="277">
        <v>1279.26845</v>
      </c>
      <c r="G12" s="329">
        <v>17.30556</v>
      </c>
      <c r="H12" s="277">
        <v>0</v>
      </c>
      <c r="I12" s="329">
        <v>0</v>
      </c>
      <c r="J12" s="315">
        <v>3841295.1183650005</v>
      </c>
    </row>
    <row r="13" spans="2:10">
      <c r="B13" s="314" t="s">
        <v>466</v>
      </c>
      <c r="C13" s="329">
        <v>37664.714252000005</v>
      </c>
      <c r="D13" s="277">
        <v>0</v>
      </c>
      <c r="E13" s="329">
        <v>0</v>
      </c>
      <c r="F13" s="277">
        <v>0</v>
      </c>
      <c r="G13" s="329">
        <v>0</v>
      </c>
      <c r="H13" s="277">
        <v>-116.84877200000139</v>
      </c>
      <c r="I13" s="329">
        <v>0</v>
      </c>
      <c r="J13" s="315">
        <v>37547.865479999993</v>
      </c>
    </row>
    <row r="14" spans="2:10">
      <c r="B14" s="314" t="s">
        <v>474</v>
      </c>
      <c r="C14" s="329">
        <v>0</v>
      </c>
      <c r="D14" s="277">
        <v>0</v>
      </c>
      <c r="E14" s="329">
        <v>0</v>
      </c>
      <c r="F14" s="277">
        <v>0</v>
      </c>
      <c r="G14" s="329">
        <v>0</v>
      </c>
      <c r="H14" s="277">
        <v>0</v>
      </c>
      <c r="I14" s="329">
        <v>0</v>
      </c>
      <c r="J14" s="315">
        <v>0</v>
      </c>
    </row>
    <row r="15" spans="2:10">
      <c r="B15" s="314" t="s">
        <v>476</v>
      </c>
      <c r="C15" s="329">
        <v>6174215.2395000001</v>
      </c>
      <c r="D15" s="277">
        <v>0</v>
      </c>
      <c r="E15" s="329">
        <v>0</v>
      </c>
      <c r="F15" s="277">
        <v>16315.250019999999</v>
      </c>
      <c r="G15" s="329">
        <v>21919.459600000002</v>
      </c>
      <c r="H15" s="277">
        <v>-19489.288499999999</v>
      </c>
      <c r="I15" s="329">
        <v>0</v>
      </c>
      <c r="J15" s="315">
        <v>6154725.9510000004</v>
      </c>
    </row>
    <row r="16" spans="2:10">
      <c r="B16" s="316" t="s">
        <v>1621</v>
      </c>
      <c r="C16" s="330">
        <v>19106572.979219999</v>
      </c>
      <c r="D16" s="306">
        <v>65935.531489999994</v>
      </c>
      <c r="E16" s="330">
        <v>31629.316939999997</v>
      </c>
      <c r="F16" s="306">
        <v>34420.807430000001</v>
      </c>
      <c r="G16" s="330">
        <v>22544.394330000003</v>
      </c>
      <c r="H16" s="306">
        <v>-19608.015925</v>
      </c>
      <c r="I16" s="330">
        <v>0</v>
      </c>
      <c r="J16" s="317">
        <v>19121271.177843999</v>
      </c>
    </row>
    <row r="17" spans="2:10">
      <c r="B17" s="38" t="s">
        <v>1350</v>
      </c>
      <c r="C17" s="328"/>
      <c r="D17" s="275"/>
      <c r="E17" s="334"/>
      <c r="F17" s="275"/>
      <c r="G17" s="334"/>
      <c r="H17" s="275"/>
      <c r="I17" s="334"/>
      <c r="J17" s="313"/>
    </row>
    <row r="18" spans="2:10">
      <c r="B18" s="314" t="s">
        <v>71</v>
      </c>
      <c r="C18" s="329">
        <v>605299.42501399992</v>
      </c>
      <c r="D18" s="277">
        <v>0</v>
      </c>
      <c r="E18" s="329">
        <v>0</v>
      </c>
      <c r="F18" s="277">
        <v>0</v>
      </c>
      <c r="G18" s="329">
        <v>0</v>
      </c>
      <c r="H18" s="277">
        <v>0</v>
      </c>
      <c r="I18" s="329">
        <v>0</v>
      </c>
      <c r="J18" s="315">
        <v>605299.42501399992</v>
      </c>
    </row>
    <row r="19" spans="2:10">
      <c r="B19" s="314" t="s">
        <v>84</v>
      </c>
      <c r="C19" s="329">
        <v>2293595.2669899999</v>
      </c>
      <c r="D19" s="277">
        <v>0</v>
      </c>
      <c r="E19" s="329">
        <v>0</v>
      </c>
      <c r="F19" s="277">
        <v>0</v>
      </c>
      <c r="G19" s="329">
        <v>0</v>
      </c>
      <c r="H19" s="277">
        <v>70.15763999998569</v>
      </c>
      <c r="I19" s="329">
        <v>0</v>
      </c>
      <c r="J19" s="315">
        <v>2293665.4246300003</v>
      </c>
    </row>
    <row r="20" spans="2:10">
      <c r="B20" s="314" t="s">
        <v>91</v>
      </c>
      <c r="C20" s="329">
        <v>56124.084097000006</v>
      </c>
      <c r="D20" s="277">
        <v>0</v>
      </c>
      <c r="E20" s="329">
        <v>7357.9581449999996</v>
      </c>
      <c r="F20" s="277">
        <v>780.94709999999998</v>
      </c>
      <c r="G20" s="329">
        <v>0</v>
      </c>
      <c r="H20" s="277">
        <v>0</v>
      </c>
      <c r="I20" s="329">
        <v>0</v>
      </c>
      <c r="J20" s="315">
        <v>48766.125952000009</v>
      </c>
    </row>
    <row r="21" spans="2:10">
      <c r="B21" s="314" t="s">
        <v>50</v>
      </c>
      <c r="C21" s="329">
        <v>4024.5949800000003</v>
      </c>
      <c r="D21" s="277">
        <v>0</v>
      </c>
      <c r="E21" s="329">
        <v>0</v>
      </c>
      <c r="F21" s="277">
        <v>0</v>
      </c>
      <c r="G21" s="329">
        <v>0</v>
      </c>
      <c r="H21" s="277">
        <v>0</v>
      </c>
      <c r="I21" s="329">
        <v>0</v>
      </c>
      <c r="J21" s="315">
        <v>4024.5949800000003</v>
      </c>
    </row>
    <row r="22" spans="2:10">
      <c r="B22" s="314" t="s">
        <v>98</v>
      </c>
      <c r="C22" s="329">
        <v>253.51992599999988</v>
      </c>
      <c r="D22" s="277">
        <v>0</v>
      </c>
      <c r="E22" s="329">
        <v>0</v>
      </c>
      <c r="F22" s="277">
        <v>0</v>
      </c>
      <c r="G22" s="329">
        <v>0</v>
      </c>
      <c r="H22" s="277">
        <v>-1.0262620000000042</v>
      </c>
      <c r="I22" s="329">
        <v>0</v>
      </c>
      <c r="J22" s="315">
        <v>252.49366399999994</v>
      </c>
    </row>
    <row r="23" spans="2:10">
      <c r="B23" s="314" t="s">
        <v>119</v>
      </c>
      <c r="C23" s="329">
        <v>2436713.3303959998</v>
      </c>
      <c r="D23" s="277">
        <v>6579.60275</v>
      </c>
      <c r="E23" s="329">
        <v>0</v>
      </c>
      <c r="F23" s="277">
        <v>0</v>
      </c>
      <c r="G23" s="329">
        <v>0</v>
      </c>
      <c r="H23" s="277">
        <v>389.92379199999874</v>
      </c>
      <c r="I23" s="329">
        <v>0</v>
      </c>
      <c r="J23" s="315">
        <v>2443682.8569399999</v>
      </c>
    </row>
    <row r="24" spans="2:10">
      <c r="B24" s="314" t="s">
        <v>130</v>
      </c>
      <c r="C24" s="329">
        <v>86157.876369999984</v>
      </c>
      <c r="D24" s="277">
        <v>0</v>
      </c>
      <c r="E24" s="329">
        <v>0</v>
      </c>
      <c r="F24" s="277">
        <v>0</v>
      </c>
      <c r="G24" s="329">
        <v>0</v>
      </c>
      <c r="H24" s="277">
        <v>0</v>
      </c>
      <c r="I24" s="329">
        <v>0</v>
      </c>
      <c r="J24" s="315">
        <v>86157.876369999984</v>
      </c>
    </row>
    <row r="25" spans="2:10">
      <c r="B25" s="314" t="s">
        <v>135</v>
      </c>
      <c r="C25" s="329">
        <v>79791.895514000003</v>
      </c>
      <c r="D25" s="277">
        <v>0</v>
      </c>
      <c r="E25" s="329">
        <v>0</v>
      </c>
      <c r="F25" s="277">
        <v>0</v>
      </c>
      <c r="G25" s="329">
        <v>0</v>
      </c>
      <c r="H25" s="277">
        <v>-917.14822400000696</v>
      </c>
      <c r="I25" s="329">
        <v>0</v>
      </c>
      <c r="J25" s="315">
        <v>78874.747289999985</v>
      </c>
    </row>
    <row r="26" spans="2:10">
      <c r="B26" s="314" t="s">
        <v>138</v>
      </c>
      <c r="C26" s="329">
        <v>4373.6630649999997</v>
      </c>
      <c r="D26" s="277">
        <v>0</v>
      </c>
      <c r="E26" s="329">
        <v>0</v>
      </c>
      <c r="F26" s="277">
        <v>0</v>
      </c>
      <c r="G26" s="329">
        <v>0</v>
      </c>
      <c r="H26" s="277">
        <v>-17.704892999999924</v>
      </c>
      <c r="I26" s="329">
        <v>0</v>
      </c>
      <c r="J26" s="315">
        <v>4355.9581720000006</v>
      </c>
    </row>
    <row r="27" spans="2:10">
      <c r="B27" s="314" t="s">
        <v>148</v>
      </c>
      <c r="C27" s="329">
        <v>8268.2347499999996</v>
      </c>
      <c r="D27" s="277">
        <v>0</v>
      </c>
      <c r="E27" s="329">
        <v>0</v>
      </c>
      <c r="F27" s="277">
        <v>0</v>
      </c>
      <c r="G27" s="329">
        <v>0</v>
      </c>
      <c r="H27" s="277">
        <v>-33.470399999999906</v>
      </c>
      <c r="I27" s="329">
        <v>0</v>
      </c>
      <c r="J27" s="315">
        <v>8234.7643499999995</v>
      </c>
    </row>
    <row r="28" spans="2:10">
      <c r="B28" s="314" t="s">
        <v>149</v>
      </c>
      <c r="C28" s="329">
        <v>245167.59710899997</v>
      </c>
      <c r="D28" s="277">
        <v>0</v>
      </c>
      <c r="E28" s="329">
        <v>2245.5740599999999</v>
      </c>
      <c r="F28" s="277">
        <v>85.112310000000008</v>
      </c>
      <c r="G28" s="329">
        <v>0</v>
      </c>
      <c r="H28" s="277">
        <v>-105.56499900000171</v>
      </c>
      <c r="I28" s="329">
        <v>0</v>
      </c>
      <c r="J28" s="315">
        <v>242816.45804999999</v>
      </c>
    </row>
    <row r="29" spans="2:10">
      <c r="B29" s="314" t="s">
        <v>164</v>
      </c>
      <c r="C29" s="329">
        <v>53717.646000000001</v>
      </c>
      <c r="D29" s="277">
        <v>0</v>
      </c>
      <c r="E29" s="329">
        <v>0</v>
      </c>
      <c r="F29" s="277">
        <v>289.60000000000002</v>
      </c>
      <c r="G29" s="329">
        <v>0</v>
      </c>
      <c r="H29" s="277">
        <v>0</v>
      </c>
      <c r="I29" s="329">
        <v>0</v>
      </c>
      <c r="J29" s="315">
        <v>53717.646000000001</v>
      </c>
    </row>
    <row r="30" spans="2:10">
      <c r="B30" s="314" t="s">
        <v>64</v>
      </c>
      <c r="C30" s="329">
        <v>19290.346840999999</v>
      </c>
      <c r="D30" s="277">
        <v>0</v>
      </c>
      <c r="E30" s="329">
        <v>0</v>
      </c>
      <c r="F30" s="277">
        <v>0</v>
      </c>
      <c r="G30" s="329">
        <v>0</v>
      </c>
      <c r="H30" s="277">
        <v>-78.088692999999793</v>
      </c>
      <c r="I30" s="329">
        <v>0</v>
      </c>
      <c r="J30" s="315">
        <v>19212.258148000001</v>
      </c>
    </row>
    <row r="31" spans="2:10">
      <c r="B31" s="314" t="s">
        <v>182</v>
      </c>
      <c r="C31" s="329">
        <v>90732.574867999996</v>
      </c>
      <c r="D31" s="277">
        <v>0</v>
      </c>
      <c r="E31" s="329">
        <v>0</v>
      </c>
      <c r="F31" s="277">
        <v>0</v>
      </c>
      <c r="G31" s="329">
        <v>0</v>
      </c>
      <c r="H31" s="277">
        <v>-367.29189799999727</v>
      </c>
      <c r="I31" s="329">
        <v>0</v>
      </c>
      <c r="J31" s="315">
        <v>90365.28297</v>
      </c>
    </row>
    <row r="32" spans="2:10">
      <c r="B32" s="318" t="s">
        <v>68</v>
      </c>
      <c r="C32" s="329">
        <v>18489.655999999999</v>
      </c>
      <c r="D32" s="277">
        <v>0</v>
      </c>
      <c r="E32" s="329">
        <v>0</v>
      </c>
      <c r="F32" s="277">
        <v>0</v>
      </c>
      <c r="G32" s="329">
        <v>0</v>
      </c>
      <c r="H32" s="277">
        <v>-40.591999999999999</v>
      </c>
      <c r="I32" s="329">
        <v>0</v>
      </c>
      <c r="J32" s="315">
        <v>18449.063999999998</v>
      </c>
    </row>
    <row r="33" spans="2:12">
      <c r="B33" s="314" t="s">
        <v>70</v>
      </c>
      <c r="C33" s="329">
        <v>1472.0639199999998</v>
      </c>
      <c r="D33" s="277">
        <v>0</v>
      </c>
      <c r="E33" s="329">
        <v>46.358870000000003</v>
      </c>
      <c r="F33" s="277">
        <v>2.8447399999999998</v>
      </c>
      <c r="G33" s="329">
        <v>0</v>
      </c>
      <c r="H33" s="277">
        <v>0</v>
      </c>
      <c r="I33" s="329">
        <v>0</v>
      </c>
      <c r="J33" s="315">
        <v>1425.70505</v>
      </c>
    </row>
    <row r="34" spans="2:12">
      <c r="B34" s="314" t="s">
        <v>1354</v>
      </c>
      <c r="C34" s="329">
        <v>9781.619095</v>
      </c>
      <c r="D34" s="277">
        <v>0</v>
      </c>
      <c r="E34" s="329">
        <v>0</v>
      </c>
      <c r="F34" s="277">
        <v>0</v>
      </c>
      <c r="G34" s="329">
        <v>0</v>
      </c>
      <c r="H34" s="277">
        <v>-25.504284000000279</v>
      </c>
      <c r="I34" s="329">
        <v>0</v>
      </c>
      <c r="J34" s="315">
        <v>9756.1148110000013</v>
      </c>
    </row>
    <row r="35" spans="2:12">
      <c r="B35" s="316" t="s">
        <v>1622</v>
      </c>
      <c r="C35" s="330">
        <v>6013253.3949349998</v>
      </c>
      <c r="D35" s="306">
        <v>6579.60275</v>
      </c>
      <c r="E35" s="330">
        <v>9649.8910749999995</v>
      </c>
      <c r="F35" s="306">
        <v>1158.50415</v>
      </c>
      <c r="G35" s="330">
        <v>0</v>
      </c>
      <c r="H35" s="306">
        <v>-1126.3102210000216</v>
      </c>
      <c r="I35" s="330">
        <v>0</v>
      </c>
      <c r="J35" s="317">
        <v>6009056.796391</v>
      </c>
    </row>
    <row r="36" spans="2:12">
      <c r="B36" s="38" t="s">
        <v>1351</v>
      </c>
      <c r="C36" s="331"/>
      <c r="D36" s="307"/>
      <c r="E36" s="331"/>
      <c r="F36" s="307"/>
      <c r="G36" s="331"/>
      <c r="H36" s="307"/>
      <c r="I36" s="331"/>
      <c r="J36" s="319"/>
    </row>
    <row r="37" spans="2:12">
      <c r="B37" s="314" t="s">
        <v>11</v>
      </c>
      <c r="C37" s="329">
        <v>438993.78438999999</v>
      </c>
      <c r="D37" s="277">
        <v>0</v>
      </c>
      <c r="E37" s="329">
        <v>0</v>
      </c>
      <c r="F37" s="277">
        <v>0</v>
      </c>
      <c r="G37" s="329">
        <v>0</v>
      </c>
      <c r="H37" s="277">
        <v>0</v>
      </c>
      <c r="I37" s="329">
        <v>0</v>
      </c>
      <c r="J37" s="315">
        <v>438993.78438999999</v>
      </c>
    </row>
    <row r="38" spans="2:12">
      <c r="B38" s="314" t="s">
        <v>17</v>
      </c>
      <c r="C38" s="329">
        <v>451895.06760000001</v>
      </c>
      <c r="D38" s="277">
        <v>0</v>
      </c>
      <c r="E38" s="329">
        <v>450</v>
      </c>
      <c r="F38" s="277">
        <v>2084.4780500000002</v>
      </c>
      <c r="G38" s="329">
        <v>30.50056</v>
      </c>
      <c r="H38" s="277">
        <v>0</v>
      </c>
      <c r="I38" s="329">
        <v>0</v>
      </c>
      <c r="J38" s="315">
        <v>451445.06760000001</v>
      </c>
    </row>
    <row r="39" spans="2:12">
      <c r="B39" s="314" t="s">
        <v>23</v>
      </c>
      <c r="C39" s="329">
        <v>1600</v>
      </c>
      <c r="D39" s="277">
        <v>0</v>
      </c>
      <c r="E39" s="329">
        <v>800</v>
      </c>
      <c r="F39" s="277">
        <v>8.65381</v>
      </c>
      <c r="G39" s="329">
        <v>0</v>
      </c>
      <c r="H39" s="277">
        <v>0</v>
      </c>
      <c r="I39" s="329">
        <v>0</v>
      </c>
      <c r="J39" s="315">
        <v>800</v>
      </c>
    </row>
    <row r="40" spans="2:12">
      <c r="B40" s="314" t="s">
        <v>25</v>
      </c>
      <c r="C40" s="329">
        <v>117654.15407999999</v>
      </c>
      <c r="D40" s="277">
        <v>0</v>
      </c>
      <c r="E40" s="329">
        <v>7500</v>
      </c>
      <c r="F40" s="277">
        <v>216.11375000000001</v>
      </c>
      <c r="G40" s="329">
        <v>0</v>
      </c>
      <c r="H40" s="277">
        <v>-868</v>
      </c>
      <c r="I40" s="329">
        <v>0</v>
      </c>
      <c r="J40" s="315">
        <v>109286.15407999999</v>
      </c>
    </row>
    <row r="41" spans="2:12">
      <c r="B41" s="314" t="s">
        <v>29</v>
      </c>
      <c r="C41" s="329">
        <v>176613.56614699998</v>
      </c>
      <c r="D41" s="277">
        <v>0</v>
      </c>
      <c r="E41" s="329">
        <v>950.47606999999994</v>
      </c>
      <c r="F41" s="277">
        <v>86.493320000000011</v>
      </c>
      <c r="G41" s="329">
        <v>0</v>
      </c>
      <c r="H41" s="277">
        <v>0</v>
      </c>
      <c r="I41" s="329">
        <v>0</v>
      </c>
      <c r="J41" s="315">
        <v>175663.090077</v>
      </c>
    </row>
    <row r="42" spans="2:12">
      <c r="B42" s="314" t="s">
        <v>42</v>
      </c>
      <c r="C42" s="329">
        <v>22516.350842</v>
      </c>
      <c r="D42" s="277">
        <v>0</v>
      </c>
      <c r="E42" s="329">
        <v>371.88946899999996</v>
      </c>
      <c r="F42" s="277">
        <v>0</v>
      </c>
      <c r="G42" s="329">
        <v>0</v>
      </c>
      <c r="H42" s="277">
        <v>-92.189881999999656</v>
      </c>
      <c r="I42" s="329">
        <v>0</v>
      </c>
      <c r="J42" s="315">
        <v>22052.271490000003</v>
      </c>
    </row>
    <row r="43" spans="2:12">
      <c r="B43" s="316" t="s">
        <v>1624</v>
      </c>
      <c r="C43" s="330">
        <v>1209272.9230589999</v>
      </c>
      <c r="D43" s="306">
        <v>0</v>
      </c>
      <c r="E43" s="330">
        <v>10072.365539</v>
      </c>
      <c r="F43" s="306">
        <v>2395.73893</v>
      </c>
      <c r="G43" s="330">
        <v>30.50056</v>
      </c>
      <c r="H43" s="306">
        <v>-960.18988199999967</v>
      </c>
      <c r="I43" s="330">
        <v>0</v>
      </c>
      <c r="J43" s="317">
        <v>1198240.367637</v>
      </c>
    </row>
    <row r="44" spans="2:12">
      <c r="B44" s="38" t="s">
        <v>1623</v>
      </c>
      <c r="C44" s="331"/>
      <c r="D44" s="307"/>
      <c r="E44" s="331"/>
      <c r="F44" s="307"/>
      <c r="G44" s="331"/>
      <c r="H44" s="307"/>
      <c r="I44" s="331"/>
      <c r="J44" s="319"/>
    </row>
    <row r="45" spans="2:12">
      <c r="B45" s="320" t="s">
        <v>1352</v>
      </c>
      <c r="C45" s="332">
        <v>62526</v>
      </c>
      <c r="D45" s="276">
        <v>0</v>
      </c>
      <c r="E45" s="332">
        <v>0</v>
      </c>
      <c r="F45" s="276">
        <v>67.763070000000013</v>
      </c>
      <c r="G45" s="332">
        <v>0</v>
      </c>
      <c r="H45" s="276">
        <v>0</v>
      </c>
      <c r="I45" s="332"/>
      <c r="J45" s="321">
        <v>62526</v>
      </c>
    </row>
    <row r="46" spans="2:12">
      <c r="B46" s="314" t="s">
        <v>490</v>
      </c>
      <c r="C46" s="329">
        <v>12343</v>
      </c>
      <c r="D46" s="277">
        <v>0</v>
      </c>
      <c r="E46" s="329">
        <v>0</v>
      </c>
      <c r="F46" s="277">
        <v>67.763070000000013</v>
      </c>
      <c r="G46" s="329">
        <v>0</v>
      </c>
      <c r="H46" s="277">
        <v>0</v>
      </c>
      <c r="I46" s="329">
        <v>0</v>
      </c>
      <c r="J46" s="315">
        <v>12343</v>
      </c>
      <c r="L46" s="348"/>
    </row>
    <row r="47" spans="2:12">
      <c r="B47" s="314" t="s">
        <v>491</v>
      </c>
      <c r="C47" s="329">
        <v>50183</v>
      </c>
      <c r="D47" s="277">
        <v>0</v>
      </c>
      <c r="E47" s="329">
        <v>0</v>
      </c>
      <c r="F47" s="277">
        <v>0</v>
      </c>
      <c r="G47" s="329">
        <v>0</v>
      </c>
      <c r="H47" s="277">
        <v>0</v>
      </c>
      <c r="I47" s="329">
        <v>0</v>
      </c>
      <c r="J47" s="315">
        <v>50183</v>
      </c>
    </row>
    <row r="48" spans="2:12">
      <c r="B48" s="314" t="s">
        <v>1619</v>
      </c>
      <c r="C48" s="329">
        <v>0</v>
      </c>
      <c r="D48" s="277">
        <v>0</v>
      </c>
      <c r="E48" s="329">
        <v>0</v>
      </c>
      <c r="F48" s="277">
        <v>0</v>
      </c>
      <c r="G48" s="329">
        <v>0</v>
      </c>
      <c r="H48" s="277">
        <v>0</v>
      </c>
      <c r="I48" s="329">
        <v>0</v>
      </c>
      <c r="J48" s="315">
        <v>0</v>
      </c>
    </row>
    <row r="49" spans="2:10">
      <c r="B49" s="320" t="s">
        <v>1522</v>
      </c>
      <c r="C49" s="332">
        <v>17696949.967649996</v>
      </c>
      <c r="D49" s="276">
        <v>0</v>
      </c>
      <c r="E49" s="332">
        <v>8300</v>
      </c>
      <c r="F49" s="276">
        <v>160.71875</v>
      </c>
      <c r="G49" s="332">
        <v>0</v>
      </c>
      <c r="H49" s="276">
        <v>0</v>
      </c>
      <c r="I49" s="276">
        <v>231270.65429999999</v>
      </c>
      <c r="J49" s="321">
        <v>17696131.688199997</v>
      </c>
    </row>
    <row r="50" spans="2:10">
      <c r="B50" s="314" t="s">
        <v>483</v>
      </c>
      <c r="C50" s="329">
        <v>104793.92</v>
      </c>
      <c r="D50" s="277">
        <v>0</v>
      </c>
      <c r="E50" s="329">
        <v>0</v>
      </c>
      <c r="F50" s="277">
        <v>0</v>
      </c>
      <c r="G50" s="329">
        <v>0</v>
      </c>
      <c r="H50" s="277">
        <v>0</v>
      </c>
      <c r="I50" s="329">
        <v>36745.919999999998</v>
      </c>
      <c r="J50" s="315">
        <v>104793.92</v>
      </c>
    </row>
    <row r="51" spans="2:10">
      <c r="B51" s="314" t="s">
        <v>484</v>
      </c>
      <c r="C51" s="329">
        <v>336677.42475000001</v>
      </c>
      <c r="D51" s="277">
        <v>0</v>
      </c>
      <c r="E51" s="329">
        <v>0</v>
      </c>
      <c r="F51" s="277">
        <v>0</v>
      </c>
      <c r="G51" s="329">
        <v>0</v>
      </c>
      <c r="H51" s="277">
        <v>0</v>
      </c>
      <c r="I51" s="329">
        <v>194524.73430000001</v>
      </c>
      <c r="J51" s="315">
        <v>344159.14530000003</v>
      </c>
    </row>
    <row r="52" spans="2:10">
      <c r="B52" s="314" t="s">
        <v>1523</v>
      </c>
      <c r="C52" s="329">
        <v>0</v>
      </c>
      <c r="D52" s="277">
        <v>0</v>
      </c>
      <c r="E52" s="329">
        <v>0</v>
      </c>
      <c r="F52" s="277">
        <v>0</v>
      </c>
      <c r="G52" s="329">
        <v>0</v>
      </c>
      <c r="H52" s="277">
        <v>0</v>
      </c>
      <c r="I52" s="329">
        <v>0</v>
      </c>
      <c r="J52" s="315">
        <v>0</v>
      </c>
    </row>
    <row r="53" spans="2:10">
      <c r="B53" s="314" t="s">
        <v>487</v>
      </c>
      <c r="C53" s="329">
        <v>41700</v>
      </c>
      <c r="D53" s="277">
        <v>0</v>
      </c>
      <c r="E53" s="329">
        <v>8300</v>
      </c>
      <c r="F53" s="277">
        <v>160.71875</v>
      </c>
      <c r="G53" s="329">
        <v>0</v>
      </c>
      <c r="H53" s="277">
        <v>0</v>
      </c>
      <c r="I53" s="329">
        <v>0</v>
      </c>
      <c r="J53" s="315">
        <v>33400</v>
      </c>
    </row>
    <row r="54" spans="2:10">
      <c r="B54" s="314" t="s">
        <v>1524</v>
      </c>
      <c r="C54" s="329">
        <v>0</v>
      </c>
      <c r="D54" s="277">
        <v>0</v>
      </c>
      <c r="E54" s="329">
        <v>0</v>
      </c>
      <c r="F54" s="277">
        <v>0</v>
      </c>
      <c r="G54" s="329">
        <v>0</v>
      </c>
      <c r="H54" s="277">
        <v>0</v>
      </c>
      <c r="I54" s="329">
        <v>0</v>
      </c>
      <c r="J54" s="315">
        <v>0</v>
      </c>
    </row>
    <row r="55" spans="2:10">
      <c r="B55" s="314" t="s">
        <v>1525</v>
      </c>
      <c r="C55" s="329">
        <v>0</v>
      </c>
      <c r="D55" s="277">
        <v>0</v>
      </c>
      <c r="E55" s="329">
        <v>0</v>
      </c>
      <c r="F55" s="277">
        <v>0</v>
      </c>
      <c r="G55" s="329">
        <v>0</v>
      </c>
      <c r="H55" s="277">
        <v>0</v>
      </c>
      <c r="I55" s="329">
        <v>0</v>
      </c>
      <c r="J55" s="315">
        <v>0</v>
      </c>
    </row>
    <row r="56" spans="2:10">
      <c r="B56" s="314" t="s">
        <v>1526</v>
      </c>
      <c r="C56" s="329">
        <v>0</v>
      </c>
      <c r="D56" s="277">
        <v>0</v>
      </c>
      <c r="E56" s="329">
        <v>0</v>
      </c>
      <c r="F56" s="277">
        <v>0</v>
      </c>
      <c r="G56" s="329">
        <v>0</v>
      </c>
      <c r="H56" s="277">
        <v>0</v>
      </c>
      <c r="I56" s="329">
        <v>0</v>
      </c>
      <c r="J56" s="315">
        <v>0</v>
      </c>
    </row>
    <row r="57" spans="2:10">
      <c r="B57" s="314" t="s">
        <v>1527</v>
      </c>
      <c r="C57" s="329">
        <v>0</v>
      </c>
      <c r="D57" s="277">
        <v>0</v>
      </c>
      <c r="E57" s="329">
        <v>0</v>
      </c>
      <c r="F57" s="277">
        <v>0</v>
      </c>
      <c r="G57" s="329">
        <v>0</v>
      </c>
      <c r="H57" s="277">
        <v>0</v>
      </c>
      <c r="I57" s="329">
        <v>0</v>
      </c>
      <c r="J57" s="315">
        <v>0</v>
      </c>
    </row>
    <row r="58" spans="2:10">
      <c r="B58" s="314" t="s">
        <v>1528</v>
      </c>
      <c r="C58" s="329">
        <v>0</v>
      </c>
      <c r="D58" s="277">
        <v>0</v>
      </c>
      <c r="E58" s="329">
        <v>0</v>
      </c>
      <c r="F58" s="277">
        <v>0</v>
      </c>
      <c r="G58" s="329">
        <v>0</v>
      </c>
      <c r="H58" s="277">
        <v>0</v>
      </c>
      <c r="I58" s="329">
        <v>0</v>
      </c>
      <c r="J58" s="315">
        <v>0</v>
      </c>
    </row>
    <row r="59" spans="2:10">
      <c r="B59" s="314" t="s">
        <v>1529</v>
      </c>
      <c r="C59" s="329">
        <v>0</v>
      </c>
      <c r="D59" s="277">
        <v>0</v>
      </c>
      <c r="E59" s="329">
        <v>0</v>
      </c>
      <c r="F59" s="277">
        <v>0</v>
      </c>
      <c r="G59" s="329">
        <v>0</v>
      </c>
      <c r="H59" s="277">
        <v>0</v>
      </c>
      <c r="I59" s="329">
        <v>0</v>
      </c>
      <c r="J59" s="315">
        <v>0</v>
      </c>
    </row>
    <row r="60" spans="2:10">
      <c r="B60" s="314" t="s">
        <v>1530</v>
      </c>
      <c r="C60" s="329">
        <v>0</v>
      </c>
      <c r="D60" s="277">
        <v>0</v>
      </c>
      <c r="E60" s="329">
        <v>0</v>
      </c>
      <c r="F60" s="277">
        <v>0</v>
      </c>
      <c r="G60" s="329">
        <v>0</v>
      </c>
      <c r="H60" s="277">
        <v>0</v>
      </c>
      <c r="I60" s="329">
        <v>0</v>
      </c>
      <c r="J60" s="315">
        <v>0</v>
      </c>
    </row>
    <row r="61" spans="2:10">
      <c r="B61" s="314" t="s">
        <v>1531</v>
      </c>
      <c r="C61" s="329">
        <v>0</v>
      </c>
      <c r="D61" s="277">
        <v>0</v>
      </c>
      <c r="E61" s="329">
        <v>0</v>
      </c>
      <c r="F61" s="277">
        <v>0</v>
      </c>
      <c r="G61" s="329">
        <v>0</v>
      </c>
      <c r="H61" s="277">
        <v>0</v>
      </c>
      <c r="I61" s="329">
        <v>0</v>
      </c>
      <c r="J61" s="315">
        <v>0</v>
      </c>
    </row>
    <row r="62" spans="2:10">
      <c r="B62" s="314" t="s">
        <v>1532</v>
      </c>
      <c r="C62" s="329">
        <v>0</v>
      </c>
      <c r="D62" s="277">
        <v>0</v>
      </c>
      <c r="E62" s="329">
        <v>0</v>
      </c>
      <c r="F62" s="277">
        <v>0</v>
      </c>
      <c r="G62" s="329">
        <v>0</v>
      </c>
      <c r="H62" s="277">
        <v>0</v>
      </c>
      <c r="I62" s="329">
        <v>0</v>
      </c>
      <c r="J62" s="315">
        <v>0</v>
      </c>
    </row>
    <row r="63" spans="2:10">
      <c r="B63" s="314" t="s">
        <v>1533</v>
      </c>
      <c r="C63" s="329">
        <v>0</v>
      </c>
      <c r="D63" s="277">
        <v>0</v>
      </c>
      <c r="E63" s="329">
        <v>0</v>
      </c>
      <c r="F63" s="277">
        <v>0</v>
      </c>
      <c r="G63" s="329">
        <v>0</v>
      </c>
      <c r="H63" s="277">
        <v>0</v>
      </c>
      <c r="I63" s="329">
        <v>0</v>
      </c>
      <c r="J63" s="315">
        <v>0</v>
      </c>
    </row>
    <row r="64" spans="2:10">
      <c r="B64" s="314" t="s">
        <v>1534</v>
      </c>
      <c r="C64" s="329">
        <v>0</v>
      </c>
      <c r="D64" s="277">
        <v>0</v>
      </c>
      <c r="E64" s="329">
        <v>0</v>
      </c>
      <c r="F64" s="277">
        <v>0</v>
      </c>
      <c r="G64" s="329">
        <v>0</v>
      </c>
      <c r="H64" s="277">
        <v>0</v>
      </c>
      <c r="I64" s="329">
        <v>0</v>
      </c>
      <c r="J64" s="315">
        <v>0</v>
      </c>
    </row>
    <row r="65" spans="2:10">
      <c r="B65" s="314" t="s">
        <v>488</v>
      </c>
      <c r="C65" s="329">
        <v>375000</v>
      </c>
      <c r="D65" s="277">
        <v>0</v>
      </c>
      <c r="E65" s="329">
        <v>0</v>
      </c>
      <c r="F65" s="277">
        <v>0</v>
      </c>
      <c r="G65" s="329">
        <v>0</v>
      </c>
      <c r="H65" s="277">
        <v>0</v>
      </c>
      <c r="I65" s="329">
        <v>0</v>
      </c>
      <c r="J65" s="315">
        <v>375000</v>
      </c>
    </row>
    <row r="66" spans="2:10">
      <c r="B66" s="314" t="s">
        <v>503</v>
      </c>
      <c r="C66" s="329">
        <v>1004941.992</v>
      </c>
      <c r="D66" s="277">
        <v>0</v>
      </c>
      <c r="E66" s="329">
        <v>0</v>
      </c>
      <c r="F66" s="277">
        <v>0</v>
      </c>
      <c r="G66" s="329">
        <v>0</v>
      </c>
      <c r="H66" s="277">
        <v>0</v>
      </c>
      <c r="I66" s="329">
        <v>0</v>
      </c>
      <c r="J66" s="315">
        <v>1004941.992</v>
      </c>
    </row>
    <row r="67" spans="2:10">
      <c r="B67" s="314" t="s">
        <v>504</v>
      </c>
      <c r="C67" s="329">
        <v>3403135.2069999999</v>
      </c>
      <c r="D67" s="277">
        <v>0</v>
      </c>
      <c r="E67" s="329">
        <v>0</v>
      </c>
      <c r="F67" s="277">
        <v>0</v>
      </c>
      <c r="G67" s="329">
        <v>0</v>
      </c>
      <c r="H67" s="277">
        <v>0</v>
      </c>
      <c r="I67" s="329">
        <v>0</v>
      </c>
      <c r="J67" s="315">
        <v>3403135.2069999999</v>
      </c>
    </row>
    <row r="68" spans="2:10">
      <c r="B68" s="314" t="s">
        <v>505</v>
      </c>
      <c r="C68" s="329">
        <v>3701423.8650000002</v>
      </c>
      <c r="D68" s="277">
        <v>0</v>
      </c>
      <c r="E68" s="329">
        <v>0</v>
      </c>
      <c r="F68" s="277">
        <v>0</v>
      </c>
      <c r="G68" s="329">
        <v>0</v>
      </c>
      <c r="H68" s="277">
        <v>0</v>
      </c>
      <c r="I68" s="329">
        <v>0</v>
      </c>
      <c r="J68" s="315">
        <v>3701423.8650000002</v>
      </c>
    </row>
    <row r="69" spans="2:10">
      <c r="B69" s="314" t="s">
        <v>506</v>
      </c>
      <c r="C69" s="329">
        <v>8458864.7760000005</v>
      </c>
      <c r="D69" s="277">
        <v>0</v>
      </c>
      <c r="E69" s="329">
        <v>0</v>
      </c>
      <c r="F69" s="277">
        <v>0</v>
      </c>
      <c r="G69" s="329">
        <v>0</v>
      </c>
      <c r="H69" s="277">
        <v>0</v>
      </c>
      <c r="I69" s="329">
        <v>0</v>
      </c>
      <c r="J69" s="315">
        <v>8458864.7760000005</v>
      </c>
    </row>
    <row r="70" spans="2:10">
      <c r="B70" s="314" t="s">
        <v>493</v>
      </c>
      <c r="C70" s="329">
        <v>18147.628199999999</v>
      </c>
      <c r="D70" s="277">
        <v>0</v>
      </c>
      <c r="E70" s="329">
        <v>0</v>
      </c>
      <c r="F70" s="277">
        <v>0</v>
      </c>
      <c r="G70" s="329">
        <v>0</v>
      </c>
      <c r="H70" s="277">
        <v>0</v>
      </c>
      <c r="I70" s="329">
        <v>0</v>
      </c>
      <c r="J70" s="315">
        <v>18147.628199999999</v>
      </c>
    </row>
    <row r="71" spans="2:10">
      <c r="B71" s="314" t="s">
        <v>494</v>
      </c>
      <c r="C71" s="329">
        <v>18796.4738</v>
      </c>
      <c r="D71" s="277">
        <v>0</v>
      </c>
      <c r="E71" s="329">
        <v>0</v>
      </c>
      <c r="F71" s="277">
        <v>0</v>
      </c>
      <c r="G71" s="329">
        <v>0</v>
      </c>
      <c r="H71" s="277">
        <v>0</v>
      </c>
      <c r="I71" s="329">
        <v>0</v>
      </c>
      <c r="J71" s="315">
        <v>18796.4738</v>
      </c>
    </row>
    <row r="72" spans="2:10">
      <c r="B72" s="314" t="s">
        <v>495</v>
      </c>
      <c r="C72" s="329">
        <v>60204.123200000002</v>
      </c>
      <c r="D72" s="277">
        <v>0</v>
      </c>
      <c r="E72" s="329">
        <v>0</v>
      </c>
      <c r="F72" s="277">
        <v>0</v>
      </c>
      <c r="G72" s="329">
        <v>0</v>
      </c>
      <c r="H72" s="277">
        <v>0</v>
      </c>
      <c r="I72" s="329">
        <v>0</v>
      </c>
      <c r="J72" s="315">
        <v>60204.123200000002</v>
      </c>
    </row>
    <row r="73" spans="2:10">
      <c r="B73" s="314" t="s">
        <v>496</v>
      </c>
      <c r="C73" s="329">
        <v>9062.8785000000007</v>
      </c>
      <c r="D73" s="277">
        <v>0</v>
      </c>
      <c r="E73" s="329">
        <v>0</v>
      </c>
      <c r="F73" s="277">
        <v>0</v>
      </c>
      <c r="G73" s="329">
        <v>0</v>
      </c>
      <c r="H73" s="277">
        <v>0</v>
      </c>
      <c r="I73" s="329">
        <v>0</v>
      </c>
      <c r="J73" s="315">
        <v>9062.8785000000007</v>
      </c>
    </row>
    <row r="74" spans="2:10">
      <c r="B74" s="314" t="s">
        <v>497</v>
      </c>
      <c r="C74" s="329">
        <v>27410.992699999999</v>
      </c>
      <c r="D74" s="277">
        <v>0</v>
      </c>
      <c r="E74" s="329">
        <v>0</v>
      </c>
      <c r="F74" s="277">
        <v>0</v>
      </c>
      <c r="G74" s="329">
        <v>0</v>
      </c>
      <c r="H74" s="277">
        <v>0</v>
      </c>
      <c r="I74" s="329">
        <v>0</v>
      </c>
      <c r="J74" s="315">
        <v>27410.992699999999</v>
      </c>
    </row>
    <row r="75" spans="2:10">
      <c r="B75" s="314" t="s">
        <v>498</v>
      </c>
      <c r="C75" s="329">
        <v>14059.536400000001</v>
      </c>
      <c r="D75" s="277">
        <v>0</v>
      </c>
      <c r="E75" s="329">
        <v>0</v>
      </c>
      <c r="F75" s="277">
        <v>0</v>
      </c>
      <c r="G75" s="329">
        <v>0</v>
      </c>
      <c r="H75" s="277">
        <v>0</v>
      </c>
      <c r="I75" s="329">
        <v>0</v>
      </c>
      <c r="J75" s="315">
        <v>14059.536400000001</v>
      </c>
    </row>
    <row r="76" spans="2:10">
      <c r="B76" s="314" t="s">
        <v>499</v>
      </c>
      <c r="C76" s="329">
        <v>28758.805399999997</v>
      </c>
      <c r="D76" s="277">
        <v>0</v>
      </c>
      <c r="E76" s="329">
        <v>0</v>
      </c>
      <c r="F76" s="277">
        <v>0</v>
      </c>
      <c r="G76" s="329">
        <v>0</v>
      </c>
      <c r="H76" s="277">
        <v>0</v>
      </c>
      <c r="I76" s="329">
        <v>0</v>
      </c>
      <c r="J76" s="315">
        <v>28758.805399999997</v>
      </c>
    </row>
    <row r="77" spans="2:10">
      <c r="B77" s="314" t="s">
        <v>500</v>
      </c>
      <c r="C77" s="329">
        <v>50274.598399999995</v>
      </c>
      <c r="D77" s="277">
        <v>0</v>
      </c>
      <c r="E77" s="329">
        <v>0</v>
      </c>
      <c r="F77" s="277">
        <v>0</v>
      </c>
      <c r="G77" s="329">
        <v>0</v>
      </c>
      <c r="H77" s="277">
        <v>0</v>
      </c>
      <c r="I77" s="329">
        <v>0</v>
      </c>
      <c r="J77" s="315">
        <v>50274.598399999995</v>
      </c>
    </row>
    <row r="78" spans="2:10">
      <c r="B78" s="314" t="s">
        <v>501</v>
      </c>
      <c r="C78" s="329">
        <v>29438.635200000001</v>
      </c>
      <c r="D78" s="277">
        <v>0</v>
      </c>
      <c r="E78" s="329">
        <v>0</v>
      </c>
      <c r="F78" s="277">
        <v>0</v>
      </c>
      <c r="G78" s="329">
        <v>0</v>
      </c>
      <c r="H78" s="277">
        <v>0</v>
      </c>
      <c r="I78" s="329">
        <v>0</v>
      </c>
      <c r="J78" s="315">
        <v>29438.635200000001</v>
      </c>
    </row>
    <row r="79" spans="2:10">
      <c r="B79" s="314" t="s">
        <v>502</v>
      </c>
      <c r="C79" s="329">
        <v>14259.1111</v>
      </c>
      <c r="D79" s="277">
        <v>0</v>
      </c>
      <c r="E79" s="329">
        <v>0</v>
      </c>
      <c r="F79" s="277">
        <v>0</v>
      </c>
      <c r="G79" s="329">
        <v>0</v>
      </c>
      <c r="H79" s="277">
        <v>0</v>
      </c>
      <c r="I79" s="329">
        <v>0</v>
      </c>
      <c r="J79" s="315">
        <v>14259.1111</v>
      </c>
    </row>
    <row r="80" spans="2:10">
      <c r="B80" s="316" t="s">
        <v>1625</v>
      </c>
      <c r="C80" s="330">
        <v>17759475.967649996</v>
      </c>
      <c r="D80" s="306">
        <v>0</v>
      </c>
      <c r="E80" s="330">
        <v>8300</v>
      </c>
      <c r="F80" s="306">
        <v>228.48182000000003</v>
      </c>
      <c r="G80" s="330">
        <v>0</v>
      </c>
      <c r="H80" s="306">
        <v>0</v>
      </c>
      <c r="I80" s="330">
        <v>231270.65429999999</v>
      </c>
      <c r="J80" s="317">
        <v>17758657.688199997</v>
      </c>
    </row>
    <row r="81" spans="2:10">
      <c r="B81" s="322" t="s">
        <v>1467</v>
      </c>
      <c r="C81" s="333">
        <v>0</v>
      </c>
      <c r="D81" s="323">
        <v>0</v>
      </c>
      <c r="E81" s="335">
        <v>0</v>
      </c>
      <c r="F81" s="324">
        <v>0</v>
      </c>
      <c r="G81" s="335">
        <v>0</v>
      </c>
      <c r="H81" s="324">
        <v>0</v>
      </c>
      <c r="I81" s="335"/>
      <c r="J81" s="325">
        <v>0</v>
      </c>
    </row>
  </sheetData>
  <mergeCells count="4">
    <mergeCell ref="B1:J1"/>
    <mergeCell ref="B2:J2"/>
    <mergeCell ref="B4:J4"/>
    <mergeCell ref="B3:J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39997558519241921"/>
    <pageSetUpPr fitToPage="1"/>
  </sheetPr>
  <dimension ref="B1:K78"/>
  <sheetViews>
    <sheetView showGridLines="0" zoomScale="113" zoomScaleNormal="113" workbookViewId="0">
      <selection activeCell="B6" sqref="B6:J78"/>
    </sheetView>
  </sheetViews>
  <sheetFormatPr baseColWidth="10" defaultRowHeight="15"/>
  <cols>
    <col min="1" max="1" width="5.28515625" customWidth="1"/>
    <col min="2" max="2" width="31.42578125" customWidth="1"/>
    <col min="3" max="3" width="17.28515625" bestFit="1" customWidth="1"/>
    <col min="4" max="4" width="14.140625" bestFit="1" customWidth="1"/>
    <col min="5" max="5" width="13.42578125" customWidth="1"/>
    <col min="6" max="6" width="13.28515625" customWidth="1"/>
    <col min="7" max="7" width="12.42578125" customWidth="1"/>
    <col min="8" max="8" width="15.7109375" customWidth="1"/>
    <col min="9" max="9" width="15" customWidth="1"/>
    <col min="10" max="10" width="15.140625" customWidth="1"/>
    <col min="11" max="11" width="13.42578125" bestFit="1" customWidth="1"/>
  </cols>
  <sheetData>
    <row r="1" spans="2:10">
      <c r="B1" s="776" t="s">
        <v>1588</v>
      </c>
      <c r="C1" s="777"/>
      <c r="D1" s="777"/>
      <c r="E1" s="777"/>
      <c r="F1" s="777"/>
      <c r="G1" s="777"/>
      <c r="H1" s="777"/>
      <c r="I1" s="777"/>
      <c r="J1" s="778"/>
    </row>
    <row r="2" spans="2:10">
      <c r="B2" s="779" t="s">
        <v>1590</v>
      </c>
      <c r="C2" s="780"/>
      <c r="D2" s="780"/>
      <c r="E2" s="780"/>
      <c r="F2" s="780"/>
      <c r="G2" s="780"/>
      <c r="H2" s="780"/>
      <c r="I2" s="780"/>
      <c r="J2" s="781"/>
    </row>
    <row r="3" spans="2:10">
      <c r="B3" s="785" t="s">
        <v>1668</v>
      </c>
      <c r="C3" s="786"/>
      <c r="D3" s="786"/>
      <c r="E3" s="786"/>
      <c r="F3" s="786"/>
      <c r="G3" s="786"/>
      <c r="H3" s="786"/>
      <c r="I3" s="786"/>
      <c r="J3" s="787"/>
    </row>
    <row r="4" spans="2:10">
      <c r="B4" s="782" t="s">
        <v>1669</v>
      </c>
      <c r="C4" s="783"/>
      <c r="D4" s="783"/>
      <c r="E4" s="783"/>
      <c r="F4" s="783"/>
      <c r="G4" s="783"/>
      <c r="H4" s="783"/>
      <c r="I4" s="783"/>
      <c r="J4" s="784"/>
    </row>
    <row r="5" spans="2:10">
      <c r="C5" s="1"/>
      <c r="D5" s="1"/>
      <c r="E5" s="1"/>
      <c r="F5" s="1"/>
      <c r="G5" s="1"/>
      <c r="H5" s="1"/>
      <c r="I5" s="1"/>
      <c r="J5" s="1"/>
    </row>
    <row r="6" spans="2:10" ht="22.5">
      <c r="B6" s="310" t="s">
        <v>1482</v>
      </c>
      <c r="C6" s="326" t="s">
        <v>1404</v>
      </c>
      <c r="D6" s="311" t="s">
        <v>1345</v>
      </c>
      <c r="E6" s="326" t="s">
        <v>1346</v>
      </c>
      <c r="F6" s="311" t="s">
        <v>1343</v>
      </c>
      <c r="G6" s="326" t="s">
        <v>1348</v>
      </c>
      <c r="H6" s="309" t="s">
        <v>1387</v>
      </c>
      <c r="I6" s="326" t="s">
        <v>1564</v>
      </c>
      <c r="J6" s="36" t="s">
        <v>1670</v>
      </c>
    </row>
    <row r="7" spans="2:10">
      <c r="B7" s="312" t="s">
        <v>1519</v>
      </c>
      <c r="C7" s="327">
        <v>43651305.436484002</v>
      </c>
      <c r="D7" s="6">
        <v>72515.134239999999</v>
      </c>
      <c r="E7" s="327">
        <v>59592.903383999997</v>
      </c>
      <c r="F7" s="6">
        <v>36879.649770000004</v>
      </c>
      <c r="G7" s="327">
        <v>22384.027670000003</v>
      </c>
      <c r="H7" s="6">
        <v>-21634.819010000021</v>
      </c>
      <c r="I7" s="327">
        <v>231270.65429999999</v>
      </c>
      <c r="J7" s="37">
        <v>43650074.568879999</v>
      </c>
    </row>
    <row r="8" spans="2:10">
      <c r="B8" s="38" t="s">
        <v>1520</v>
      </c>
      <c r="C8" s="328">
        <v>18844550.489644002</v>
      </c>
      <c r="D8" s="275">
        <v>65935.531489999994</v>
      </c>
      <c r="E8" s="334">
        <v>31570.646769999999</v>
      </c>
      <c r="F8" s="275">
        <v>33096.924870000003</v>
      </c>
      <c r="G8" s="334">
        <v>22353.527110000003</v>
      </c>
      <c r="H8" s="275">
        <v>-19608.015925</v>
      </c>
      <c r="I8" s="334">
        <v>0</v>
      </c>
      <c r="J8" s="313">
        <v>18859307.358438</v>
      </c>
    </row>
    <row r="9" spans="2:10">
      <c r="B9" s="314" t="s">
        <v>191</v>
      </c>
      <c r="C9" s="329">
        <v>368.12541999999996</v>
      </c>
      <c r="D9" s="277">
        <v>0</v>
      </c>
      <c r="E9" s="329">
        <v>0</v>
      </c>
      <c r="F9" s="277">
        <v>0</v>
      </c>
      <c r="G9" s="329">
        <v>0</v>
      </c>
      <c r="H9" s="277">
        <v>0</v>
      </c>
      <c r="I9" s="329">
        <v>0</v>
      </c>
      <c r="J9" s="315">
        <v>368.12541999999996</v>
      </c>
    </row>
    <row r="10" spans="2:10">
      <c r="B10" s="314" t="s">
        <v>194</v>
      </c>
      <c r="C10" s="329">
        <v>6198016.6808169987</v>
      </c>
      <c r="D10" s="277">
        <v>36540.546920000001</v>
      </c>
      <c r="E10" s="329">
        <v>19484.07631</v>
      </c>
      <c r="F10" s="277">
        <v>11982.363690000004</v>
      </c>
      <c r="G10" s="329">
        <v>104.97716999999999</v>
      </c>
      <c r="H10" s="277">
        <v>-1.8786530000000097</v>
      </c>
      <c r="I10" s="329">
        <v>0</v>
      </c>
      <c r="J10" s="315">
        <v>6215071.2727729995</v>
      </c>
    </row>
    <row r="11" spans="2:10">
      <c r="B11" s="314" t="s">
        <v>378</v>
      </c>
      <c r="C11" s="329">
        <v>2653370.3240000005</v>
      </c>
      <c r="D11" s="277">
        <v>29394.984570000001</v>
      </c>
      <c r="E11" s="329">
        <v>2466.2831699999997</v>
      </c>
      <c r="F11" s="277">
        <v>3917.2596000000003</v>
      </c>
      <c r="G11" s="329">
        <v>329.09034000000008</v>
      </c>
      <c r="H11" s="277">
        <v>0</v>
      </c>
      <c r="I11" s="329">
        <v>0</v>
      </c>
      <c r="J11" s="315">
        <v>2680299.0253999997</v>
      </c>
    </row>
    <row r="12" spans="2:10">
      <c r="B12" s="314" t="s">
        <v>407</v>
      </c>
      <c r="C12" s="329">
        <v>3780915.4056550004</v>
      </c>
      <c r="D12" s="277">
        <v>0</v>
      </c>
      <c r="E12" s="329">
        <v>9620.2872899999984</v>
      </c>
      <c r="F12" s="277">
        <v>882.05155999999999</v>
      </c>
      <c r="G12" s="329">
        <v>0</v>
      </c>
      <c r="H12" s="277">
        <v>0</v>
      </c>
      <c r="I12" s="329">
        <v>0</v>
      </c>
      <c r="J12" s="315">
        <v>3771295.1183650005</v>
      </c>
    </row>
    <row r="13" spans="2:10">
      <c r="B13" s="314" t="s">
        <v>466</v>
      </c>
      <c r="C13" s="329">
        <v>37664.714252000005</v>
      </c>
      <c r="D13" s="277">
        <v>0</v>
      </c>
      <c r="E13" s="329">
        <v>0</v>
      </c>
      <c r="F13" s="277">
        <v>0</v>
      </c>
      <c r="G13" s="329">
        <v>0</v>
      </c>
      <c r="H13" s="277">
        <v>-116.84877200000139</v>
      </c>
      <c r="I13" s="329">
        <v>0</v>
      </c>
      <c r="J13" s="315">
        <v>37547.865479999993</v>
      </c>
    </row>
    <row r="14" spans="2:10">
      <c r="B14" s="314" t="s">
        <v>474</v>
      </c>
      <c r="C14" s="329">
        <v>0</v>
      </c>
      <c r="D14" s="277">
        <v>0</v>
      </c>
      <c r="E14" s="329">
        <v>0</v>
      </c>
      <c r="F14" s="277">
        <v>0</v>
      </c>
      <c r="G14" s="329">
        <v>0</v>
      </c>
      <c r="H14" s="277">
        <v>0</v>
      </c>
      <c r="I14" s="329">
        <v>0</v>
      </c>
      <c r="J14" s="315">
        <v>0</v>
      </c>
    </row>
    <row r="15" spans="2:10">
      <c r="B15" s="314" t="s">
        <v>476</v>
      </c>
      <c r="C15" s="329">
        <v>6174215.2395000001</v>
      </c>
      <c r="D15" s="277">
        <v>0</v>
      </c>
      <c r="E15" s="329">
        <v>0</v>
      </c>
      <c r="F15" s="277">
        <v>16315.250019999999</v>
      </c>
      <c r="G15" s="329">
        <v>21919.459600000002</v>
      </c>
      <c r="H15" s="277">
        <v>-19489.288499999999</v>
      </c>
      <c r="I15" s="329">
        <v>0</v>
      </c>
      <c r="J15" s="315">
        <v>6154725.9510000004</v>
      </c>
    </row>
    <row r="16" spans="2:10">
      <c r="B16" s="38" t="s">
        <v>1483</v>
      </c>
      <c r="C16" s="328">
        <v>5838006.0561309997</v>
      </c>
      <c r="D16" s="8">
        <v>6579.60275</v>
      </c>
      <c r="E16" s="328">
        <v>9649.8910749999995</v>
      </c>
      <c r="F16" s="8">
        <v>1158.50415</v>
      </c>
      <c r="G16" s="328">
        <v>0</v>
      </c>
      <c r="H16" s="8">
        <v>-1066.6132030000219</v>
      </c>
      <c r="I16" s="328">
        <v>0</v>
      </c>
      <c r="J16" s="734">
        <v>5833869.1546049993</v>
      </c>
    </row>
    <row r="17" spans="2:10">
      <c r="B17" s="320" t="s">
        <v>1350</v>
      </c>
      <c r="C17" s="332">
        <v>5828234.3000059994</v>
      </c>
      <c r="D17" s="276">
        <v>6579.60275</v>
      </c>
      <c r="E17" s="332">
        <v>9649.8910749999995</v>
      </c>
      <c r="F17" s="276">
        <v>1158.50415</v>
      </c>
      <c r="G17" s="332">
        <v>0</v>
      </c>
      <c r="H17" s="276">
        <v>-1041.1089190000216</v>
      </c>
      <c r="I17" s="332">
        <v>0</v>
      </c>
      <c r="J17" s="321">
        <v>5824122.9027639991</v>
      </c>
    </row>
    <row r="18" spans="2:10">
      <c r="B18" s="314" t="s">
        <v>71</v>
      </c>
      <c r="C18" s="329">
        <v>605299.42501399992</v>
      </c>
      <c r="D18" s="277">
        <v>0</v>
      </c>
      <c r="E18" s="329">
        <v>0</v>
      </c>
      <c r="F18" s="277">
        <v>0</v>
      </c>
      <c r="G18" s="329">
        <v>0</v>
      </c>
      <c r="H18" s="277">
        <v>0</v>
      </c>
      <c r="I18" s="329">
        <v>0</v>
      </c>
      <c r="J18" s="315">
        <v>605299.42501399992</v>
      </c>
    </row>
    <row r="19" spans="2:10">
      <c r="B19" s="314" t="s">
        <v>84</v>
      </c>
      <c r="C19" s="329">
        <v>2133104.8183200001</v>
      </c>
      <c r="D19" s="277">
        <v>0</v>
      </c>
      <c r="E19" s="329">
        <v>0</v>
      </c>
      <c r="F19" s="277">
        <v>0</v>
      </c>
      <c r="G19" s="329">
        <v>0</v>
      </c>
      <c r="H19" s="277">
        <v>70.15763999998569</v>
      </c>
      <c r="I19" s="329">
        <v>0</v>
      </c>
      <c r="J19" s="315">
        <v>2133174.97596</v>
      </c>
    </row>
    <row r="20" spans="2:10">
      <c r="B20" s="314" t="s">
        <v>91</v>
      </c>
      <c r="C20" s="329">
        <v>56124.084097000006</v>
      </c>
      <c r="D20" s="277">
        <v>0</v>
      </c>
      <c r="E20" s="329">
        <v>7357.9581449999996</v>
      </c>
      <c r="F20" s="277">
        <v>780.94709999999998</v>
      </c>
      <c r="G20" s="329">
        <v>0</v>
      </c>
      <c r="H20" s="277">
        <v>0</v>
      </c>
      <c r="I20" s="329">
        <v>0</v>
      </c>
      <c r="J20" s="315">
        <v>48766.125952000009</v>
      </c>
    </row>
    <row r="21" spans="2:10">
      <c r="B21" s="314" t="s">
        <v>50</v>
      </c>
      <c r="C21" s="329">
        <v>4024.5949800000003</v>
      </c>
      <c r="D21" s="277">
        <v>0</v>
      </c>
      <c r="E21" s="329">
        <v>0</v>
      </c>
      <c r="F21" s="277">
        <v>0</v>
      </c>
      <c r="G21" s="329">
        <v>0</v>
      </c>
      <c r="H21" s="277">
        <v>0</v>
      </c>
      <c r="I21" s="329">
        <v>0</v>
      </c>
      <c r="J21" s="315">
        <v>4024.5949800000003</v>
      </c>
    </row>
    <row r="22" spans="2:10">
      <c r="B22" s="314" t="s">
        <v>98</v>
      </c>
      <c r="C22" s="329">
        <v>253.51992599999988</v>
      </c>
      <c r="D22" s="277">
        <v>0</v>
      </c>
      <c r="E22" s="329">
        <v>0</v>
      </c>
      <c r="F22" s="277">
        <v>0</v>
      </c>
      <c r="G22" s="329">
        <v>0</v>
      </c>
      <c r="H22" s="277">
        <v>-1.0262620000000042</v>
      </c>
      <c r="I22" s="329">
        <v>0</v>
      </c>
      <c r="J22" s="315">
        <v>252.49366399999994</v>
      </c>
    </row>
    <row r="23" spans="2:10">
      <c r="B23" s="314" t="s">
        <v>119</v>
      </c>
      <c r="C23" s="329">
        <v>2436713.3303959998</v>
      </c>
      <c r="D23" s="277">
        <v>6579.60275</v>
      </c>
      <c r="E23" s="329">
        <v>0</v>
      </c>
      <c r="F23" s="277">
        <v>0</v>
      </c>
      <c r="G23" s="329">
        <v>0</v>
      </c>
      <c r="H23" s="277">
        <v>389.92379199999874</v>
      </c>
      <c r="I23" s="329">
        <v>0</v>
      </c>
      <c r="J23" s="315">
        <v>2443682.8569399999</v>
      </c>
    </row>
    <row r="24" spans="2:10">
      <c r="B24" s="314" t="s">
        <v>130</v>
      </c>
      <c r="C24" s="329">
        <v>86157.876369999984</v>
      </c>
      <c r="D24" s="277">
        <v>0</v>
      </c>
      <c r="E24" s="329">
        <v>0</v>
      </c>
      <c r="F24" s="277">
        <v>0</v>
      </c>
      <c r="G24" s="329">
        <v>0</v>
      </c>
      <c r="H24" s="277">
        <v>0</v>
      </c>
      <c r="I24" s="329">
        <v>0</v>
      </c>
      <c r="J24" s="315">
        <v>86157.876369999984</v>
      </c>
    </row>
    <row r="25" spans="2:10">
      <c r="B25" s="314" t="s">
        <v>135</v>
      </c>
      <c r="C25" s="329">
        <v>79791.895514000003</v>
      </c>
      <c r="D25" s="277">
        <v>0</v>
      </c>
      <c r="E25" s="329">
        <v>0</v>
      </c>
      <c r="F25" s="277">
        <v>0</v>
      </c>
      <c r="G25" s="329">
        <v>0</v>
      </c>
      <c r="H25" s="277">
        <v>-917.14822400000696</v>
      </c>
      <c r="I25" s="329">
        <v>0</v>
      </c>
      <c r="J25" s="315">
        <v>78874.747289999985</v>
      </c>
    </row>
    <row r="26" spans="2:10">
      <c r="B26" s="314" t="s">
        <v>138</v>
      </c>
      <c r="C26" s="329">
        <v>4373.6630649999997</v>
      </c>
      <c r="D26" s="277">
        <v>0</v>
      </c>
      <c r="E26" s="329">
        <v>0</v>
      </c>
      <c r="F26" s="277">
        <v>0</v>
      </c>
      <c r="G26" s="329">
        <v>0</v>
      </c>
      <c r="H26" s="277">
        <v>-17.704892999999924</v>
      </c>
      <c r="I26" s="329">
        <v>0</v>
      </c>
      <c r="J26" s="315">
        <v>4355.9581720000006</v>
      </c>
    </row>
    <row r="27" spans="2:10">
      <c r="B27" s="314" t="s">
        <v>148</v>
      </c>
      <c r="C27" s="329">
        <v>8268.2347499999996</v>
      </c>
      <c r="D27" s="277">
        <v>0</v>
      </c>
      <c r="E27" s="329">
        <v>0</v>
      </c>
      <c r="F27" s="277">
        <v>0</v>
      </c>
      <c r="G27" s="329">
        <v>0</v>
      </c>
      <c r="H27" s="277">
        <v>-33.470399999999906</v>
      </c>
      <c r="I27" s="329">
        <v>0</v>
      </c>
      <c r="J27" s="315">
        <v>8234.7643499999995</v>
      </c>
    </row>
    <row r="28" spans="2:10">
      <c r="B28" s="314" t="s">
        <v>149</v>
      </c>
      <c r="C28" s="329">
        <v>245167.59710899997</v>
      </c>
      <c r="D28" s="277">
        <v>0</v>
      </c>
      <c r="E28" s="329">
        <v>2245.5740599999999</v>
      </c>
      <c r="F28" s="277">
        <v>85.112310000000008</v>
      </c>
      <c r="G28" s="329">
        <v>0</v>
      </c>
      <c r="H28" s="277">
        <v>-105.56499900000171</v>
      </c>
      <c r="I28" s="329">
        <v>0</v>
      </c>
      <c r="J28" s="315">
        <v>242816.45804999999</v>
      </c>
    </row>
    <row r="29" spans="2:10">
      <c r="B29" s="314" t="s">
        <v>164</v>
      </c>
      <c r="C29" s="329">
        <v>53717.646000000001</v>
      </c>
      <c r="D29" s="277">
        <v>0</v>
      </c>
      <c r="E29" s="329">
        <v>0</v>
      </c>
      <c r="F29" s="277">
        <v>289.60000000000002</v>
      </c>
      <c r="G29" s="329">
        <v>0</v>
      </c>
      <c r="H29" s="277">
        <v>0</v>
      </c>
      <c r="I29" s="329">
        <v>0</v>
      </c>
      <c r="J29" s="315">
        <v>53717.646000000001</v>
      </c>
    </row>
    <row r="30" spans="2:10">
      <c r="B30" s="314" t="s">
        <v>64</v>
      </c>
      <c r="C30" s="329">
        <v>4543.3196770000013</v>
      </c>
      <c r="D30" s="277">
        <v>0</v>
      </c>
      <c r="E30" s="329">
        <v>0</v>
      </c>
      <c r="F30" s="277">
        <v>0</v>
      </c>
      <c r="G30" s="329">
        <v>0</v>
      </c>
      <c r="H30" s="277">
        <v>-18.391675000000106</v>
      </c>
      <c r="I30" s="329">
        <v>0</v>
      </c>
      <c r="J30" s="315">
        <v>4524.9280020000006</v>
      </c>
    </row>
    <row r="31" spans="2:10">
      <c r="B31" s="314" t="s">
        <v>182</v>
      </c>
      <c r="C31" s="329">
        <v>90732.574867999996</v>
      </c>
      <c r="D31" s="277">
        <v>0</v>
      </c>
      <c r="E31" s="329">
        <v>0</v>
      </c>
      <c r="F31" s="277">
        <v>0</v>
      </c>
      <c r="G31" s="329">
        <v>0</v>
      </c>
      <c r="H31" s="277">
        <v>-367.29189799999727</v>
      </c>
      <c r="I31" s="329">
        <v>0</v>
      </c>
      <c r="J31" s="315">
        <v>90365.28297</v>
      </c>
    </row>
    <row r="32" spans="2:10">
      <c r="B32" s="318" t="s">
        <v>68</v>
      </c>
      <c r="C32" s="329">
        <v>18489.655999999999</v>
      </c>
      <c r="D32" s="277">
        <v>0</v>
      </c>
      <c r="E32" s="329">
        <v>0</v>
      </c>
      <c r="F32" s="277">
        <v>0</v>
      </c>
      <c r="G32" s="329">
        <v>0</v>
      </c>
      <c r="H32" s="277">
        <v>-40.591999999999999</v>
      </c>
      <c r="I32" s="329">
        <v>0</v>
      </c>
      <c r="J32" s="315">
        <v>18449.063999999998</v>
      </c>
    </row>
    <row r="33" spans="2:11">
      <c r="B33" s="314" t="s">
        <v>70</v>
      </c>
      <c r="C33" s="329">
        <v>1472.0639199999998</v>
      </c>
      <c r="D33" s="277">
        <v>0</v>
      </c>
      <c r="E33" s="329">
        <v>46.358870000000003</v>
      </c>
      <c r="F33" s="277">
        <v>2.8447399999999998</v>
      </c>
      <c r="G33" s="329">
        <v>0</v>
      </c>
      <c r="H33" s="277">
        <v>0</v>
      </c>
      <c r="I33" s="329">
        <v>0</v>
      </c>
      <c r="J33" s="315">
        <v>1425.70505</v>
      </c>
    </row>
    <row r="34" spans="2:11">
      <c r="B34" s="314" t="s">
        <v>1354</v>
      </c>
      <c r="C34" s="329">
        <v>9771.7561249999999</v>
      </c>
      <c r="D34" s="277">
        <v>0</v>
      </c>
      <c r="E34" s="329">
        <v>0</v>
      </c>
      <c r="F34" s="277">
        <v>0</v>
      </c>
      <c r="G34" s="329">
        <v>0</v>
      </c>
      <c r="H34" s="277">
        <v>-25.504284000000279</v>
      </c>
      <c r="I34" s="329">
        <v>0</v>
      </c>
      <c r="J34" s="315">
        <v>9746.2518409999993</v>
      </c>
    </row>
    <row r="35" spans="2:11">
      <c r="B35" s="38" t="s">
        <v>1521</v>
      </c>
      <c r="C35" s="328">
        <v>18968748.890708998</v>
      </c>
      <c r="D35" s="8">
        <v>0</v>
      </c>
      <c r="E35" s="328">
        <v>18372.365538999999</v>
      </c>
      <c r="F35" s="8">
        <v>2624.22075</v>
      </c>
      <c r="G35" s="328">
        <v>30.50056</v>
      </c>
      <c r="H35" s="8">
        <v>-960.18988199999967</v>
      </c>
      <c r="I35" s="328">
        <v>231270.65429999999</v>
      </c>
      <c r="J35" s="734">
        <v>18956898.055836998</v>
      </c>
    </row>
    <row r="36" spans="2:11">
      <c r="B36" s="320" t="s">
        <v>1351</v>
      </c>
      <c r="C36" s="332">
        <v>1209272.9230589999</v>
      </c>
      <c r="D36" s="276">
        <v>0</v>
      </c>
      <c r="E36" s="332">
        <v>10072.365539</v>
      </c>
      <c r="F36" s="276">
        <v>2395.73893</v>
      </c>
      <c r="G36" s="332">
        <v>30.50056</v>
      </c>
      <c r="H36" s="276">
        <v>-960.18988199999967</v>
      </c>
      <c r="I36" s="332">
        <v>0</v>
      </c>
      <c r="J36" s="321">
        <v>1198240.367637</v>
      </c>
    </row>
    <row r="37" spans="2:11">
      <c r="B37" s="314" t="s">
        <v>11</v>
      </c>
      <c r="C37" s="329">
        <v>438993.78438999999</v>
      </c>
      <c r="D37" s="277">
        <v>0</v>
      </c>
      <c r="E37" s="329">
        <v>0</v>
      </c>
      <c r="F37" s="277">
        <v>0</v>
      </c>
      <c r="G37" s="329">
        <v>0</v>
      </c>
      <c r="H37" s="277">
        <v>0</v>
      </c>
      <c r="I37" s="329">
        <v>0</v>
      </c>
      <c r="J37" s="315">
        <v>438993.78438999999</v>
      </c>
    </row>
    <row r="38" spans="2:11">
      <c r="B38" s="314" t="s">
        <v>17</v>
      </c>
      <c r="C38" s="329">
        <v>451895.06760000001</v>
      </c>
      <c r="D38" s="277">
        <v>0</v>
      </c>
      <c r="E38" s="329">
        <v>450</v>
      </c>
      <c r="F38" s="277">
        <v>2084.4780500000002</v>
      </c>
      <c r="G38" s="329">
        <v>30.50056</v>
      </c>
      <c r="H38" s="277">
        <v>0</v>
      </c>
      <c r="I38" s="329">
        <v>0</v>
      </c>
      <c r="J38" s="315">
        <v>451445.06760000001</v>
      </c>
    </row>
    <row r="39" spans="2:11">
      <c r="B39" s="314" t="s">
        <v>23</v>
      </c>
      <c r="C39" s="329">
        <v>1600</v>
      </c>
      <c r="D39" s="277">
        <v>0</v>
      </c>
      <c r="E39" s="329">
        <v>800</v>
      </c>
      <c r="F39" s="277">
        <v>8.65381</v>
      </c>
      <c r="G39" s="329">
        <v>0</v>
      </c>
      <c r="H39" s="277">
        <v>0</v>
      </c>
      <c r="I39" s="329">
        <v>0</v>
      </c>
      <c r="J39" s="315">
        <v>800</v>
      </c>
    </row>
    <row r="40" spans="2:11">
      <c r="B40" s="314" t="s">
        <v>25</v>
      </c>
      <c r="C40" s="329">
        <v>117654.15407999999</v>
      </c>
      <c r="D40" s="277">
        <v>0</v>
      </c>
      <c r="E40" s="329">
        <v>7500</v>
      </c>
      <c r="F40" s="277">
        <v>216.11375000000001</v>
      </c>
      <c r="G40" s="329">
        <v>0</v>
      </c>
      <c r="H40" s="277">
        <v>-868</v>
      </c>
      <c r="I40" s="329">
        <v>0</v>
      </c>
      <c r="J40" s="315">
        <v>109286.15407999999</v>
      </c>
    </row>
    <row r="41" spans="2:11">
      <c r="B41" s="314" t="s">
        <v>29</v>
      </c>
      <c r="C41" s="329">
        <v>176613.56614699998</v>
      </c>
      <c r="D41" s="277">
        <v>0</v>
      </c>
      <c r="E41" s="329">
        <v>950.47606999999994</v>
      </c>
      <c r="F41" s="277">
        <v>86.493320000000011</v>
      </c>
      <c r="G41" s="329">
        <v>0</v>
      </c>
      <c r="H41" s="277">
        <v>0</v>
      </c>
      <c r="I41" s="329">
        <v>0</v>
      </c>
      <c r="J41" s="315">
        <v>175663.090077</v>
      </c>
    </row>
    <row r="42" spans="2:11">
      <c r="B42" s="314" t="s">
        <v>42</v>
      </c>
      <c r="C42" s="329">
        <v>22516.350842</v>
      </c>
      <c r="D42" s="277">
        <v>0</v>
      </c>
      <c r="E42" s="329">
        <v>371.88946899999996</v>
      </c>
      <c r="F42" s="277">
        <v>0</v>
      </c>
      <c r="G42" s="329">
        <v>0</v>
      </c>
      <c r="H42" s="277">
        <v>-92.189881999999656</v>
      </c>
      <c r="I42" s="329">
        <v>0</v>
      </c>
      <c r="J42" s="315">
        <v>22052.271490000003</v>
      </c>
    </row>
    <row r="43" spans="2:11">
      <c r="B43" s="320" t="s">
        <v>1352</v>
      </c>
      <c r="C43" s="332">
        <v>62526</v>
      </c>
      <c r="D43" s="276">
        <v>0</v>
      </c>
      <c r="E43" s="332">
        <v>0</v>
      </c>
      <c r="F43" s="276">
        <v>67.763070000000013</v>
      </c>
      <c r="G43" s="332">
        <v>0</v>
      </c>
      <c r="H43" s="276">
        <v>0</v>
      </c>
      <c r="I43" s="332">
        <v>0</v>
      </c>
      <c r="J43" s="321">
        <v>62526</v>
      </c>
    </row>
    <row r="44" spans="2:11">
      <c r="B44" s="314" t="s">
        <v>490</v>
      </c>
      <c r="C44" s="329">
        <v>12343</v>
      </c>
      <c r="D44" s="277">
        <v>0</v>
      </c>
      <c r="E44" s="329">
        <v>0</v>
      </c>
      <c r="F44" s="277">
        <v>67.763070000000013</v>
      </c>
      <c r="G44" s="329">
        <v>0</v>
      </c>
      <c r="H44" s="277">
        <v>0</v>
      </c>
      <c r="I44" s="329">
        <v>0</v>
      </c>
      <c r="J44" s="315">
        <v>12343</v>
      </c>
    </row>
    <row r="45" spans="2:11">
      <c r="B45" s="314" t="s">
        <v>491</v>
      </c>
      <c r="C45" s="329">
        <v>50183</v>
      </c>
      <c r="D45" s="277">
        <v>0</v>
      </c>
      <c r="E45" s="329">
        <v>0</v>
      </c>
      <c r="F45" s="277">
        <v>0</v>
      </c>
      <c r="G45" s="329">
        <v>0</v>
      </c>
      <c r="H45" s="277">
        <v>0</v>
      </c>
      <c r="I45" s="329">
        <v>0</v>
      </c>
      <c r="J45" s="315">
        <v>50183</v>
      </c>
      <c r="K45" s="3"/>
    </row>
    <row r="46" spans="2:11">
      <c r="B46" s="314" t="s">
        <v>1619</v>
      </c>
      <c r="C46" s="329">
        <v>0</v>
      </c>
      <c r="D46" s="277">
        <v>0</v>
      </c>
      <c r="E46" s="329">
        <v>0</v>
      </c>
      <c r="F46" s="277">
        <v>0</v>
      </c>
      <c r="G46" s="329">
        <v>0</v>
      </c>
      <c r="H46" s="277">
        <v>0</v>
      </c>
      <c r="I46" s="329">
        <v>0</v>
      </c>
      <c r="J46" s="315">
        <v>0</v>
      </c>
    </row>
    <row r="47" spans="2:11">
      <c r="B47" s="320" t="s">
        <v>1522</v>
      </c>
      <c r="C47" s="332">
        <v>17696949.967649996</v>
      </c>
      <c r="D47" s="276">
        <v>0</v>
      </c>
      <c r="E47" s="332">
        <v>8300</v>
      </c>
      <c r="F47" s="276">
        <v>160.71875</v>
      </c>
      <c r="G47" s="332">
        <v>0</v>
      </c>
      <c r="H47" s="276">
        <v>0</v>
      </c>
      <c r="I47" s="332">
        <v>231270.65429999999</v>
      </c>
      <c r="J47" s="321">
        <v>17696131.688199997</v>
      </c>
    </row>
    <row r="48" spans="2:11">
      <c r="B48" s="314" t="s">
        <v>483</v>
      </c>
      <c r="C48" s="329">
        <v>104793.92</v>
      </c>
      <c r="D48" s="277">
        <v>0</v>
      </c>
      <c r="E48" s="329">
        <v>0</v>
      </c>
      <c r="F48" s="277">
        <v>0</v>
      </c>
      <c r="G48" s="329">
        <v>0</v>
      </c>
      <c r="H48" s="277">
        <v>0</v>
      </c>
      <c r="I48" s="329">
        <v>36745.919999999998</v>
      </c>
      <c r="J48" s="315">
        <v>104793.92</v>
      </c>
    </row>
    <row r="49" spans="2:11">
      <c r="B49" s="314" t="s">
        <v>484</v>
      </c>
      <c r="C49" s="329">
        <v>336677.42475000001</v>
      </c>
      <c r="D49" s="277">
        <v>0</v>
      </c>
      <c r="E49" s="329">
        <v>0</v>
      </c>
      <c r="F49" s="277">
        <v>0</v>
      </c>
      <c r="G49" s="329">
        <v>0</v>
      </c>
      <c r="H49" s="277">
        <v>0</v>
      </c>
      <c r="I49" s="329">
        <v>194524.73430000001</v>
      </c>
      <c r="J49" s="315">
        <v>344159.14530000003</v>
      </c>
      <c r="K49" s="3"/>
    </row>
    <row r="50" spans="2:11">
      <c r="B50" s="314" t="s">
        <v>1523</v>
      </c>
      <c r="C50" s="329">
        <v>0</v>
      </c>
      <c r="D50" s="277">
        <v>0</v>
      </c>
      <c r="E50" s="329">
        <v>0</v>
      </c>
      <c r="F50" s="277">
        <v>0</v>
      </c>
      <c r="G50" s="329">
        <v>0</v>
      </c>
      <c r="H50" s="277">
        <v>0</v>
      </c>
      <c r="I50" s="329">
        <v>0</v>
      </c>
      <c r="J50" s="315">
        <v>0</v>
      </c>
    </row>
    <row r="51" spans="2:11">
      <c r="B51" s="314" t="s">
        <v>487</v>
      </c>
      <c r="C51" s="329">
        <v>41700</v>
      </c>
      <c r="D51" s="277">
        <v>0</v>
      </c>
      <c r="E51" s="329">
        <v>8300</v>
      </c>
      <c r="F51" s="277">
        <v>160.71875</v>
      </c>
      <c r="G51" s="329">
        <v>0</v>
      </c>
      <c r="H51" s="277">
        <v>0</v>
      </c>
      <c r="I51" s="329">
        <v>0</v>
      </c>
      <c r="J51" s="315">
        <v>33400</v>
      </c>
    </row>
    <row r="52" spans="2:11">
      <c r="B52" s="314" t="s">
        <v>1524</v>
      </c>
      <c r="C52" s="329">
        <v>0</v>
      </c>
      <c r="D52" s="277">
        <v>0</v>
      </c>
      <c r="E52" s="329">
        <v>0</v>
      </c>
      <c r="F52" s="277">
        <v>0</v>
      </c>
      <c r="G52" s="329">
        <v>0</v>
      </c>
      <c r="H52" s="277">
        <v>0</v>
      </c>
      <c r="I52" s="329">
        <v>0</v>
      </c>
      <c r="J52" s="315">
        <v>0</v>
      </c>
      <c r="K52" s="3"/>
    </row>
    <row r="53" spans="2:11">
      <c r="B53" s="314" t="s">
        <v>1525</v>
      </c>
      <c r="C53" s="329">
        <v>0</v>
      </c>
      <c r="D53" s="277">
        <v>0</v>
      </c>
      <c r="E53" s="329">
        <v>0</v>
      </c>
      <c r="F53" s="277">
        <v>0</v>
      </c>
      <c r="G53" s="329">
        <v>0</v>
      </c>
      <c r="H53" s="277">
        <v>0</v>
      </c>
      <c r="I53" s="329">
        <v>0</v>
      </c>
      <c r="J53" s="315">
        <v>0</v>
      </c>
    </row>
    <row r="54" spans="2:11">
      <c r="B54" s="314" t="s">
        <v>1526</v>
      </c>
      <c r="C54" s="329">
        <v>0</v>
      </c>
      <c r="D54" s="277">
        <v>0</v>
      </c>
      <c r="E54" s="329">
        <v>0</v>
      </c>
      <c r="F54" s="277">
        <v>0</v>
      </c>
      <c r="G54" s="329">
        <v>0</v>
      </c>
      <c r="H54" s="277">
        <v>0</v>
      </c>
      <c r="I54" s="329">
        <v>0</v>
      </c>
      <c r="J54" s="315">
        <v>0</v>
      </c>
    </row>
    <row r="55" spans="2:11">
      <c r="B55" s="314" t="s">
        <v>1527</v>
      </c>
      <c r="C55" s="329">
        <v>0</v>
      </c>
      <c r="D55" s="277">
        <v>0</v>
      </c>
      <c r="E55" s="329">
        <v>0</v>
      </c>
      <c r="F55" s="277">
        <v>0</v>
      </c>
      <c r="G55" s="329">
        <v>0</v>
      </c>
      <c r="H55" s="277">
        <v>0</v>
      </c>
      <c r="I55" s="329">
        <v>0</v>
      </c>
      <c r="J55" s="315">
        <v>0</v>
      </c>
    </row>
    <row r="56" spans="2:11">
      <c r="B56" s="314" t="s">
        <v>1528</v>
      </c>
      <c r="C56" s="329">
        <v>0</v>
      </c>
      <c r="D56" s="277">
        <v>0</v>
      </c>
      <c r="E56" s="329">
        <v>0</v>
      </c>
      <c r="F56" s="277">
        <v>0</v>
      </c>
      <c r="G56" s="329">
        <v>0</v>
      </c>
      <c r="H56" s="277">
        <v>0</v>
      </c>
      <c r="I56" s="329">
        <v>0</v>
      </c>
      <c r="J56" s="315">
        <v>0</v>
      </c>
    </row>
    <row r="57" spans="2:11">
      <c r="B57" s="314" t="s">
        <v>1529</v>
      </c>
      <c r="C57" s="329">
        <v>0</v>
      </c>
      <c r="D57" s="277">
        <v>0</v>
      </c>
      <c r="E57" s="329">
        <v>0</v>
      </c>
      <c r="F57" s="277">
        <v>0</v>
      </c>
      <c r="G57" s="329">
        <v>0</v>
      </c>
      <c r="H57" s="277">
        <v>0</v>
      </c>
      <c r="I57" s="329">
        <v>0</v>
      </c>
      <c r="J57" s="315">
        <v>0</v>
      </c>
    </row>
    <row r="58" spans="2:11">
      <c r="B58" s="314" t="s">
        <v>1530</v>
      </c>
      <c r="C58" s="329">
        <v>0</v>
      </c>
      <c r="D58" s="277">
        <v>0</v>
      </c>
      <c r="E58" s="329">
        <v>0</v>
      </c>
      <c r="F58" s="277">
        <v>0</v>
      </c>
      <c r="G58" s="329">
        <v>0</v>
      </c>
      <c r="H58" s="277">
        <v>0</v>
      </c>
      <c r="I58" s="329">
        <v>0</v>
      </c>
      <c r="J58" s="315">
        <v>0</v>
      </c>
    </row>
    <row r="59" spans="2:11">
      <c r="B59" s="314" t="s">
        <v>1531</v>
      </c>
      <c r="C59" s="329">
        <v>0</v>
      </c>
      <c r="D59" s="277">
        <v>0</v>
      </c>
      <c r="E59" s="329">
        <v>0</v>
      </c>
      <c r="F59" s="277">
        <v>0</v>
      </c>
      <c r="G59" s="329">
        <v>0</v>
      </c>
      <c r="H59" s="277">
        <v>0</v>
      </c>
      <c r="I59" s="329">
        <v>0</v>
      </c>
      <c r="J59" s="315">
        <v>0</v>
      </c>
    </row>
    <row r="60" spans="2:11">
      <c r="B60" s="314" t="s">
        <v>1532</v>
      </c>
      <c r="C60" s="329">
        <v>0</v>
      </c>
      <c r="D60" s="277">
        <v>0</v>
      </c>
      <c r="E60" s="329">
        <v>0</v>
      </c>
      <c r="F60" s="277">
        <v>0</v>
      </c>
      <c r="G60" s="329">
        <v>0</v>
      </c>
      <c r="H60" s="277">
        <v>0</v>
      </c>
      <c r="I60" s="329">
        <v>0</v>
      </c>
      <c r="J60" s="315">
        <v>0</v>
      </c>
    </row>
    <row r="61" spans="2:11">
      <c r="B61" s="314" t="s">
        <v>1533</v>
      </c>
      <c r="C61" s="329">
        <v>0</v>
      </c>
      <c r="D61" s="277">
        <v>0</v>
      </c>
      <c r="E61" s="329">
        <v>0</v>
      </c>
      <c r="F61" s="277">
        <v>0</v>
      </c>
      <c r="G61" s="329">
        <v>0</v>
      </c>
      <c r="H61" s="277">
        <v>0</v>
      </c>
      <c r="I61" s="329">
        <v>0</v>
      </c>
      <c r="J61" s="315">
        <v>0</v>
      </c>
    </row>
    <row r="62" spans="2:11">
      <c r="B62" s="314" t="s">
        <v>1534</v>
      </c>
      <c r="C62" s="329">
        <v>0</v>
      </c>
      <c r="D62" s="277">
        <v>0</v>
      </c>
      <c r="E62" s="329">
        <v>0</v>
      </c>
      <c r="F62" s="277">
        <v>0</v>
      </c>
      <c r="G62" s="329">
        <v>0</v>
      </c>
      <c r="H62" s="277">
        <v>0</v>
      </c>
      <c r="I62" s="329">
        <v>0</v>
      </c>
      <c r="J62" s="315">
        <v>0</v>
      </c>
    </row>
    <row r="63" spans="2:11">
      <c r="B63" s="314" t="s">
        <v>488</v>
      </c>
      <c r="C63" s="329">
        <v>375000</v>
      </c>
      <c r="D63" s="277">
        <v>0</v>
      </c>
      <c r="E63" s="329">
        <v>0</v>
      </c>
      <c r="F63" s="277">
        <v>0</v>
      </c>
      <c r="G63" s="329">
        <v>0</v>
      </c>
      <c r="H63" s="277">
        <v>0</v>
      </c>
      <c r="I63" s="329">
        <v>0</v>
      </c>
      <c r="J63" s="315">
        <v>375000</v>
      </c>
    </row>
    <row r="64" spans="2:11">
      <c r="B64" s="314" t="s">
        <v>503</v>
      </c>
      <c r="C64" s="329">
        <v>1004941.992</v>
      </c>
      <c r="D64" s="277">
        <v>0</v>
      </c>
      <c r="E64" s="329">
        <v>0</v>
      </c>
      <c r="F64" s="277">
        <v>0</v>
      </c>
      <c r="G64" s="329">
        <v>0</v>
      </c>
      <c r="H64" s="277">
        <v>0</v>
      </c>
      <c r="I64" s="329">
        <v>0</v>
      </c>
      <c r="J64" s="315">
        <v>1004941.992</v>
      </c>
    </row>
    <row r="65" spans="2:10">
      <c r="B65" s="314" t="s">
        <v>504</v>
      </c>
      <c r="C65" s="329">
        <v>3403135.2069999999</v>
      </c>
      <c r="D65" s="277">
        <v>0</v>
      </c>
      <c r="E65" s="329">
        <v>0</v>
      </c>
      <c r="F65" s="277">
        <v>0</v>
      </c>
      <c r="G65" s="329">
        <v>0</v>
      </c>
      <c r="H65" s="277">
        <v>0</v>
      </c>
      <c r="I65" s="329">
        <v>0</v>
      </c>
      <c r="J65" s="315">
        <v>3403135.2069999999</v>
      </c>
    </row>
    <row r="66" spans="2:10">
      <c r="B66" s="314" t="s">
        <v>505</v>
      </c>
      <c r="C66" s="329">
        <v>3701423.8650000002</v>
      </c>
      <c r="D66" s="277">
        <v>0</v>
      </c>
      <c r="E66" s="329">
        <v>0</v>
      </c>
      <c r="F66" s="277">
        <v>0</v>
      </c>
      <c r="G66" s="329">
        <v>0</v>
      </c>
      <c r="H66" s="277">
        <v>0</v>
      </c>
      <c r="I66" s="329">
        <v>0</v>
      </c>
      <c r="J66" s="315">
        <v>3701423.8650000002</v>
      </c>
    </row>
    <row r="67" spans="2:10">
      <c r="B67" s="314" t="s">
        <v>506</v>
      </c>
      <c r="C67" s="329">
        <v>8458864.7760000005</v>
      </c>
      <c r="D67" s="277">
        <v>0</v>
      </c>
      <c r="E67" s="329">
        <v>0</v>
      </c>
      <c r="F67" s="277">
        <v>0</v>
      </c>
      <c r="G67" s="329">
        <v>0</v>
      </c>
      <c r="H67" s="277">
        <v>0</v>
      </c>
      <c r="I67" s="329">
        <v>0</v>
      </c>
      <c r="J67" s="315">
        <v>8458864.7760000005</v>
      </c>
    </row>
    <row r="68" spans="2:10">
      <c r="B68" s="314" t="s">
        <v>493</v>
      </c>
      <c r="C68" s="329">
        <v>18147.628199999999</v>
      </c>
      <c r="D68" s="277">
        <v>0</v>
      </c>
      <c r="E68" s="329">
        <v>0</v>
      </c>
      <c r="F68" s="277">
        <v>0</v>
      </c>
      <c r="G68" s="329">
        <v>0</v>
      </c>
      <c r="H68" s="277">
        <v>0</v>
      </c>
      <c r="I68" s="329">
        <v>0</v>
      </c>
      <c r="J68" s="315">
        <v>18147.628199999999</v>
      </c>
    </row>
    <row r="69" spans="2:10">
      <c r="B69" s="314" t="s">
        <v>494</v>
      </c>
      <c r="C69" s="329">
        <v>18796.4738</v>
      </c>
      <c r="D69" s="277">
        <v>0</v>
      </c>
      <c r="E69" s="329">
        <v>0</v>
      </c>
      <c r="F69" s="277">
        <v>0</v>
      </c>
      <c r="G69" s="329">
        <v>0</v>
      </c>
      <c r="H69" s="277">
        <v>0</v>
      </c>
      <c r="I69" s="329">
        <v>0</v>
      </c>
      <c r="J69" s="315">
        <v>18796.4738</v>
      </c>
    </row>
    <row r="70" spans="2:10">
      <c r="B70" s="314" t="s">
        <v>495</v>
      </c>
      <c r="C70" s="329">
        <v>60204.123200000002</v>
      </c>
      <c r="D70" s="277">
        <v>0</v>
      </c>
      <c r="E70" s="329">
        <v>0</v>
      </c>
      <c r="F70" s="277">
        <v>0</v>
      </c>
      <c r="G70" s="329">
        <v>0</v>
      </c>
      <c r="H70" s="277">
        <v>0</v>
      </c>
      <c r="I70" s="329">
        <v>0</v>
      </c>
      <c r="J70" s="315">
        <v>60204.123200000002</v>
      </c>
    </row>
    <row r="71" spans="2:10">
      <c r="B71" s="314" t="s">
        <v>496</v>
      </c>
      <c r="C71" s="329">
        <v>9062.8785000000007</v>
      </c>
      <c r="D71" s="277">
        <v>0</v>
      </c>
      <c r="E71" s="329">
        <v>0</v>
      </c>
      <c r="F71" s="277">
        <v>0</v>
      </c>
      <c r="G71" s="329">
        <v>0</v>
      </c>
      <c r="H71" s="277">
        <v>0</v>
      </c>
      <c r="I71" s="329">
        <v>0</v>
      </c>
      <c r="J71" s="315">
        <v>9062.8785000000007</v>
      </c>
    </row>
    <row r="72" spans="2:10">
      <c r="B72" s="314" t="s">
        <v>497</v>
      </c>
      <c r="C72" s="329">
        <v>27410.992699999999</v>
      </c>
      <c r="D72" s="277">
        <v>0</v>
      </c>
      <c r="E72" s="329">
        <v>0</v>
      </c>
      <c r="F72" s="277">
        <v>0</v>
      </c>
      <c r="G72" s="329">
        <v>0</v>
      </c>
      <c r="H72" s="277">
        <v>0</v>
      </c>
      <c r="I72" s="329">
        <v>0</v>
      </c>
      <c r="J72" s="315">
        <v>27410.992699999999</v>
      </c>
    </row>
    <row r="73" spans="2:10">
      <c r="B73" s="314" t="s">
        <v>498</v>
      </c>
      <c r="C73" s="329">
        <v>14059.536400000001</v>
      </c>
      <c r="D73" s="277">
        <v>0</v>
      </c>
      <c r="E73" s="329">
        <v>0</v>
      </c>
      <c r="F73" s="277">
        <v>0</v>
      </c>
      <c r="G73" s="329">
        <v>0</v>
      </c>
      <c r="H73" s="277">
        <v>0</v>
      </c>
      <c r="I73" s="329">
        <v>0</v>
      </c>
      <c r="J73" s="315">
        <v>14059.536400000001</v>
      </c>
    </row>
    <row r="74" spans="2:10">
      <c r="B74" s="314" t="s">
        <v>499</v>
      </c>
      <c r="C74" s="329">
        <v>28758.805399999997</v>
      </c>
      <c r="D74" s="277">
        <v>0</v>
      </c>
      <c r="E74" s="329">
        <v>0</v>
      </c>
      <c r="F74" s="277">
        <v>0</v>
      </c>
      <c r="G74" s="329">
        <v>0</v>
      </c>
      <c r="H74" s="277">
        <v>0</v>
      </c>
      <c r="I74" s="329">
        <v>0</v>
      </c>
      <c r="J74" s="315">
        <v>28758.805399999997</v>
      </c>
    </row>
    <row r="75" spans="2:10">
      <c r="B75" s="314" t="s">
        <v>500</v>
      </c>
      <c r="C75" s="329">
        <v>50274.598399999995</v>
      </c>
      <c r="D75" s="277">
        <v>0</v>
      </c>
      <c r="E75" s="329">
        <v>0</v>
      </c>
      <c r="F75" s="277">
        <v>0</v>
      </c>
      <c r="G75" s="329">
        <v>0</v>
      </c>
      <c r="H75" s="277">
        <v>0</v>
      </c>
      <c r="I75" s="329">
        <v>0</v>
      </c>
      <c r="J75" s="315">
        <v>50274.598399999995</v>
      </c>
    </row>
    <row r="76" spans="2:10">
      <c r="B76" s="314" t="s">
        <v>501</v>
      </c>
      <c r="C76" s="329">
        <v>29438.635200000001</v>
      </c>
      <c r="D76" s="277">
        <v>0</v>
      </c>
      <c r="E76" s="329">
        <v>0</v>
      </c>
      <c r="F76" s="277">
        <v>0</v>
      </c>
      <c r="G76" s="329">
        <v>0</v>
      </c>
      <c r="H76" s="277">
        <v>0</v>
      </c>
      <c r="I76" s="329">
        <v>0</v>
      </c>
      <c r="J76" s="315">
        <v>29438.635200000001</v>
      </c>
    </row>
    <row r="77" spans="2:10">
      <c r="B77" s="314" t="s">
        <v>502</v>
      </c>
      <c r="C77" s="329">
        <v>14259.1111</v>
      </c>
      <c r="D77" s="277">
        <v>0</v>
      </c>
      <c r="E77" s="329">
        <v>0</v>
      </c>
      <c r="F77" s="277">
        <v>0</v>
      </c>
      <c r="G77" s="329">
        <v>0</v>
      </c>
      <c r="H77" s="277">
        <v>0</v>
      </c>
      <c r="I77" s="329">
        <v>0</v>
      </c>
      <c r="J77" s="315">
        <v>14259.1111</v>
      </c>
    </row>
    <row r="78" spans="2:10">
      <c r="B78" s="322" t="s">
        <v>1467</v>
      </c>
      <c r="C78" s="335">
        <v>0</v>
      </c>
      <c r="D78" s="324">
        <v>0</v>
      </c>
      <c r="E78" s="335">
        <v>0</v>
      </c>
      <c r="F78" s="324">
        <v>0</v>
      </c>
      <c r="G78" s="335">
        <v>0</v>
      </c>
      <c r="H78" s="324">
        <v>0</v>
      </c>
      <c r="I78" s="335">
        <v>0</v>
      </c>
      <c r="J78" s="325">
        <v>0</v>
      </c>
    </row>
  </sheetData>
  <mergeCells count="4">
    <mergeCell ref="B1:J1"/>
    <mergeCell ref="B2:J2"/>
    <mergeCell ref="B4:J4"/>
    <mergeCell ref="B3:J3"/>
  </mergeCells>
  <pageMargins left="0.7" right="0.7" top="0.75" bottom="0.75" header="0.3" footer="0.3"/>
  <pageSetup scale="4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sheetPr>
  <dimension ref="B1:L79"/>
  <sheetViews>
    <sheetView showGridLines="0" topLeftCell="A4" zoomScaleNormal="100" workbookViewId="0">
      <selection activeCell="J26" sqref="J26"/>
    </sheetView>
  </sheetViews>
  <sheetFormatPr baseColWidth="10" defaultRowHeight="15"/>
  <cols>
    <col min="1" max="1" width="5.28515625" customWidth="1"/>
    <col min="2" max="2" width="30.140625" customWidth="1"/>
    <col min="3" max="3" width="16.7109375" bestFit="1" customWidth="1"/>
    <col min="4" max="4" width="14" bestFit="1" customWidth="1"/>
    <col min="5" max="5" width="15" customWidth="1"/>
    <col min="6" max="6" width="13.28515625" customWidth="1"/>
    <col min="7" max="7" width="12.42578125" bestFit="1" customWidth="1"/>
    <col min="8" max="8" width="13.7109375" customWidth="1"/>
    <col min="9" max="9" width="11.42578125" customWidth="1"/>
    <col min="10" max="10" width="16" customWidth="1"/>
    <col min="12" max="12" width="13.7109375" bestFit="1" customWidth="1"/>
  </cols>
  <sheetData>
    <row r="1" spans="2:10">
      <c r="B1" s="776" t="s">
        <v>1588</v>
      </c>
      <c r="C1" s="777"/>
      <c r="D1" s="777"/>
      <c r="E1" s="777"/>
      <c r="F1" s="777"/>
      <c r="G1" s="777"/>
      <c r="H1" s="777"/>
      <c r="I1" s="777"/>
      <c r="J1" s="778"/>
    </row>
    <row r="2" spans="2:10">
      <c r="B2" s="779" t="s">
        <v>1591</v>
      </c>
      <c r="C2" s="780"/>
      <c r="D2" s="780"/>
      <c r="E2" s="780"/>
      <c r="F2" s="780"/>
      <c r="G2" s="780"/>
      <c r="H2" s="780"/>
      <c r="I2" s="780"/>
      <c r="J2" s="781"/>
    </row>
    <row r="3" spans="2:10">
      <c r="B3" s="785" t="s">
        <v>1668</v>
      </c>
      <c r="C3" s="786"/>
      <c r="D3" s="786"/>
      <c r="E3" s="786"/>
      <c r="F3" s="786"/>
      <c r="G3" s="786"/>
      <c r="H3" s="786"/>
      <c r="I3" s="786"/>
      <c r="J3" s="787"/>
    </row>
    <row r="4" spans="2:10">
      <c r="B4" s="782" t="s">
        <v>1671</v>
      </c>
      <c r="C4" s="783"/>
      <c r="D4" s="783"/>
      <c r="E4" s="783"/>
      <c r="F4" s="783"/>
      <c r="G4" s="783"/>
      <c r="H4" s="783"/>
      <c r="I4" s="783"/>
      <c r="J4" s="784"/>
    </row>
    <row r="6" spans="2:10" ht="22.5">
      <c r="B6" s="326" t="s">
        <v>1482</v>
      </c>
      <c r="C6" s="311" t="s">
        <v>1404</v>
      </c>
      <c r="D6" s="326" t="s">
        <v>1345</v>
      </c>
      <c r="E6" s="311" t="s">
        <v>1346</v>
      </c>
      <c r="F6" s="326" t="s">
        <v>1343</v>
      </c>
      <c r="G6" s="311" t="s">
        <v>1348</v>
      </c>
      <c r="H6" s="343" t="s">
        <v>1387</v>
      </c>
      <c r="I6" s="311" t="s">
        <v>1564</v>
      </c>
      <c r="J6" s="326" t="s">
        <v>1670</v>
      </c>
    </row>
    <row r="7" spans="2:10">
      <c r="B7" s="336" t="s">
        <v>1519</v>
      </c>
      <c r="C7" s="6">
        <v>41859896.919301003</v>
      </c>
      <c r="D7" s="327">
        <v>71920.149669999999</v>
      </c>
      <c r="E7" s="6">
        <v>41972.523524000004</v>
      </c>
      <c r="F7" s="327">
        <v>32653.239740000005</v>
      </c>
      <c r="G7" s="6">
        <v>21958.646130000001</v>
      </c>
      <c r="H7" s="327">
        <v>-20706.359429000015</v>
      </c>
      <c r="I7" s="6">
        <v>0</v>
      </c>
      <c r="J7" s="327">
        <v>41876619.906567991</v>
      </c>
    </row>
    <row r="8" spans="2:10" ht="11.25" customHeight="1">
      <c r="B8" s="331" t="s">
        <v>1520</v>
      </c>
      <c r="C8" s="8"/>
      <c r="D8" s="334"/>
      <c r="E8" s="275"/>
      <c r="F8" s="334"/>
      <c r="G8" s="275"/>
      <c r="H8" s="334"/>
      <c r="I8" s="275"/>
      <c r="J8" s="334"/>
    </row>
    <row r="9" spans="2:10" s="272" customFormat="1" ht="9.75" customHeight="1">
      <c r="B9" s="337" t="s">
        <v>191</v>
      </c>
      <c r="C9" s="277">
        <v>368.12541999999996</v>
      </c>
      <c r="D9" s="329">
        <v>0</v>
      </c>
      <c r="E9" s="277">
        <v>0</v>
      </c>
      <c r="F9" s="329">
        <v>0</v>
      </c>
      <c r="G9" s="277">
        <v>0</v>
      </c>
      <c r="H9" s="329">
        <v>0</v>
      </c>
      <c r="I9" s="277">
        <v>0</v>
      </c>
      <c r="J9" s="329">
        <v>368.12541999999996</v>
      </c>
    </row>
    <row r="10" spans="2:10" s="272" customFormat="1" ht="9.75" customHeight="1">
      <c r="B10" s="337" t="s">
        <v>194</v>
      </c>
      <c r="C10" s="277">
        <v>6052869.2310149986</v>
      </c>
      <c r="D10" s="329">
        <v>36540.546920000001</v>
      </c>
      <c r="E10" s="277">
        <v>19484.07631</v>
      </c>
      <c r="F10" s="329">
        <v>11980.637880000002</v>
      </c>
      <c r="G10" s="277">
        <v>37.495519999999999</v>
      </c>
      <c r="H10" s="329">
        <v>-1.8786530000000097</v>
      </c>
      <c r="I10" s="277">
        <v>0</v>
      </c>
      <c r="J10" s="329">
        <v>6069923.8229709994</v>
      </c>
    </row>
    <row r="11" spans="2:10" s="272" customFormat="1" ht="9.75" customHeight="1">
      <c r="B11" s="337" t="s">
        <v>378</v>
      </c>
      <c r="C11" s="277">
        <v>2000496.4034199999</v>
      </c>
      <c r="D11" s="329">
        <v>28800</v>
      </c>
      <c r="E11" s="277">
        <v>0</v>
      </c>
      <c r="F11" s="329">
        <v>504.25165000000004</v>
      </c>
      <c r="G11" s="277">
        <v>1.6910099999999999</v>
      </c>
      <c r="H11" s="329">
        <v>0</v>
      </c>
      <c r="I11" s="277">
        <v>0</v>
      </c>
      <c r="J11" s="329">
        <v>2029296.4034199999</v>
      </c>
    </row>
    <row r="12" spans="2:10" s="272" customFormat="1" ht="9.75" customHeight="1">
      <c r="B12" s="337" t="s">
        <v>407</v>
      </c>
      <c r="C12" s="277">
        <v>3307842.5083929999</v>
      </c>
      <c r="D12" s="329">
        <v>0</v>
      </c>
      <c r="E12" s="277">
        <v>4166.6666699999996</v>
      </c>
      <c r="F12" s="329">
        <v>546.14235999999994</v>
      </c>
      <c r="G12" s="277">
        <v>0</v>
      </c>
      <c r="H12" s="329">
        <v>0</v>
      </c>
      <c r="I12" s="277">
        <v>0</v>
      </c>
      <c r="J12" s="329">
        <v>3303675.8417229997</v>
      </c>
    </row>
    <row r="13" spans="2:10" s="272" customFormat="1" ht="9.75" customHeight="1">
      <c r="B13" s="337" t="s">
        <v>466</v>
      </c>
      <c r="C13" s="277">
        <v>37664.714251999998</v>
      </c>
      <c r="D13" s="329">
        <v>0</v>
      </c>
      <c r="E13" s="277">
        <v>0</v>
      </c>
      <c r="F13" s="329">
        <v>0</v>
      </c>
      <c r="G13" s="277">
        <v>0</v>
      </c>
      <c r="H13" s="329">
        <v>-116.84877200000139</v>
      </c>
      <c r="I13" s="277">
        <v>0</v>
      </c>
      <c r="J13" s="329">
        <v>37547.865479999993</v>
      </c>
    </row>
    <row r="14" spans="2:10" s="272" customFormat="1" ht="9.75" customHeight="1">
      <c r="B14" s="337" t="s">
        <v>474</v>
      </c>
      <c r="C14" s="277">
        <v>0</v>
      </c>
      <c r="D14" s="329">
        <v>0</v>
      </c>
      <c r="E14" s="277">
        <v>0</v>
      </c>
      <c r="F14" s="329">
        <v>0</v>
      </c>
      <c r="G14" s="277">
        <v>0</v>
      </c>
      <c r="H14" s="329">
        <v>0</v>
      </c>
      <c r="I14" s="277">
        <v>0</v>
      </c>
      <c r="J14" s="329">
        <v>0</v>
      </c>
    </row>
    <row r="15" spans="2:10" s="272" customFormat="1" ht="9.75" customHeight="1">
      <c r="B15" s="337" t="s">
        <v>476</v>
      </c>
      <c r="C15" s="277">
        <v>6174215.2395000001</v>
      </c>
      <c r="D15" s="329">
        <v>0</v>
      </c>
      <c r="E15" s="277">
        <v>0</v>
      </c>
      <c r="F15" s="329">
        <v>16315.250019999999</v>
      </c>
      <c r="G15" s="277">
        <v>21919.459600000002</v>
      </c>
      <c r="H15" s="329">
        <v>-19489.288499999999</v>
      </c>
      <c r="I15" s="277">
        <v>0</v>
      </c>
      <c r="J15" s="329">
        <v>6154725.9510000004</v>
      </c>
    </row>
    <row r="16" spans="2:10" s="272" customFormat="1" ht="9.75" customHeight="1">
      <c r="B16" s="338" t="s">
        <v>1621</v>
      </c>
      <c r="C16" s="306">
        <v>17573456.221999999</v>
      </c>
      <c r="D16" s="330">
        <v>65340.546920000001</v>
      </c>
      <c r="E16" s="306">
        <v>23650.742979999999</v>
      </c>
      <c r="F16" s="330">
        <v>29346.281910000002</v>
      </c>
      <c r="G16" s="306">
        <v>21958.646130000001</v>
      </c>
      <c r="H16" s="330">
        <v>-19608.015925</v>
      </c>
      <c r="I16" s="306">
        <v>0</v>
      </c>
      <c r="J16" s="330">
        <v>17595538.010013998</v>
      </c>
    </row>
    <row r="17" spans="2:10" ht="11.25" customHeight="1">
      <c r="B17" s="339" t="s">
        <v>1350</v>
      </c>
      <c r="C17" s="276"/>
      <c r="D17" s="332"/>
      <c r="E17" s="276"/>
      <c r="F17" s="332"/>
      <c r="G17" s="276"/>
      <c r="H17" s="332"/>
      <c r="I17" s="276"/>
      <c r="J17" s="332"/>
    </row>
    <row r="18" spans="2:10" ht="10.5" customHeight="1">
      <c r="B18" s="337" t="s">
        <v>71</v>
      </c>
      <c r="C18" s="277">
        <v>435275.00001399999</v>
      </c>
      <c r="D18" s="329">
        <v>0</v>
      </c>
      <c r="E18" s="277">
        <v>0</v>
      </c>
      <c r="F18" s="329">
        <v>0</v>
      </c>
      <c r="G18" s="277">
        <v>0</v>
      </c>
      <c r="H18" s="329">
        <v>0</v>
      </c>
      <c r="I18" s="277">
        <v>0</v>
      </c>
      <c r="J18" s="329">
        <v>435275.00001399999</v>
      </c>
    </row>
    <row r="19" spans="2:10" ht="10.5" customHeight="1">
      <c r="B19" s="337" t="s">
        <v>84</v>
      </c>
      <c r="C19" s="277">
        <v>2133104.8183200001</v>
      </c>
      <c r="D19" s="329">
        <v>0</v>
      </c>
      <c r="E19" s="277">
        <v>0</v>
      </c>
      <c r="F19" s="329">
        <v>0</v>
      </c>
      <c r="G19" s="277">
        <v>0</v>
      </c>
      <c r="H19" s="329">
        <v>70.15763999998569</v>
      </c>
      <c r="I19" s="277">
        <v>0</v>
      </c>
      <c r="J19" s="329">
        <v>2133174.97596</v>
      </c>
    </row>
    <row r="20" spans="2:10" ht="10.5" customHeight="1">
      <c r="B20" s="337" t="s">
        <v>91</v>
      </c>
      <c r="C20" s="277">
        <v>56124.084097000006</v>
      </c>
      <c r="D20" s="329">
        <v>0</v>
      </c>
      <c r="E20" s="277">
        <v>7357.9581449999996</v>
      </c>
      <c r="F20" s="329">
        <v>780.94709999999998</v>
      </c>
      <c r="G20" s="277">
        <v>0</v>
      </c>
      <c r="H20" s="329">
        <v>0</v>
      </c>
      <c r="I20" s="277">
        <v>0</v>
      </c>
      <c r="J20" s="329">
        <v>48766.125952000009</v>
      </c>
    </row>
    <row r="21" spans="2:10" ht="10.5" customHeight="1">
      <c r="B21" s="337" t="s">
        <v>50</v>
      </c>
      <c r="C21" s="277">
        <v>4024.5949800000003</v>
      </c>
      <c r="D21" s="329">
        <v>0</v>
      </c>
      <c r="E21" s="277">
        <v>0</v>
      </c>
      <c r="F21" s="329">
        <v>0</v>
      </c>
      <c r="G21" s="277">
        <v>0</v>
      </c>
      <c r="H21" s="329">
        <v>0</v>
      </c>
      <c r="I21" s="277">
        <v>0</v>
      </c>
      <c r="J21" s="329">
        <v>4024.5949800000003</v>
      </c>
    </row>
    <row r="22" spans="2:10" ht="10.5" customHeight="1">
      <c r="B22" s="337" t="s">
        <v>98</v>
      </c>
      <c r="C22" s="277">
        <v>253.51992599999988</v>
      </c>
      <c r="D22" s="329">
        <v>0</v>
      </c>
      <c r="E22" s="277">
        <v>0</v>
      </c>
      <c r="F22" s="329">
        <v>0</v>
      </c>
      <c r="G22" s="277">
        <v>0</v>
      </c>
      <c r="H22" s="329">
        <v>-1.0262620000000042</v>
      </c>
      <c r="I22" s="277">
        <v>0</v>
      </c>
      <c r="J22" s="329">
        <v>252.49366399999994</v>
      </c>
    </row>
    <row r="23" spans="2:10" ht="10.5" customHeight="1">
      <c r="B23" s="337" t="s">
        <v>119</v>
      </c>
      <c r="C23" s="277">
        <v>2436713.3303959998</v>
      </c>
      <c r="D23" s="329">
        <v>6579.60275</v>
      </c>
      <c r="E23" s="277">
        <v>0</v>
      </c>
      <c r="F23" s="329">
        <v>0</v>
      </c>
      <c r="G23" s="277">
        <v>0</v>
      </c>
      <c r="H23" s="329">
        <v>389.92379199999874</v>
      </c>
      <c r="I23" s="277">
        <v>0</v>
      </c>
      <c r="J23" s="329">
        <v>2443682.8569399999</v>
      </c>
    </row>
    <row r="24" spans="2:10" ht="10.5" customHeight="1">
      <c r="B24" s="337" t="s">
        <v>138</v>
      </c>
      <c r="C24" s="277">
        <v>4373.6630649999997</v>
      </c>
      <c r="D24" s="329">
        <v>0</v>
      </c>
      <c r="E24" s="277">
        <v>0</v>
      </c>
      <c r="F24" s="329">
        <v>0</v>
      </c>
      <c r="G24" s="277">
        <v>0</v>
      </c>
      <c r="H24" s="329">
        <v>-17.704892999999924</v>
      </c>
      <c r="I24" s="277">
        <v>0</v>
      </c>
      <c r="J24" s="329">
        <v>4355.9581720000006</v>
      </c>
    </row>
    <row r="25" spans="2:10" ht="10.5" customHeight="1">
      <c r="B25" s="337" t="s">
        <v>148</v>
      </c>
      <c r="C25" s="277">
        <v>8268.2347499999996</v>
      </c>
      <c r="D25" s="329">
        <v>0</v>
      </c>
      <c r="E25" s="277">
        <v>0</v>
      </c>
      <c r="F25" s="329">
        <v>0</v>
      </c>
      <c r="G25" s="277">
        <v>0</v>
      </c>
      <c r="H25" s="329">
        <v>-33.470399999999906</v>
      </c>
      <c r="I25" s="277">
        <v>0</v>
      </c>
      <c r="J25" s="329">
        <v>8234.7643499999995</v>
      </c>
    </row>
    <row r="26" spans="2:10" ht="10.5" customHeight="1">
      <c r="B26" s="337" t="s">
        <v>149</v>
      </c>
      <c r="C26" s="277">
        <v>245167.59710899997</v>
      </c>
      <c r="D26" s="329">
        <v>0</v>
      </c>
      <c r="E26" s="277">
        <v>2245.5740599999999</v>
      </c>
      <c r="F26" s="329">
        <v>85.112310000000008</v>
      </c>
      <c r="G26" s="277">
        <v>0</v>
      </c>
      <c r="H26" s="329">
        <v>-105.56499900000171</v>
      </c>
      <c r="I26" s="277">
        <v>0</v>
      </c>
      <c r="J26" s="329">
        <v>242816.45804999999</v>
      </c>
    </row>
    <row r="27" spans="2:10" ht="10.5" customHeight="1">
      <c r="B27" s="337" t="s">
        <v>164</v>
      </c>
      <c r="C27" s="277">
        <v>53717.646000000001</v>
      </c>
      <c r="D27" s="329">
        <v>0</v>
      </c>
      <c r="E27" s="277">
        <v>0</v>
      </c>
      <c r="F27" s="329">
        <v>289.60000000000002</v>
      </c>
      <c r="G27" s="277">
        <v>0</v>
      </c>
      <c r="H27" s="329">
        <v>0</v>
      </c>
      <c r="I27" s="277">
        <v>0</v>
      </c>
      <c r="J27" s="329">
        <v>53717.646000000001</v>
      </c>
    </row>
    <row r="28" spans="2:10" ht="10.5" customHeight="1">
      <c r="B28" s="337" t="s">
        <v>64</v>
      </c>
      <c r="C28" s="277">
        <v>1788.4801480000003</v>
      </c>
      <c r="D28" s="329">
        <v>0</v>
      </c>
      <c r="E28" s="277">
        <v>0</v>
      </c>
      <c r="F28" s="329">
        <v>0</v>
      </c>
      <c r="G28" s="277">
        <v>0</v>
      </c>
      <c r="H28" s="329">
        <v>-7.2398940000000875</v>
      </c>
      <c r="I28" s="277">
        <v>0</v>
      </c>
      <c r="J28" s="329">
        <v>1781.240254</v>
      </c>
    </row>
    <row r="29" spans="2:10" ht="10.5" customHeight="1">
      <c r="B29" s="337" t="s">
        <v>182</v>
      </c>
      <c r="C29" s="277">
        <v>90732.574867999996</v>
      </c>
      <c r="D29" s="329">
        <v>0</v>
      </c>
      <c r="E29" s="277">
        <v>0</v>
      </c>
      <c r="F29" s="329">
        <v>0</v>
      </c>
      <c r="G29" s="277">
        <v>0</v>
      </c>
      <c r="H29" s="329">
        <v>-367.29189799999727</v>
      </c>
      <c r="I29" s="277">
        <v>0</v>
      </c>
      <c r="J29" s="329">
        <v>90365.28297</v>
      </c>
    </row>
    <row r="30" spans="2:10" ht="10.5" customHeight="1">
      <c r="B30" s="337" t="s">
        <v>68</v>
      </c>
      <c r="C30" s="277">
        <v>18489.655999999999</v>
      </c>
      <c r="D30" s="329">
        <v>0</v>
      </c>
      <c r="E30" s="277">
        <v>0</v>
      </c>
      <c r="F30" s="329">
        <v>0</v>
      </c>
      <c r="G30" s="277">
        <v>0</v>
      </c>
      <c r="H30" s="329">
        <v>-40.591999999999999</v>
      </c>
      <c r="I30" s="277">
        <v>0</v>
      </c>
      <c r="J30" s="329">
        <v>18449.063999999998</v>
      </c>
    </row>
    <row r="31" spans="2:10" ht="10.5" customHeight="1">
      <c r="B31" s="337" t="s">
        <v>70</v>
      </c>
      <c r="C31" s="277">
        <v>1472.0639199999998</v>
      </c>
      <c r="D31" s="329">
        <v>0</v>
      </c>
      <c r="E31" s="277">
        <v>46.358870000000003</v>
      </c>
      <c r="F31" s="329">
        <v>2.8447399999999998</v>
      </c>
      <c r="G31" s="277">
        <v>0</v>
      </c>
      <c r="H31" s="329">
        <v>0</v>
      </c>
      <c r="I31" s="277">
        <v>0</v>
      </c>
      <c r="J31" s="329">
        <v>1425.70505</v>
      </c>
    </row>
    <row r="32" spans="2:10" ht="11.25" customHeight="1">
      <c r="B32" s="337" t="s">
        <v>1354</v>
      </c>
      <c r="C32" s="277">
        <v>9636.8521990000008</v>
      </c>
      <c r="D32" s="329">
        <v>0</v>
      </c>
      <c r="E32" s="277">
        <v>0</v>
      </c>
      <c r="F32" s="329">
        <v>0</v>
      </c>
      <c r="G32" s="277">
        <v>0</v>
      </c>
      <c r="H32" s="329">
        <v>-25.344708000000278</v>
      </c>
      <c r="I32" s="277">
        <v>0</v>
      </c>
      <c r="J32" s="329">
        <v>9611.5074910000003</v>
      </c>
    </row>
    <row r="33" spans="2:12" ht="11.25" customHeight="1">
      <c r="B33" s="338" t="s">
        <v>1622</v>
      </c>
      <c r="C33" s="306">
        <v>5499142.1157920007</v>
      </c>
      <c r="D33" s="330">
        <v>6579.60275</v>
      </c>
      <c r="E33" s="306">
        <v>9649.8910749999995</v>
      </c>
      <c r="F33" s="330">
        <v>1158.50415</v>
      </c>
      <c r="G33" s="306">
        <v>0</v>
      </c>
      <c r="H33" s="330">
        <v>-138.15362200001479</v>
      </c>
      <c r="I33" s="306">
        <v>0</v>
      </c>
      <c r="J33" s="330">
        <v>5495933.6738469992</v>
      </c>
    </row>
    <row r="34" spans="2:12" ht="12" customHeight="1">
      <c r="B34" s="339" t="s">
        <v>1351</v>
      </c>
      <c r="C34" s="276">
        <v>1069522.6138589999</v>
      </c>
      <c r="D34" s="332">
        <v>0</v>
      </c>
      <c r="E34" s="276">
        <v>8671.8894689999997</v>
      </c>
      <c r="F34" s="332">
        <v>2080.6906100000001</v>
      </c>
      <c r="G34" s="276">
        <v>0</v>
      </c>
      <c r="H34" s="332">
        <v>-960.18988199999967</v>
      </c>
      <c r="I34" s="276"/>
      <c r="J34" s="332">
        <v>1059890.5345069999</v>
      </c>
    </row>
    <row r="35" spans="2:12" ht="10.5" customHeight="1">
      <c r="B35" s="337" t="s">
        <v>11</v>
      </c>
      <c r="C35" s="277">
        <v>438993.78438999999</v>
      </c>
      <c r="D35" s="329">
        <v>0</v>
      </c>
      <c r="E35" s="277">
        <v>0</v>
      </c>
      <c r="F35" s="329">
        <v>0</v>
      </c>
      <c r="G35" s="277">
        <v>0</v>
      </c>
      <c r="H35" s="329">
        <v>0</v>
      </c>
      <c r="I35" s="277">
        <v>0</v>
      </c>
      <c r="J35" s="329">
        <v>438993.78438999999</v>
      </c>
    </row>
    <row r="36" spans="2:12" ht="10.5" customHeight="1">
      <c r="B36" s="337" t="s">
        <v>17</v>
      </c>
      <c r="C36" s="277">
        <v>369201.51921</v>
      </c>
      <c r="D36" s="329">
        <v>0</v>
      </c>
      <c r="E36" s="277">
        <v>0</v>
      </c>
      <c r="F36" s="329">
        <v>1855.9230500000001</v>
      </c>
      <c r="G36" s="277">
        <v>0</v>
      </c>
      <c r="H36" s="329">
        <v>0</v>
      </c>
      <c r="I36" s="277">
        <v>0</v>
      </c>
      <c r="J36" s="329">
        <v>369201.51921</v>
      </c>
    </row>
    <row r="37" spans="2:12" ht="10.5" customHeight="1">
      <c r="B37" s="337" t="s">
        <v>23</v>
      </c>
      <c r="C37" s="277">
        <v>1600</v>
      </c>
      <c r="D37" s="329">
        <v>0</v>
      </c>
      <c r="E37" s="277">
        <v>800</v>
      </c>
      <c r="F37" s="329">
        <v>8.65381</v>
      </c>
      <c r="G37" s="277">
        <v>0</v>
      </c>
      <c r="H37" s="329">
        <v>0</v>
      </c>
      <c r="I37" s="277">
        <v>0</v>
      </c>
      <c r="J37" s="329">
        <v>800</v>
      </c>
    </row>
    <row r="38" spans="2:12" ht="10.5" customHeight="1">
      <c r="B38" s="337" t="s">
        <v>25</v>
      </c>
      <c r="C38" s="277">
        <v>117654.15407999999</v>
      </c>
      <c r="D38" s="329">
        <v>0</v>
      </c>
      <c r="E38" s="277">
        <v>7500</v>
      </c>
      <c r="F38" s="329">
        <v>216.11375000000001</v>
      </c>
      <c r="G38" s="277">
        <v>0</v>
      </c>
      <c r="H38" s="329">
        <v>-868</v>
      </c>
      <c r="I38" s="277">
        <v>0</v>
      </c>
      <c r="J38" s="329">
        <v>109286.15407999999</v>
      </c>
    </row>
    <row r="39" spans="2:12" ht="10.5" customHeight="1">
      <c r="B39" s="337" t="s">
        <v>29</v>
      </c>
      <c r="C39" s="277">
        <v>119556.805337</v>
      </c>
      <c r="D39" s="329">
        <v>0</v>
      </c>
      <c r="E39" s="277">
        <v>0</v>
      </c>
      <c r="F39" s="329">
        <v>0</v>
      </c>
      <c r="G39" s="277">
        <v>0</v>
      </c>
      <c r="H39" s="329">
        <v>0</v>
      </c>
      <c r="I39" s="277">
        <v>0</v>
      </c>
      <c r="J39" s="329">
        <v>119556.805337</v>
      </c>
    </row>
    <row r="40" spans="2:12" ht="10.5" customHeight="1">
      <c r="B40" s="337" t="s">
        <v>42</v>
      </c>
      <c r="C40" s="277">
        <v>22516.350842</v>
      </c>
      <c r="D40" s="329">
        <v>0</v>
      </c>
      <c r="E40" s="277">
        <v>371.88946899999996</v>
      </c>
      <c r="F40" s="329">
        <v>0</v>
      </c>
      <c r="G40" s="277">
        <v>0</v>
      </c>
      <c r="H40" s="329">
        <v>-92.189881999999656</v>
      </c>
      <c r="I40" s="277">
        <v>0</v>
      </c>
      <c r="J40" s="329">
        <v>22052.271490000003</v>
      </c>
    </row>
    <row r="41" spans="2:12" ht="10.5" customHeight="1">
      <c r="B41" s="338" t="s">
        <v>1624</v>
      </c>
      <c r="C41" s="306">
        <v>1069522.6138589999</v>
      </c>
      <c r="D41" s="330">
        <v>0</v>
      </c>
      <c r="E41" s="306">
        <v>8671.8894689999997</v>
      </c>
      <c r="F41" s="330">
        <v>2080.6906100000001</v>
      </c>
      <c r="G41" s="306">
        <v>0</v>
      </c>
      <c r="H41" s="330">
        <v>-960.18988199999967</v>
      </c>
      <c r="I41" s="306">
        <v>0</v>
      </c>
      <c r="J41" s="330">
        <v>1059890.5345069999</v>
      </c>
    </row>
    <row r="42" spans="2:12" ht="10.5" customHeight="1">
      <c r="B42" s="331" t="s">
        <v>1626</v>
      </c>
      <c r="C42" s="307"/>
      <c r="D42" s="331"/>
      <c r="E42" s="307"/>
      <c r="F42" s="331"/>
      <c r="G42" s="307"/>
      <c r="H42" s="331"/>
      <c r="I42" s="307"/>
      <c r="J42" s="331"/>
    </row>
    <row r="43" spans="2:12" ht="10.5" customHeight="1">
      <c r="B43" s="339" t="s">
        <v>1352</v>
      </c>
      <c r="C43" s="276">
        <v>62526</v>
      </c>
      <c r="D43" s="332">
        <v>0</v>
      </c>
      <c r="E43" s="276">
        <v>0</v>
      </c>
      <c r="F43" s="332">
        <v>67.763070000000013</v>
      </c>
      <c r="G43" s="276">
        <v>0</v>
      </c>
      <c r="H43" s="332">
        <v>0</v>
      </c>
      <c r="I43" s="276"/>
      <c r="J43" s="332">
        <v>62526</v>
      </c>
    </row>
    <row r="44" spans="2:12" ht="9.75" customHeight="1">
      <c r="B44" s="337" t="s">
        <v>490</v>
      </c>
      <c r="C44" s="277">
        <v>12343</v>
      </c>
      <c r="D44" s="329">
        <v>0</v>
      </c>
      <c r="E44" s="277">
        <v>0</v>
      </c>
      <c r="F44" s="329">
        <v>67.763070000000013</v>
      </c>
      <c r="G44" s="277">
        <v>0</v>
      </c>
      <c r="H44" s="329">
        <v>0</v>
      </c>
      <c r="I44" s="277">
        <v>0</v>
      </c>
      <c r="J44" s="329">
        <v>12343</v>
      </c>
    </row>
    <row r="45" spans="2:12" ht="9.75" customHeight="1">
      <c r="B45" s="337" t="s">
        <v>491</v>
      </c>
      <c r="C45" s="277">
        <v>50183</v>
      </c>
      <c r="D45" s="329">
        <v>0</v>
      </c>
      <c r="E45" s="277">
        <v>0</v>
      </c>
      <c r="F45" s="329">
        <v>0</v>
      </c>
      <c r="G45" s="277">
        <v>0</v>
      </c>
      <c r="H45" s="329">
        <v>0</v>
      </c>
      <c r="I45" s="277">
        <v>0</v>
      </c>
      <c r="J45" s="329">
        <v>50183</v>
      </c>
    </row>
    <row r="46" spans="2:12" ht="9.75" customHeight="1">
      <c r="B46" s="337" t="s">
        <v>1619</v>
      </c>
      <c r="C46" s="277">
        <v>0</v>
      </c>
      <c r="D46" s="329">
        <v>0</v>
      </c>
      <c r="E46" s="277">
        <v>0</v>
      </c>
      <c r="F46" s="329">
        <v>0</v>
      </c>
      <c r="G46" s="277">
        <v>0</v>
      </c>
      <c r="H46" s="329">
        <v>0</v>
      </c>
      <c r="I46" s="277">
        <v>0</v>
      </c>
      <c r="J46" s="329">
        <v>0</v>
      </c>
    </row>
    <row r="47" spans="2:12" ht="12.75" customHeight="1">
      <c r="B47" s="339" t="s">
        <v>1522</v>
      </c>
      <c r="C47" s="276">
        <v>17655249.967649996</v>
      </c>
      <c r="D47" s="332">
        <v>0</v>
      </c>
      <c r="E47" s="276">
        <v>0</v>
      </c>
      <c r="F47" s="332">
        <v>0</v>
      </c>
      <c r="G47" s="276">
        <v>0</v>
      </c>
      <c r="H47" s="332">
        <v>0</v>
      </c>
      <c r="I47" s="276"/>
      <c r="J47" s="332">
        <v>17662731.688199997</v>
      </c>
      <c r="L47" s="348"/>
    </row>
    <row r="48" spans="2:12" ht="9.75" customHeight="1">
      <c r="B48" s="337" t="s">
        <v>483</v>
      </c>
      <c r="C48" s="277">
        <v>104793.92</v>
      </c>
      <c r="D48" s="329">
        <v>0</v>
      </c>
      <c r="E48" s="277">
        <v>0</v>
      </c>
      <c r="F48" s="329">
        <v>0</v>
      </c>
      <c r="G48" s="277">
        <v>0</v>
      </c>
      <c r="H48" s="329">
        <v>0</v>
      </c>
      <c r="I48" s="277">
        <v>36745.919999999998</v>
      </c>
      <c r="J48" s="329">
        <v>104793.92</v>
      </c>
    </row>
    <row r="49" spans="2:10" ht="9.75" customHeight="1">
      <c r="B49" s="337" t="s">
        <v>484</v>
      </c>
      <c r="C49" s="277">
        <v>336677.42475000001</v>
      </c>
      <c r="D49" s="329">
        <v>0</v>
      </c>
      <c r="E49" s="277">
        <v>0</v>
      </c>
      <c r="F49" s="329">
        <v>0</v>
      </c>
      <c r="G49" s="277">
        <v>0</v>
      </c>
      <c r="H49" s="329">
        <v>0</v>
      </c>
      <c r="I49" s="277">
        <v>194524.73430000001</v>
      </c>
      <c r="J49" s="329">
        <v>344159.14530000003</v>
      </c>
    </row>
    <row r="50" spans="2:10" ht="9.75" customHeight="1">
      <c r="B50" s="337" t="s">
        <v>1523</v>
      </c>
      <c r="C50" s="277">
        <v>0</v>
      </c>
      <c r="D50" s="329">
        <v>0</v>
      </c>
      <c r="E50" s="277">
        <v>0</v>
      </c>
      <c r="F50" s="329">
        <v>0</v>
      </c>
      <c r="G50" s="277">
        <v>0</v>
      </c>
      <c r="H50" s="329">
        <v>0</v>
      </c>
      <c r="I50" s="277">
        <v>0</v>
      </c>
      <c r="J50" s="329">
        <v>0</v>
      </c>
    </row>
    <row r="51" spans="2:10" ht="9.75" customHeight="1">
      <c r="B51" s="337" t="s">
        <v>487</v>
      </c>
      <c r="C51" s="277">
        <v>0</v>
      </c>
      <c r="D51" s="329">
        <v>0</v>
      </c>
      <c r="E51" s="277">
        <v>0</v>
      </c>
      <c r="F51" s="329">
        <v>0</v>
      </c>
      <c r="G51" s="277">
        <v>0</v>
      </c>
      <c r="H51" s="329">
        <v>0</v>
      </c>
      <c r="I51" s="277">
        <v>0</v>
      </c>
      <c r="J51" s="329">
        <v>0</v>
      </c>
    </row>
    <row r="52" spans="2:10" ht="9.75" customHeight="1">
      <c r="B52" s="337" t="s">
        <v>1524</v>
      </c>
      <c r="C52" s="277">
        <v>0</v>
      </c>
      <c r="D52" s="329">
        <v>0</v>
      </c>
      <c r="E52" s="277">
        <v>0</v>
      </c>
      <c r="F52" s="329">
        <v>0</v>
      </c>
      <c r="G52" s="277">
        <v>0</v>
      </c>
      <c r="H52" s="329">
        <v>0</v>
      </c>
      <c r="I52" s="277">
        <v>0</v>
      </c>
      <c r="J52" s="329">
        <v>0</v>
      </c>
    </row>
    <row r="53" spans="2:10" ht="9.75" customHeight="1">
      <c r="B53" s="337" t="s">
        <v>1525</v>
      </c>
      <c r="C53" s="277">
        <v>0</v>
      </c>
      <c r="D53" s="329">
        <v>0</v>
      </c>
      <c r="E53" s="277">
        <v>0</v>
      </c>
      <c r="F53" s="329">
        <v>0</v>
      </c>
      <c r="G53" s="277">
        <v>0</v>
      </c>
      <c r="H53" s="329">
        <v>0</v>
      </c>
      <c r="I53" s="277">
        <v>0</v>
      </c>
      <c r="J53" s="329">
        <v>0</v>
      </c>
    </row>
    <row r="54" spans="2:10" ht="9.75" customHeight="1">
      <c r="B54" s="337" t="s">
        <v>1526</v>
      </c>
      <c r="C54" s="277">
        <v>0</v>
      </c>
      <c r="D54" s="329">
        <v>0</v>
      </c>
      <c r="E54" s="277">
        <v>0</v>
      </c>
      <c r="F54" s="329">
        <v>0</v>
      </c>
      <c r="G54" s="277">
        <v>0</v>
      </c>
      <c r="H54" s="329">
        <v>0</v>
      </c>
      <c r="I54" s="277">
        <v>0</v>
      </c>
      <c r="J54" s="329">
        <v>0</v>
      </c>
    </row>
    <row r="55" spans="2:10" ht="9.75" customHeight="1">
      <c r="B55" s="337" t="s">
        <v>1527</v>
      </c>
      <c r="C55" s="277">
        <v>0</v>
      </c>
      <c r="D55" s="329">
        <v>0</v>
      </c>
      <c r="E55" s="277">
        <v>0</v>
      </c>
      <c r="F55" s="329">
        <v>0</v>
      </c>
      <c r="G55" s="277">
        <v>0</v>
      </c>
      <c r="H55" s="329">
        <v>0</v>
      </c>
      <c r="I55" s="277">
        <v>0</v>
      </c>
      <c r="J55" s="329">
        <v>0</v>
      </c>
    </row>
    <row r="56" spans="2:10" ht="9.75" customHeight="1">
      <c r="B56" s="337" t="s">
        <v>1528</v>
      </c>
      <c r="C56" s="277">
        <v>0</v>
      </c>
      <c r="D56" s="329">
        <v>0</v>
      </c>
      <c r="E56" s="277">
        <v>0</v>
      </c>
      <c r="F56" s="329">
        <v>0</v>
      </c>
      <c r="G56" s="277">
        <v>0</v>
      </c>
      <c r="H56" s="329">
        <v>0</v>
      </c>
      <c r="I56" s="277">
        <v>0</v>
      </c>
      <c r="J56" s="329">
        <v>0</v>
      </c>
    </row>
    <row r="57" spans="2:10" ht="9.75" customHeight="1">
      <c r="B57" s="337" t="s">
        <v>1529</v>
      </c>
      <c r="C57" s="277">
        <v>0</v>
      </c>
      <c r="D57" s="329">
        <v>0</v>
      </c>
      <c r="E57" s="277">
        <v>0</v>
      </c>
      <c r="F57" s="329">
        <v>0</v>
      </c>
      <c r="G57" s="277">
        <v>0</v>
      </c>
      <c r="H57" s="329">
        <v>0</v>
      </c>
      <c r="I57" s="277">
        <v>0</v>
      </c>
      <c r="J57" s="329">
        <v>0</v>
      </c>
    </row>
    <row r="58" spans="2:10" ht="9.75" customHeight="1">
      <c r="B58" s="337" t="s">
        <v>1530</v>
      </c>
      <c r="C58" s="277">
        <v>0</v>
      </c>
      <c r="D58" s="329">
        <v>0</v>
      </c>
      <c r="E58" s="277">
        <v>0</v>
      </c>
      <c r="F58" s="329">
        <v>0</v>
      </c>
      <c r="G58" s="277">
        <v>0</v>
      </c>
      <c r="H58" s="329">
        <v>0</v>
      </c>
      <c r="I58" s="277">
        <v>0</v>
      </c>
      <c r="J58" s="329">
        <v>0</v>
      </c>
    </row>
    <row r="59" spans="2:10" ht="9.75" customHeight="1">
      <c r="B59" s="337" t="s">
        <v>1531</v>
      </c>
      <c r="C59" s="277">
        <v>0</v>
      </c>
      <c r="D59" s="329">
        <v>0</v>
      </c>
      <c r="E59" s="277">
        <v>0</v>
      </c>
      <c r="F59" s="329">
        <v>0</v>
      </c>
      <c r="G59" s="277">
        <v>0</v>
      </c>
      <c r="H59" s="329">
        <v>0</v>
      </c>
      <c r="I59" s="277">
        <v>0</v>
      </c>
      <c r="J59" s="329">
        <v>0</v>
      </c>
    </row>
    <row r="60" spans="2:10" ht="9.75" customHeight="1">
      <c r="B60" s="337" t="s">
        <v>1532</v>
      </c>
      <c r="C60" s="277">
        <v>0</v>
      </c>
      <c r="D60" s="329">
        <v>0</v>
      </c>
      <c r="E60" s="277">
        <v>0</v>
      </c>
      <c r="F60" s="329">
        <v>0</v>
      </c>
      <c r="G60" s="277">
        <v>0</v>
      </c>
      <c r="H60" s="329">
        <v>0</v>
      </c>
      <c r="I60" s="277">
        <v>0</v>
      </c>
      <c r="J60" s="329">
        <v>0</v>
      </c>
    </row>
    <row r="61" spans="2:10" ht="9.75" customHeight="1">
      <c r="B61" s="337" t="s">
        <v>1533</v>
      </c>
      <c r="C61" s="277">
        <v>0</v>
      </c>
      <c r="D61" s="329">
        <v>0</v>
      </c>
      <c r="E61" s="277">
        <v>0</v>
      </c>
      <c r="F61" s="329">
        <v>0</v>
      </c>
      <c r="G61" s="277">
        <v>0</v>
      </c>
      <c r="H61" s="329">
        <v>0</v>
      </c>
      <c r="I61" s="277">
        <v>0</v>
      </c>
      <c r="J61" s="329">
        <v>0</v>
      </c>
    </row>
    <row r="62" spans="2:10" ht="9.75" customHeight="1">
      <c r="B62" s="337" t="s">
        <v>1534</v>
      </c>
      <c r="C62" s="277">
        <v>0</v>
      </c>
      <c r="D62" s="329">
        <v>0</v>
      </c>
      <c r="E62" s="277">
        <v>0</v>
      </c>
      <c r="F62" s="329">
        <v>0</v>
      </c>
      <c r="G62" s="277">
        <v>0</v>
      </c>
      <c r="H62" s="329">
        <v>0</v>
      </c>
      <c r="I62" s="277">
        <v>0</v>
      </c>
      <c r="J62" s="329">
        <v>0</v>
      </c>
    </row>
    <row r="63" spans="2:10" ht="9.75" customHeight="1">
      <c r="B63" s="337" t="s">
        <v>488</v>
      </c>
      <c r="C63" s="277">
        <v>375000</v>
      </c>
      <c r="D63" s="329">
        <v>0</v>
      </c>
      <c r="E63" s="277">
        <v>0</v>
      </c>
      <c r="F63" s="329">
        <v>0</v>
      </c>
      <c r="G63" s="277">
        <v>0</v>
      </c>
      <c r="H63" s="329">
        <v>0</v>
      </c>
      <c r="I63" s="277">
        <v>0</v>
      </c>
      <c r="J63" s="329">
        <v>375000</v>
      </c>
    </row>
    <row r="64" spans="2:10" ht="9.75" customHeight="1">
      <c r="B64" s="337" t="s">
        <v>503</v>
      </c>
      <c r="C64" s="277">
        <v>1004941.992</v>
      </c>
      <c r="D64" s="329">
        <v>0</v>
      </c>
      <c r="E64" s="277">
        <v>0</v>
      </c>
      <c r="F64" s="329">
        <v>0</v>
      </c>
      <c r="G64" s="277">
        <v>0</v>
      </c>
      <c r="H64" s="329">
        <v>0</v>
      </c>
      <c r="I64" s="277">
        <v>0</v>
      </c>
      <c r="J64" s="329">
        <v>1004941.992</v>
      </c>
    </row>
    <row r="65" spans="2:10" ht="9.75" customHeight="1">
      <c r="B65" s="337" t="s">
        <v>504</v>
      </c>
      <c r="C65" s="277">
        <v>3403135.2069999999</v>
      </c>
      <c r="D65" s="329">
        <v>0</v>
      </c>
      <c r="E65" s="277">
        <v>0</v>
      </c>
      <c r="F65" s="329">
        <v>0</v>
      </c>
      <c r="G65" s="277">
        <v>0</v>
      </c>
      <c r="H65" s="329">
        <v>0</v>
      </c>
      <c r="I65" s="277">
        <v>0</v>
      </c>
      <c r="J65" s="329">
        <v>3403135.2069999999</v>
      </c>
    </row>
    <row r="66" spans="2:10" ht="9.75" customHeight="1">
      <c r="B66" s="337" t="s">
        <v>505</v>
      </c>
      <c r="C66" s="277">
        <v>3701423.8650000002</v>
      </c>
      <c r="D66" s="329">
        <v>0</v>
      </c>
      <c r="E66" s="277">
        <v>0</v>
      </c>
      <c r="F66" s="329">
        <v>0</v>
      </c>
      <c r="G66" s="277">
        <v>0</v>
      </c>
      <c r="H66" s="329">
        <v>0</v>
      </c>
      <c r="I66" s="277">
        <v>0</v>
      </c>
      <c r="J66" s="329">
        <v>3701423.8650000002</v>
      </c>
    </row>
    <row r="67" spans="2:10" ht="9.75" customHeight="1">
      <c r="B67" s="337" t="s">
        <v>506</v>
      </c>
      <c r="C67" s="277">
        <v>8458864.7760000005</v>
      </c>
      <c r="D67" s="329">
        <v>0</v>
      </c>
      <c r="E67" s="277">
        <v>0</v>
      </c>
      <c r="F67" s="329">
        <v>0</v>
      </c>
      <c r="G67" s="277">
        <v>0</v>
      </c>
      <c r="H67" s="329">
        <v>0</v>
      </c>
      <c r="I67" s="277">
        <v>0</v>
      </c>
      <c r="J67" s="329">
        <v>8458864.7760000005</v>
      </c>
    </row>
    <row r="68" spans="2:10" ht="9.75" customHeight="1">
      <c r="B68" s="337" t="s">
        <v>493</v>
      </c>
      <c r="C68" s="277">
        <v>18147.628199999999</v>
      </c>
      <c r="D68" s="329">
        <v>0</v>
      </c>
      <c r="E68" s="277">
        <v>0</v>
      </c>
      <c r="F68" s="329">
        <v>0</v>
      </c>
      <c r="G68" s="277">
        <v>0</v>
      </c>
      <c r="H68" s="329">
        <v>0</v>
      </c>
      <c r="I68" s="277">
        <v>0</v>
      </c>
      <c r="J68" s="329">
        <v>18147.628199999999</v>
      </c>
    </row>
    <row r="69" spans="2:10" ht="9.75" customHeight="1">
      <c r="B69" s="337" t="s">
        <v>494</v>
      </c>
      <c r="C69" s="277">
        <v>18796.4738</v>
      </c>
      <c r="D69" s="329">
        <v>0</v>
      </c>
      <c r="E69" s="277">
        <v>0</v>
      </c>
      <c r="F69" s="329">
        <v>0</v>
      </c>
      <c r="G69" s="277">
        <v>0</v>
      </c>
      <c r="H69" s="329">
        <v>0</v>
      </c>
      <c r="I69" s="277">
        <v>0</v>
      </c>
      <c r="J69" s="329">
        <v>18796.4738</v>
      </c>
    </row>
    <row r="70" spans="2:10" ht="9.75" customHeight="1">
      <c r="B70" s="337" t="s">
        <v>495</v>
      </c>
      <c r="C70" s="277">
        <v>60204.123200000002</v>
      </c>
      <c r="D70" s="329">
        <v>0</v>
      </c>
      <c r="E70" s="277">
        <v>0</v>
      </c>
      <c r="F70" s="329">
        <v>0</v>
      </c>
      <c r="G70" s="277">
        <v>0</v>
      </c>
      <c r="H70" s="329">
        <v>0</v>
      </c>
      <c r="I70" s="277">
        <v>0</v>
      </c>
      <c r="J70" s="329">
        <v>60204.123200000002</v>
      </c>
    </row>
    <row r="71" spans="2:10" ht="9.75" customHeight="1">
      <c r="B71" s="337" t="s">
        <v>496</v>
      </c>
      <c r="C71" s="277">
        <v>9062.8785000000007</v>
      </c>
      <c r="D71" s="329">
        <v>0</v>
      </c>
      <c r="E71" s="277">
        <v>0</v>
      </c>
      <c r="F71" s="329">
        <v>0</v>
      </c>
      <c r="G71" s="277">
        <v>0</v>
      </c>
      <c r="H71" s="329">
        <v>0</v>
      </c>
      <c r="I71" s="277">
        <v>0</v>
      </c>
      <c r="J71" s="329">
        <v>9062.8785000000007</v>
      </c>
    </row>
    <row r="72" spans="2:10" ht="9.75" customHeight="1">
      <c r="B72" s="337" t="s">
        <v>497</v>
      </c>
      <c r="C72" s="277">
        <v>27410.992699999999</v>
      </c>
      <c r="D72" s="329">
        <v>0</v>
      </c>
      <c r="E72" s="277">
        <v>0</v>
      </c>
      <c r="F72" s="329">
        <v>0</v>
      </c>
      <c r="G72" s="277">
        <v>0</v>
      </c>
      <c r="H72" s="329">
        <v>0</v>
      </c>
      <c r="I72" s="277">
        <v>0</v>
      </c>
      <c r="J72" s="329">
        <v>27410.992699999999</v>
      </c>
    </row>
    <row r="73" spans="2:10" ht="9.75" customHeight="1">
      <c r="B73" s="337" t="s">
        <v>498</v>
      </c>
      <c r="C73" s="277">
        <v>14059.536400000001</v>
      </c>
      <c r="D73" s="329">
        <v>0</v>
      </c>
      <c r="E73" s="277">
        <v>0</v>
      </c>
      <c r="F73" s="329">
        <v>0</v>
      </c>
      <c r="G73" s="277">
        <v>0</v>
      </c>
      <c r="H73" s="329">
        <v>0</v>
      </c>
      <c r="I73" s="277">
        <v>0</v>
      </c>
      <c r="J73" s="329">
        <v>14059.536400000001</v>
      </c>
    </row>
    <row r="74" spans="2:10" ht="9.75" customHeight="1">
      <c r="B74" s="337" t="s">
        <v>499</v>
      </c>
      <c r="C74" s="277">
        <v>28758.805399999997</v>
      </c>
      <c r="D74" s="329">
        <v>0</v>
      </c>
      <c r="E74" s="277">
        <v>0</v>
      </c>
      <c r="F74" s="329">
        <v>0</v>
      </c>
      <c r="G74" s="277">
        <v>0</v>
      </c>
      <c r="H74" s="329">
        <v>0</v>
      </c>
      <c r="I74" s="277">
        <v>0</v>
      </c>
      <c r="J74" s="329">
        <v>28758.805399999997</v>
      </c>
    </row>
    <row r="75" spans="2:10" ht="9.75" customHeight="1">
      <c r="B75" s="337" t="s">
        <v>500</v>
      </c>
      <c r="C75" s="277">
        <v>50274.598399999995</v>
      </c>
      <c r="D75" s="329">
        <v>0</v>
      </c>
      <c r="E75" s="277">
        <v>0</v>
      </c>
      <c r="F75" s="329">
        <v>0</v>
      </c>
      <c r="G75" s="277">
        <v>0</v>
      </c>
      <c r="H75" s="329">
        <v>0</v>
      </c>
      <c r="I75" s="277">
        <v>0</v>
      </c>
      <c r="J75" s="329">
        <v>50274.598399999995</v>
      </c>
    </row>
    <row r="76" spans="2:10" ht="9.75" customHeight="1">
      <c r="B76" s="337" t="s">
        <v>501</v>
      </c>
      <c r="C76" s="277">
        <v>29438.635200000001</v>
      </c>
      <c r="D76" s="329">
        <v>0</v>
      </c>
      <c r="E76" s="277">
        <v>0</v>
      </c>
      <c r="F76" s="329">
        <v>0</v>
      </c>
      <c r="G76" s="277">
        <v>0</v>
      </c>
      <c r="H76" s="329">
        <v>0</v>
      </c>
      <c r="I76" s="277">
        <v>0</v>
      </c>
      <c r="J76" s="329">
        <v>29438.635200000001</v>
      </c>
    </row>
    <row r="77" spans="2:10" ht="9.75" customHeight="1">
      <c r="B77" s="337" t="s">
        <v>502</v>
      </c>
      <c r="C77" s="277">
        <v>14259.1111</v>
      </c>
      <c r="D77" s="329">
        <v>0</v>
      </c>
      <c r="E77" s="277">
        <v>0</v>
      </c>
      <c r="F77" s="329">
        <v>0</v>
      </c>
      <c r="G77" s="277">
        <v>0</v>
      </c>
      <c r="H77" s="329">
        <v>0</v>
      </c>
      <c r="I77" s="277">
        <v>0</v>
      </c>
      <c r="J77" s="329">
        <v>14259.1111</v>
      </c>
    </row>
    <row r="78" spans="2:10" ht="9.75" customHeight="1">
      <c r="B78" s="338" t="s">
        <v>1627</v>
      </c>
      <c r="C78" s="308">
        <v>17717775.967649996</v>
      </c>
      <c r="D78" s="341">
        <v>0</v>
      </c>
      <c r="E78" s="308">
        <v>0</v>
      </c>
      <c r="F78" s="341">
        <v>67.763070000000013</v>
      </c>
      <c r="G78" s="308">
        <v>0</v>
      </c>
      <c r="H78" s="341">
        <v>0</v>
      </c>
      <c r="I78" s="308">
        <v>0</v>
      </c>
      <c r="J78" s="341">
        <v>17725257.688199997</v>
      </c>
    </row>
    <row r="79" spans="2:10" ht="9.75" customHeight="1">
      <c r="B79" s="340" t="s">
        <v>1467</v>
      </c>
      <c r="C79" s="344">
        <v>0</v>
      </c>
      <c r="D79" s="342">
        <v>0</v>
      </c>
      <c r="E79" s="344">
        <v>0</v>
      </c>
      <c r="F79" s="342">
        <v>0</v>
      </c>
      <c r="G79" s="344">
        <v>0</v>
      </c>
      <c r="H79" s="342">
        <v>0</v>
      </c>
      <c r="I79" s="344"/>
      <c r="J79" s="342">
        <v>0</v>
      </c>
    </row>
  </sheetData>
  <mergeCells count="4">
    <mergeCell ref="B1:J1"/>
    <mergeCell ref="B2:J2"/>
    <mergeCell ref="B4:J4"/>
    <mergeCell ref="B3:J3"/>
  </mergeCells>
  <pageMargins left="0.25" right="0.25" top="0.75" bottom="0.75" header="0.3" footer="0.3"/>
  <pageSetup paperSize="9" orientation="landscape"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A1:AL50"/>
  <sheetViews>
    <sheetView showGridLines="0" topLeftCell="E1" zoomScaleNormal="100" workbookViewId="0">
      <selection activeCell="W14" sqref="W14"/>
    </sheetView>
  </sheetViews>
  <sheetFormatPr baseColWidth="10" defaultRowHeight="15"/>
  <cols>
    <col min="1" max="1" width="23.7109375" customWidth="1"/>
    <col min="2" max="2" width="8.28515625" customWidth="1"/>
    <col min="3" max="4" width="7.7109375" customWidth="1"/>
    <col min="5" max="5" width="8" customWidth="1"/>
    <col min="6" max="6" width="7.42578125" customWidth="1"/>
    <col min="7" max="7" width="7.7109375" customWidth="1"/>
    <col min="8" max="8" width="7.42578125" customWidth="1"/>
    <col min="9" max="9" width="7.7109375" style="5" customWidth="1"/>
    <col min="10" max="10" width="8" customWidth="1"/>
    <col min="11" max="12" width="7.7109375" customWidth="1"/>
    <col min="13" max="14" width="9" customWidth="1"/>
    <col min="15" max="15" width="8.7109375" customWidth="1"/>
    <col min="16" max="21" width="8.42578125" customWidth="1"/>
    <col min="22" max="22" width="8.7109375" customWidth="1"/>
    <col min="23" max="23" width="9.42578125" customWidth="1"/>
    <col min="24" max="24" width="15.42578125" style="179" customWidth="1"/>
    <col min="25" max="28" width="15.42578125" style="97" customWidth="1"/>
    <col min="29" max="29" width="19.7109375" style="235" customWidth="1"/>
    <col min="30" max="30" width="13.42578125" style="98" customWidth="1"/>
    <col min="31" max="31" width="18" style="236" bestFit="1" customWidth="1"/>
    <col min="32" max="37" width="13.42578125" style="180" customWidth="1"/>
    <col min="38" max="38" width="13.7109375" style="180" bestFit="1" customWidth="1"/>
  </cols>
  <sheetData>
    <row r="1" spans="1:38">
      <c r="A1" s="788" t="s">
        <v>1487</v>
      </c>
      <c r="B1" s="789"/>
      <c r="C1" s="789"/>
      <c r="D1" s="789"/>
      <c r="E1" s="789"/>
      <c r="F1" s="789"/>
      <c r="G1" s="789"/>
      <c r="H1" s="789"/>
      <c r="I1" s="789"/>
      <c r="J1" s="789"/>
      <c r="K1" s="789"/>
      <c r="L1" s="789"/>
      <c r="M1" s="789"/>
      <c r="N1" s="789"/>
      <c r="O1" s="789"/>
      <c r="P1" s="789"/>
      <c r="Q1" s="789"/>
      <c r="R1" s="789"/>
      <c r="S1" s="789"/>
      <c r="T1" s="789"/>
      <c r="U1" s="789"/>
      <c r="V1" s="789"/>
      <c r="W1" s="790"/>
      <c r="X1" s="95"/>
      <c r="Y1" s="96"/>
      <c r="Z1" s="96"/>
      <c r="AA1" s="96"/>
      <c r="AB1" s="96"/>
    </row>
    <row r="2" spans="1:38">
      <c r="A2" s="791" t="s">
        <v>1516</v>
      </c>
      <c r="B2" s="792"/>
      <c r="C2" s="792"/>
      <c r="D2" s="792"/>
      <c r="E2" s="792"/>
      <c r="F2" s="792"/>
      <c r="G2" s="792"/>
      <c r="H2" s="792"/>
      <c r="I2" s="792"/>
      <c r="J2" s="792"/>
      <c r="K2" s="792"/>
      <c r="L2" s="792"/>
      <c r="M2" s="792"/>
      <c r="N2" s="792"/>
      <c r="O2" s="792"/>
      <c r="P2" s="792"/>
      <c r="Q2" s="792"/>
      <c r="R2" s="792"/>
      <c r="S2" s="792"/>
      <c r="T2" s="792"/>
      <c r="U2" s="792"/>
      <c r="V2" s="792"/>
      <c r="W2" s="793"/>
      <c r="X2" s="95"/>
      <c r="Y2" s="96"/>
      <c r="Z2" s="96"/>
      <c r="AA2" s="96"/>
      <c r="AB2" s="96"/>
    </row>
    <row r="3" spans="1:38">
      <c r="A3" s="791" t="s">
        <v>1672</v>
      </c>
      <c r="B3" s="792"/>
      <c r="C3" s="792"/>
      <c r="D3" s="792"/>
      <c r="E3" s="792"/>
      <c r="F3" s="792"/>
      <c r="G3" s="792"/>
      <c r="H3" s="792"/>
      <c r="I3" s="792"/>
      <c r="J3" s="792"/>
      <c r="K3" s="792"/>
      <c r="L3" s="792"/>
      <c r="M3" s="792"/>
      <c r="N3" s="792"/>
      <c r="O3" s="792"/>
      <c r="P3" s="792"/>
      <c r="Q3" s="792"/>
      <c r="R3" s="792"/>
      <c r="S3" s="792"/>
      <c r="T3" s="792"/>
      <c r="U3" s="792"/>
      <c r="V3" s="792"/>
      <c r="W3" s="793"/>
      <c r="X3" s="95"/>
      <c r="Y3" s="96"/>
      <c r="Z3" s="96"/>
      <c r="AA3" s="96"/>
      <c r="AB3" s="96"/>
    </row>
    <row r="4" spans="1:38">
      <c r="A4" s="794" t="s">
        <v>1504</v>
      </c>
      <c r="B4" s="795"/>
      <c r="C4" s="795"/>
      <c r="D4" s="795"/>
      <c r="E4" s="795"/>
      <c r="F4" s="795"/>
      <c r="G4" s="795"/>
      <c r="H4" s="795"/>
      <c r="I4" s="795"/>
      <c r="J4" s="795"/>
      <c r="K4" s="795"/>
      <c r="L4" s="795"/>
      <c r="M4" s="795"/>
      <c r="N4" s="795"/>
      <c r="O4" s="795"/>
      <c r="P4" s="795"/>
      <c r="Q4" s="795"/>
      <c r="R4" s="795"/>
      <c r="S4" s="795"/>
      <c r="T4" s="795"/>
      <c r="U4" s="795"/>
      <c r="V4" s="795"/>
      <c r="W4" s="796"/>
      <c r="X4" s="95"/>
      <c r="Y4" s="96"/>
      <c r="Z4" s="96"/>
      <c r="AA4" s="96"/>
      <c r="AB4" s="96"/>
    </row>
    <row r="5" spans="1:38">
      <c r="A5" s="237"/>
      <c r="B5" s="237"/>
      <c r="C5" s="237"/>
      <c r="D5" s="237"/>
      <c r="E5" s="237"/>
      <c r="F5" s="237"/>
      <c r="G5" s="237"/>
      <c r="H5" s="237"/>
      <c r="I5" s="105"/>
      <c r="J5" s="237"/>
      <c r="K5" s="237"/>
      <c r="L5" s="237"/>
      <c r="M5" s="237"/>
      <c r="N5" s="237"/>
      <c r="O5" s="237"/>
      <c r="P5" s="238"/>
      <c r="Q5" s="238"/>
      <c r="R5" s="238"/>
      <c r="S5" s="238"/>
      <c r="T5" s="238"/>
      <c r="U5" s="238"/>
      <c r="V5" s="238"/>
      <c r="W5" s="238"/>
      <c r="X5" s="175"/>
      <c r="Y5" s="184"/>
      <c r="Z5" s="184"/>
      <c r="AA5" s="184"/>
      <c r="AB5" s="184"/>
    </row>
    <row r="6" spans="1:38" ht="26.25" customHeight="1">
      <c r="A6" s="237"/>
      <c r="B6" s="239">
        <v>2005</v>
      </c>
      <c r="C6" s="239">
        <v>2006</v>
      </c>
      <c r="D6" s="239">
        <v>2007</v>
      </c>
      <c r="E6" s="239">
        <v>2008</v>
      </c>
      <c r="F6" s="239">
        <v>2009</v>
      </c>
      <c r="G6" s="239">
        <v>2010</v>
      </c>
      <c r="H6" s="239">
        <v>2011</v>
      </c>
      <c r="I6" s="111">
        <v>2012</v>
      </c>
      <c r="J6" s="240">
        <v>2013</v>
      </c>
      <c r="K6" s="240">
        <v>2014</v>
      </c>
      <c r="L6" s="240">
        <v>2015</v>
      </c>
      <c r="M6" s="112">
        <v>2016</v>
      </c>
      <c r="N6" s="113">
        <v>42887</v>
      </c>
      <c r="O6" s="112">
        <v>2017</v>
      </c>
      <c r="P6" s="113">
        <v>43252</v>
      </c>
      <c r="Q6" s="112">
        <v>2018</v>
      </c>
      <c r="R6" s="113">
        <v>43617</v>
      </c>
      <c r="S6" s="112">
        <v>2019</v>
      </c>
      <c r="T6" s="113">
        <v>43983</v>
      </c>
      <c r="U6" s="112">
        <v>2020</v>
      </c>
      <c r="V6" s="240" t="s">
        <v>1518</v>
      </c>
      <c r="W6" s="240" t="s">
        <v>1673</v>
      </c>
      <c r="X6" s="114"/>
      <c r="Y6" s="186"/>
      <c r="Z6" s="186"/>
      <c r="AA6" s="186"/>
      <c r="AB6" s="186"/>
      <c r="AC6" s="187" t="s">
        <v>1517</v>
      </c>
      <c r="AD6" s="241"/>
      <c r="AE6" s="241"/>
      <c r="AF6" s="242"/>
      <c r="AG6" s="242"/>
      <c r="AH6" s="242"/>
      <c r="AI6" s="242"/>
      <c r="AJ6" s="242"/>
      <c r="AK6" s="242"/>
      <c r="AL6" s="242"/>
    </row>
    <row r="7" spans="1:38">
      <c r="A7" s="172"/>
      <c r="B7" s="172"/>
      <c r="C7" s="172"/>
      <c r="D7" s="172"/>
      <c r="E7" s="172"/>
      <c r="F7" s="172"/>
      <c r="G7" s="172"/>
      <c r="H7" s="172"/>
      <c r="I7" s="122"/>
      <c r="J7" s="172"/>
      <c r="K7" s="172"/>
      <c r="L7" s="172"/>
      <c r="M7" s="172"/>
      <c r="N7" s="172"/>
      <c r="O7" s="172"/>
      <c r="P7" s="238"/>
      <c r="Q7" s="238"/>
      <c r="R7" s="238"/>
      <c r="S7" s="238"/>
      <c r="T7" s="238"/>
      <c r="U7" s="238"/>
      <c r="V7" s="238"/>
      <c r="W7" s="238"/>
      <c r="X7" s="175"/>
      <c r="Y7" s="184"/>
      <c r="Z7" s="184"/>
      <c r="AA7" s="184"/>
      <c r="AB7" s="184"/>
      <c r="AC7" s="192" t="s">
        <v>1490</v>
      </c>
      <c r="AD7" s="193"/>
      <c r="AE7" s="193"/>
      <c r="AF7" s="99"/>
      <c r="AG7" s="99"/>
    </row>
    <row r="8" spans="1:38">
      <c r="A8" s="243" t="s">
        <v>1491</v>
      </c>
      <c r="B8" s="243">
        <v>11.92</v>
      </c>
      <c r="C8" s="243">
        <v>12.15</v>
      </c>
      <c r="D8" s="243">
        <v>11.91</v>
      </c>
      <c r="E8" s="243">
        <v>12.08</v>
      </c>
      <c r="F8" s="243">
        <v>9.69</v>
      </c>
      <c r="G8" s="244">
        <v>9.09</v>
      </c>
      <c r="H8" s="244">
        <v>8.8894016935533724</v>
      </c>
      <c r="I8" s="127">
        <v>8.236981156936281</v>
      </c>
      <c r="J8" s="128">
        <v>8.0034394280115517</v>
      </c>
      <c r="K8" s="128">
        <v>7.27828682951447</v>
      </c>
      <c r="L8" s="128">
        <v>8.4013247525055927</v>
      </c>
      <c r="M8" s="128">
        <v>7.6547003856863123</v>
      </c>
      <c r="N8" s="128">
        <v>7.2244725703161921</v>
      </c>
      <c r="O8" s="128">
        <v>6.9274656003547426</v>
      </c>
      <c r="P8" s="245">
        <v>6.4391111899304061</v>
      </c>
      <c r="Q8" s="245">
        <v>6.3372629440337507</v>
      </c>
      <c r="R8" s="245">
        <v>6.2460770119747036</v>
      </c>
      <c r="S8" s="245">
        <v>5.9877263494280033</v>
      </c>
      <c r="T8" s="245">
        <v>6.151745635265697</v>
      </c>
      <c r="U8" s="245">
        <v>10.956843358519007</v>
      </c>
      <c r="V8" s="246">
        <v>10.52</v>
      </c>
      <c r="W8" s="246">
        <f>+((AE9*W10)+(AE10*W17))/AE11</f>
        <v>10.414310280163425</v>
      </c>
      <c r="X8" s="130"/>
      <c r="Y8" s="210"/>
      <c r="Z8" s="210"/>
      <c r="AA8" s="210"/>
      <c r="AB8" s="210"/>
      <c r="AC8" s="198"/>
      <c r="AE8" s="98"/>
      <c r="AF8" s="99"/>
      <c r="AG8" s="99"/>
    </row>
    <row r="9" spans="1:38">
      <c r="A9" s="247"/>
      <c r="B9" s="247"/>
      <c r="C9" s="247"/>
      <c r="D9" s="247"/>
      <c r="E9" s="247"/>
      <c r="F9" s="247"/>
      <c r="G9" s="247"/>
      <c r="H9" s="247"/>
      <c r="I9" s="248"/>
      <c r="J9" s="247"/>
      <c r="K9" s="247"/>
      <c r="L9" s="247"/>
      <c r="M9" s="247"/>
      <c r="N9" s="247"/>
      <c r="O9" s="247"/>
      <c r="P9" s="249"/>
      <c r="Q9" s="249"/>
      <c r="R9" s="249"/>
      <c r="S9" s="249"/>
      <c r="T9" s="249"/>
      <c r="U9" s="249"/>
      <c r="V9" s="249"/>
      <c r="W9" s="249"/>
      <c r="X9" s="200"/>
      <c r="Y9" s="250"/>
      <c r="Z9" s="250"/>
      <c r="AA9" s="250"/>
      <c r="AB9" s="250"/>
      <c r="AC9" s="98"/>
      <c r="AD9" s="202" t="s">
        <v>1492</v>
      </c>
      <c r="AE9" s="203">
        <v>44088889547.270012</v>
      </c>
      <c r="AF9" s="99"/>
      <c r="AG9" s="99"/>
    </row>
    <row r="10" spans="1:38">
      <c r="A10" s="237" t="s">
        <v>1494</v>
      </c>
      <c r="B10" s="251">
        <v>13.9391167685169</v>
      </c>
      <c r="C10" s="251">
        <v>14.01</v>
      </c>
      <c r="D10" s="251">
        <v>13.488865499810256</v>
      </c>
      <c r="E10" s="251">
        <v>14.096770515803364</v>
      </c>
      <c r="F10" s="251">
        <v>11.12</v>
      </c>
      <c r="G10" s="161">
        <v>10.044548619464663</v>
      </c>
      <c r="H10" s="251">
        <v>9.9180825472848699</v>
      </c>
      <c r="I10" s="137">
        <v>9.5641211276872529</v>
      </c>
      <c r="J10" s="251">
        <v>9.1124377890863624</v>
      </c>
      <c r="K10" s="251">
        <v>8.2413346165726598</v>
      </c>
      <c r="L10" s="252">
        <v>9.2904929212364653</v>
      </c>
      <c r="M10" s="252">
        <v>8.3852979975799204</v>
      </c>
      <c r="N10" s="252">
        <v>7.7326544733204221</v>
      </c>
      <c r="O10" s="252">
        <v>7.2101368745504733</v>
      </c>
      <c r="P10" s="253">
        <v>6.5737801999266043</v>
      </c>
      <c r="Q10" s="253">
        <v>6.5029868468075422</v>
      </c>
      <c r="R10" s="253">
        <v>6.5088134933837134</v>
      </c>
      <c r="S10" s="253">
        <v>6.2011235992062153</v>
      </c>
      <c r="T10" s="253">
        <v>6.5814334351505446</v>
      </c>
      <c r="U10" s="253">
        <v>12.886671805394473</v>
      </c>
      <c r="V10" s="253">
        <v>12.64</v>
      </c>
      <c r="W10" s="253">
        <v>12.52</v>
      </c>
      <c r="X10" s="254"/>
      <c r="Y10" s="255"/>
      <c r="Z10" s="255"/>
      <c r="AA10" s="255"/>
      <c r="AB10" s="255"/>
      <c r="AC10" s="98"/>
      <c r="AD10" s="208" t="s">
        <v>1493</v>
      </c>
      <c r="AE10" s="203">
        <v>16218114835.669989</v>
      </c>
      <c r="AG10" s="256"/>
      <c r="AH10" s="257"/>
      <c r="AI10" s="257"/>
      <c r="AJ10" s="257"/>
      <c r="AK10" s="257"/>
      <c r="AL10" s="257"/>
    </row>
    <row r="11" spans="1:38">
      <c r="A11" s="172"/>
      <c r="B11" s="258"/>
      <c r="C11" s="258"/>
      <c r="D11" s="258"/>
      <c r="E11" s="258"/>
      <c r="F11" s="258"/>
      <c r="G11" s="165"/>
      <c r="H11" s="258"/>
      <c r="I11" s="147"/>
      <c r="J11" s="258"/>
      <c r="K11" s="258"/>
      <c r="L11" s="258"/>
      <c r="M11" s="258"/>
      <c r="N11" s="258"/>
      <c r="O11" s="258"/>
      <c r="P11" s="154"/>
      <c r="Q11" s="154"/>
      <c r="R11" s="154"/>
      <c r="S11" s="154"/>
      <c r="T11" s="154"/>
      <c r="U11" s="154"/>
      <c r="V11" s="154"/>
      <c r="W11" s="154"/>
      <c r="X11" s="149"/>
      <c r="Y11" s="215"/>
      <c r="Z11" s="215"/>
      <c r="AA11" s="215"/>
      <c r="AB11" s="255"/>
      <c r="AC11" s="98"/>
      <c r="AD11" s="211"/>
      <c r="AE11" s="203">
        <f>+AE9+AE10</f>
        <v>60307004382.940002</v>
      </c>
      <c r="AG11" s="99"/>
    </row>
    <row r="12" spans="1:38">
      <c r="A12" s="172" t="s">
        <v>1507</v>
      </c>
      <c r="B12" s="258">
        <v>11.630975221183336</v>
      </c>
      <c r="C12" s="258">
        <v>11.21</v>
      </c>
      <c r="D12" s="258">
        <v>11.237035595844382</v>
      </c>
      <c r="E12" s="258">
        <v>13.482473679285642</v>
      </c>
      <c r="F12" s="258">
        <v>12.373530831948953</v>
      </c>
      <c r="G12" s="165">
        <v>12.015933823701259</v>
      </c>
      <c r="H12" s="258">
        <v>12.5297902798817</v>
      </c>
      <c r="I12" s="147">
        <v>11.886175549022848</v>
      </c>
      <c r="J12" s="258">
        <v>11.419208786905676</v>
      </c>
      <c r="K12" s="258">
        <v>10.305223153123837</v>
      </c>
      <c r="L12" s="258">
        <v>12.888507413482539</v>
      </c>
      <c r="M12" s="258">
        <v>14.013779581381863</v>
      </c>
      <c r="N12" s="258">
        <v>13.978380248460404</v>
      </c>
      <c r="O12" s="258">
        <v>14.275670702333626</v>
      </c>
      <c r="P12" s="154">
        <v>14.049644366986721</v>
      </c>
      <c r="Q12" s="154">
        <v>14.089863257525046</v>
      </c>
      <c r="R12" s="154">
        <v>14.191969801016382</v>
      </c>
      <c r="S12" s="154">
        <v>13.962862953960707</v>
      </c>
      <c r="T12" s="154">
        <v>14.230820702503555</v>
      </c>
      <c r="U12" s="154">
        <v>13.84492051478464</v>
      </c>
      <c r="V12" s="154">
        <v>12.64</v>
      </c>
      <c r="W12" s="154">
        <v>13.66</v>
      </c>
      <c r="X12" s="149"/>
      <c r="Y12" s="215"/>
      <c r="Z12" s="215"/>
      <c r="AA12" s="215"/>
      <c r="AB12" s="255"/>
      <c r="AC12" s="259"/>
      <c r="AG12" s="99"/>
    </row>
    <row r="13" spans="1:38">
      <c r="A13" s="172" t="s">
        <v>1508</v>
      </c>
      <c r="B13" s="258">
        <v>10.714713325430546</v>
      </c>
      <c r="C13" s="258">
        <v>11.25</v>
      </c>
      <c r="D13" s="258">
        <v>11.090501817873976</v>
      </c>
      <c r="E13" s="258">
        <v>10.681896180405385</v>
      </c>
      <c r="F13" s="258">
        <v>10.31</v>
      </c>
      <c r="G13" s="258">
        <v>6.7453344614839237</v>
      </c>
      <c r="H13" s="258">
        <v>7.0938869422236284</v>
      </c>
      <c r="I13" s="147">
        <v>7.0968474915039641</v>
      </c>
      <c r="J13" s="258">
        <v>7.4910472938760453</v>
      </c>
      <c r="K13" s="258">
        <v>7.2987903574650472</v>
      </c>
      <c r="L13" s="258">
        <v>7.3523016881699261</v>
      </c>
      <c r="M13" s="258">
        <v>7.2167876354641418</v>
      </c>
      <c r="N13" s="258">
        <v>7.2434015854527125</v>
      </c>
      <c r="O13" s="258">
        <v>7.3238260406654856</v>
      </c>
      <c r="P13" s="154">
        <v>7.5113343846161005</v>
      </c>
      <c r="Q13" s="154">
        <v>7.65490546264681</v>
      </c>
      <c r="R13" s="154">
        <v>7.4521404719604689</v>
      </c>
      <c r="S13" s="154">
        <v>7.767812626033721</v>
      </c>
      <c r="T13" s="154">
        <v>7.644484998942441</v>
      </c>
      <c r="U13" s="154">
        <v>7.6195595205167983</v>
      </c>
      <c r="V13" s="154">
        <v>7.07</v>
      </c>
      <c r="W13" s="154">
        <v>7</v>
      </c>
      <c r="X13" s="149"/>
      <c r="Y13" s="215"/>
      <c r="Z13" s="215"/>
      <c r="AA13" s="215"/>
      <c r="AB13" s="255"/>
      <c r="AC13" s="259"/>
      <c r="AE13" s="260"/>
      <c r="AG13" s="99"/>
    </row>
    <row r="14" spans="1:38">
      <c r="A14" s="172" t="s">
        <v>1509</v>
      </c>
      <c r="B14" s="258">
        <v>17.119872683169998</v>
      </c>
      <c r="C14" s="258">
        <v>18.059999999999999</v>
      </c>
      <c r="D14" s="258">
        <v>17.120282912639539</v>
      </c>
      <c r="E14" s="258">
        <v>16.076909393944625</v>
      </c>
      <c r="F14" s="258">
        <v>6.789216417408432</v>
      </c>
      <c r="G14" s="258">
        <v>7.5516779301656838</v>
      </c>
      <c r="H14" s="258">
        <v>6.801894444656523</v>
      </c>
      <c r="I14" s="147">
        <v>5.9962573017688641</v>
      </c>
      <c r="J14" s="258">
        <v>5.2116225329067838</v>
      </c>
      <c r="K14" s="258">
        <v>7.1788650273630159</v>
      </c>
      <c r="L14" s="258">
        <v>7.0039708311663</v>
      </c>
      <c r="M14" s="258">
        <v>4.5724427191594668</v>
      </c>
      <c r="N14" s="258">
        <v>4.0331466680469301</v>
      </c>
      <c r="O14" s="258">
        <v>3.4161674844477621</v>
      </c>
      <c r="P14" s="154">
        <v>2.955580553906592</v>
      </c>
      <c r="Q14" s="154">
        <v>2.434279493600513</v>
      </c>
      <c r="R14" s="154">
        <v>1.9393769793047093</v>
      </c>
      <c r="S14" s="154">
        <v>1.393606656663871</v>
      </c>
      <c r="T14" s="154">
        <v>1.2275408244675241</v>
      </c>
      <c r="U14" s="154">
        <v>13.548179351002771</v>
      </c>
      <c r="V14" s="154">
        <v>13.71</v>
      </c>
      <c r="W14" s="154">
        <v>13.12</v>
      </c>
      <c r="X14" s="149"/>
      <c r="Y14" s="215"/>
      <c r="Z14" s="215"/>
      <c r="AA14" s="215"/>
      <c r="AB14" s="255"/>
      <c r="AC14" s="259"/>
      <c r="AG14" s="99"/>
    </row>
    <row r="15" spans="1:38">
      <c r="A15" s="172" t="s">
        <v>1510</v>
      </c>
      <c r="B15" s="258">
        <v>4.3704581326058634</v>
      </c>
      <c r="C15" s="258">
        <v>11.52</v>
      </c>
      <c r="D15" s="258">
        <v>9.0958690610346409</v>
      </c>
      <c r="E15" s="258">
        <v>8.3241172390730807</v>
      </c>
      <c r="F15" s="258">
        <v>7.5069003567609469</v>
      </c>
      <c r="G15" s="258">
        <v>6.8231552486632765</v>
      </c>
      <c r="H15" s="258">
        <v>6.0480560586440291</v>
      </c>
      <c r="I15" s="147">
        <v>5.2465753424657535</v>
      </c>
      <c r="J15" s="258">
        <v>4.2465753424657535</v>
      </c>
      <c r="K15" s="258">
        <v>4.6711723724665637</v>
      </c>
      <c r="L15" s="258">
        <v>3.6733147658810341</v>
      </c>
      <c r="M15" s="258">
        <v>2.7048750104989012</v>
      </c>
      <c r="N15" s="258">
        <v>2.2134989753871253</v>
      </c>
      <c r="O15" s="258">
        <v>1.7237784872897421</v>
      </c>
      <c r="P15" s="154">
        <v>1.243023032595086</v>
      </c>
      <c r="Q15" s="154">
        <v>0.73891344446683882</v>
      </c>
      <c r="R15" s="154">
        <v>0.24988628974599231</v>
      </c>
      <c r="S15" s="154">
        <v>0</v>
      </c>
      <c r="T15" s="154">
        <v>0</v>
      </c>
      <c r="U15" s="154">
        <v>0</v>
      </c>
      <c r="V15" s="154">
        <v>0</v>
      </c>
      <c r="W15" s="154">
        <v>0</v>
      </c>
      <c r="X15" s="149"/>
      <c r="Y15" s="215"/>
      <c r="Z15" s="215"/>
      <c r="AA15" s="215"/>
      <c r="AB15" s="255"/>
      <c r="AC15" s="259"/>
      <c r="AG15" s="99"/>
    </row>
    <row r="16" spans="1:38">
      <c r="A16" s="172"/>
      <c r="B16" s="258"/>
      <c r="C16" s="258"/>
      <c r="D16" s="258"/>
      <c r="E16" s="258"/>
      <c r="F16" s="258"/>
      <c r="G16" s="258"/>
      <c r="H16" s="258"/>
      <c r="I16" s="147"/>
      <c r="J16" s="165"/>
      <c r="K16" s="165"/>
      <c r="L16" s="165"/>
      <c r="M16" s="165"/>
      <c r="N16" s="165"/>
      <c r="O16" s="165"/>
      <c r="P16" s="154"/>
      <c r="Q16" s="154"/>
      <c r="R16" s="154"/>
      <c r="S16" s="154"/>
      <c r="T16" s="154"/>
      <c r="U16" s="154"/>
      <c r="V16" s="154"/>
      <c r="W16" s="154"/>
      <c r="X16" s="149"/>
      <c r="Y16" s="215"/>
      <c r="Z16" s="215"/>
      <c r="AA16" s="215"/>
      <c r="AB16" s="261"/>
      <c r="AC16" s="259"/>
      <c r="AG16" s="99"/>
    </row>
    <row r="17" spans="1:38" s="2" customFormat="1">
      <c r="A17" s="160" t="s">
        <v>1493</v>
      </c>
      <c r="B17" s="161">
        <v>5.98</v>
      </c>
      <c r="C17" s="161">
        <v>6.35</v>
      </c>
      <c r="D17" s="161">
        <v>6.75</v>
      </c>
      <c r="E17" s="161">
        <v>6.35</v>
      </c>
      <c r="F17" s="161">
        <v>5.97</v>
      </c>
      <c r="G17" s="161">
        <v>7.48</v>
      </c>
      <c r="H17" s="161">
        <v>6.59</v>
      </c>
      <c r="I17" s="161">
        <v>6.41</v>
      </c>
      <c r="J17" s="161">
        <v>6.56</v>
      </c>
      <c r="K17" s="161">
        <v>5.93</v>
      </c>
      <c r="L17" s="161">
        <v>6.9687000000000001</v>
      </c>
      <c r="M17" s="161">
        <v>6.1486000000000001</v>
      </c>
      <c r="N17" s="161">
        <v>6.2565252398011175</v>
      </c>
      <c r="O17" s="161">
        <v>6.3201000000000001</v>
      </c>
      <c r="P17" s="262">
        <v>6.1113635881382082</v>
      </c>
      <c r="Q17" s="262">
        <v>5.9055999999999997</v>
      </c>
      <c r="R17" s="262">
        <v>5.5261804714588365</v>
      </c>
      <c r="S17" s="262">
        <v>5.3680982406484343</v>
      </c>
      <c r="T17" s="262">
        <v>4.988885972959352</v>
      </c>
      <c r="U17" s="262">
        <v>5.5193642587683209</v>
      </c>
      <c r="V17" s="262">
        <v>4.7699999999999996</v>
      </c>
      <c r="W17" s="262">
        <v>4.6900000000000004</v>
      </c>
      <c r="X17" s="263"/>
      <c r="Y17" s="264"/>
      <c r="Z17" s="264"/>
      <c r="AA17" s="264"/>
      <c r="AB17" s="202"/>
      <c r="AC17" s="203">
        <f>+[1]SDPPlazoPonderado!AD17</f>
        <v>0</v>
      </c>
      <c r="AD17" s="265"/>
      <c r="AE17" s="98"/>
      <c r="AF17" s="99"/>
      <c r="AG17" s="256"/>
      <c r="AH17" s="257"/>
      <c r="AI17" s="257"/>
      <c r="AJ17" s="257"/>
      <c r="AK17" s="257"/>
      <c r="AL17" s="257"/>
    </row>
    <row r="18" spans="1:38" s="2" customFormat="1">
      <c r="A18" s="164"/>
      <c r="B18" s="165"/>
      <c r="C18" s="165"/>
      <c r="D18" s="165"/>
      <c r="E18" s="165"/>
      <c r="F18" s="165"/>
      <c r="G18" s="165"/>
      <c r="H18" s="165"/>
      <c r="I18" s="165"/>
      <c r="J18" s="165"/>
      <c r="K18" s="165"/>
      <c r="L18" s="165"/>
      <c r="M18" s="165"/>
      <c r="N18" s="165"/>
      <c r="O18" s="165"/>
      <c r="P18" s="266"/>
      <c r="Q18" s="266"/>
      <c r="R18" s="266"/>
      <c r="S18" s="266"/>
      <c r="T18" s="266"/>
      <c r="U18" s="266"/>
      <c r="V18" s="266"/>
      <c r="W18" s="266"/>
      <c r="X18" s="267"/>
      <c r="Y18" s="216"/>
      <c r="Z18" s="216"/>
      <c r="AA18" s="216"/>
      <c r="AB18" s="268"/>
      <c r="AC18" s="265"/>
      <c r="AD18" s="98"/>
      <c r="AE18" s="98"/>
      <c r="AF18" s="99"/>
      <c r="AG18" s="99"/>
      <c r="AH18" s="99"/>
      <c r="AI18" s="99"/>
      <c r="AJ18" s="99"/>
      <c r="AK18" s="99"/>
      <c r="AL18" s="99"/>
    </row>
    <row r="19" spans="1:38" s="2" customFormat="1">
      <c r="A19" s="164" t="s">
        <v>1511</v>
      </c>
      <c r="B19" s="165">
        <v>7.35</v>
      </c>
      <c r="C19" s="165">
        <v>7.09</v>
      </c>
      <c r="D19" s="165">
        <v>6.94</v>
      </c>
      <c r="E19" s="165">
        <v>6.42</v>
      </c>
      <c r="F19" s="165">
        <v>6.09</v>
      </c>
      <c r="G19" s="165">
        <v>7.61</v>
      </c>
      <c r="H19" s="165">
        <v>6.09</v>
      </c>
      <c r="I19" s="165">
        <v>6.22</v>
      </c>
      <c r="J19" s="165">
        <v>6.5</v>
      </c>
      <c r="K19" s="165">
        <v>5.86</v>
      </c>
      <c r="L19" s="165">
        <v>6.9093999999999998</v>
      </c>
      <c r="M19" s="165">
        <v>6.0984999999999996</v>
      </c>
      <c r="N19" s="165">
        <v>6.2489044003435597</v>
      </c>
      <c r="O19" s="165">
        <v>6.3384</v>
      </c>
      <c r="P19" s="266">
        <v>6.1472015468006918</v>
      </c>
      <c r="Q19" s="266">
        <v>5.9272</v>
      </c>
      <c r="R19" s="266">
        <v>5.5564611747449195</v>
      </c>
      <c r="S19" s="266">
        <v>5.4066897380755474</v>
      </c>
      <c r="T19" s="266">
        <v>5.2075353621314813</v>
      </c>
      <c r="U19" s="266">
        <v>5.2643919323784933</v>
      </c>
      <c r="V19" s="266">
        <v>4.5199999999999996</v>
      </c>
      <c r="W19" s="266">
        <v>4.4400000000000004</v>
      </c>
      <c r="X19" s="267"/>
      <c r="Y19" s="216"/>
      <c r="Z19" s="216"/>
      <c r="AA19" s="216"/>
      <c r="AB19" s="216"/>
      <c r="AC19" s="265"/>
      <c r="AD19" s="98"/>
      <c r="AE19" s="98"/>
      <c r="AF19" s="99"/>
      <c r="AG19" s="99"/>
      <c r="AH19" s="99"/>
      <c r="AI19" s="99"/>
      <c r="AJ19" s="99"/>
      <c r="AK19" s="99"/>
      <c r="AL19" s="99"/>
    </row>
    <row r="20" spans="1:38" s="2" customFormat="1">
      <c r="A20" s="164" t="s">
        <v>1512</v>
      </c>
      <c r="B20" s="165">
        <v>3.17</v>
      </c>
      <c r="C20" s="165">
        <v>3.07</v>
      </c>
      <c r="D20" s="165">
        <v>2.92</v>
      </c>
      <c r="E20" s="165">
        <v>3.48</v>
      </c>
      <c r="F20" s="165">
        <v>3.08</v>
      </c>
      <c r="G20" s="165">
        <v>6.96</v>
      </c>
      <c r="H20" s="165">
        <v>8.76</v>
      </c>
      <c r="I20" s="165">
        <v>7.96</v>
      </c>
      <c r="J20" s="165">
        <v>7.2</v>
      </c>
      <c r="K20" s="165">
        <v>6.38</v>
      </c>
      <c r="L20" s="165">
        <v>7.8792</v>
      </c>
      <c r="M20" s="165">
        <v>6.9177999999999997</v>
      </c>
      <c r="N20" s="165">
        <v>6.398081004482929</v>
      </c>
      <c r="O20" s="165">
        <v>5.9843999999999999</v>
      </c>
      <c r="P20" s="266">
        <v>5.4907768889493704</v>
      </c>
      <c r="Q20" s="266">
        <v>5.5560999999999998</v>
      </c>
      <c r="R20" s="266">
        <v>5.0278559571835277</v>
      </c>
      <c r="S20" s="266">
        <v>4.5890858254925275</v>
      </c>
      <c r="T20" s="266">
        <v>2.3689708398169729</v>
      </c>
      <c r="U20" s="266">
        <v>9.252739286145756</v>
      </c>
      <c r="V20" s="266">
        <v>8.7100000000000009</v>
      </c>
      <c r="W20" s="266">
        <v>8.6199999999999992</v>
      </c>
      <c r="X20" s="267"/>
      <c r="Y20" s="216"/>
      <c r="Z20" s="216"/>
      <c r="AA20" s="216"/>
      <c r="AB20" s="216"/>
      <c r="AC20" s="265"/>
      <c r="AD20" s="98"/>
      <c r="AE20" s="98"/>
      <c r="AF20" s="99"/>
      <c r="AG20" s="99"/>
      <c r="AH20" s="99"/>
      <c r="AI20" s="99"/>
      <c r="AJ20" s="99"/>
      <c r="AK20" s="99"/>
      <c r="AL20" s="99"/>
    </row>
    <row r="21" spans="1:38">
      <c r="A21" s="172"/>
      <c r="B21" s="172"/>
      <c r="C21" s="172"/>
      <c r="D21" s="172"/>
      <c r="E21" s="172"/>
      <c r="F21" s="172"/>
      <c r="G21" s="172"/>
      <c r="H21" s="172"/>
      <c r="I21" s="122"/>
      <c r="J21" s="164"/>
      <c r="K21" s="164"/>
      <c r="L21" s="164"/>
      <c r="M21" s="164"/>
      <c r="N21" s="164"/>
      <c r="O21" s="164"/>
      <c r="P21" s="174"/>
      <c r="Q21" s="174"/>
      <c r="R21" s="174"/>
      <c r="S21" s="174"/>
      <c r="T21" s="174"/>
      <c r="U21" s="174"/>
      <c r="V21" s="174"/>
      <c r="W21" s="174"/>
      <c r="X21" s="175"/>
      <c r="Y21" s="184"/>
      <c r="Z21" s="184"/>
      <c r="AA21" s="184"/>
      <c r="AB21" s="184"/>
    </row>
    <row r="22" spans="1:38">
      <c r="A22" s="172" t="str">
        <f>+[1]SDPPlazoPonderado!A22</f>
        <v>Nota: Cifras provisionales para los años 2008-2021.</v>
      </c>
      <c r="B22" s="172"/>
      <c r="C22" s="172"/>
      <c r="D22" s="172"/>
      <c r="E22" s="172"/>
      <c r="F22" s="172"/>
      <c r="G22" s="172"/>
      <c r="H22" s="172"/>
      <c r="I22" s="122"/>
      <c r="J22" s="164"/>
      <c r="K22" s="164"/>
      <c r="L22" s="164"/>
      <c r="M22" s="164"/>
      <c r="N22" s="164"/>
      <c r="O22" s="164"/>
      <c r="P22" s="238"/>
      <c r="Q22" s="238"/>
      <c r="R22" s="238"/>
      <c r="S22" s="238"/>
      <c r="T22" s="238"/>
      <c r="U22" s="238"/>
      <c r="V22" s="238"/>
      <c r="W22" s="238"/>
      <c r="X22" s="175"/>
      <c r="Y22" s="184"/>
      <c r="Z22" s="184"/>
      <c r="AA22" s="184"/>
      <c r="AB22" s="184"/>
    </row>
    <row r="23" spans="1:38">
      <c r="A23" s="172" t="s">
        <v>1501</v>
      </c>
      <c r="B23" s="172"/>
      <c r="C23" s="172"/>
      <c r="D23" s="172"/>
      <c r="E23" s="172"/>
      <c r="F23" s="172"/>
      <c r="G23" s="172"/>
      <c r="H23" s="172"/>
      <c r="I23" s="122"/>
      <c r="J23" s="172"/>
      <c r="K23" s="172"/>
      <c r="L23" s="172"/>
      <c r="M23" s="172"/>
      <c r="N23" s="172"/>
      <c r="O23" s="172"/>
      <c r="P23" s="238"/>
      <c r="Q23" s="238"/>
      <c r="R23" s="238"/>
      <c r="S23" s="238"/>
      <c r="T23" s="238"/>
      <c r="U23" s="238"/>
      <c r="V23" s="238"/>
      <c r="W23" s="238"/>
      <c r="X23" s="175"/>
      <c r="Y23" s="184"/>
      <c r="Z23" s="184"/>
      <c r="AA23" s="184"/>
      <c r="AB23" s="184"/>
    </row>
    <row r="24" spans="1:38">
      <c r="A24" s="172" t="s">
        <v>1502</v>
      </c>
      <c r="B24" s="269"/>
      <c r="C24" s="269"/>
      <c r="D24" s="269"/>
      <c r="E24" s="269"/>
      <c r="F24" s="269"/>
      <c r="G24" s="269"/>
      <c r="H24" s="269"/>
      <c r="I24" s="106"/>
      <c r="J24" s="269"/>
      <c r="K24" s="269"/>
      <c r="L24" s="269"/>
      <c r="M24" s="269"/>
      <c r="N24" s="269"/>
      <c r="O24" s="269"/>
      <c r="P24" s="238"/>
      <c r="Q24" s="238"/>
      <c r="R24" s="238"/>
      <c r="S24" s="238"/>
      <c r="T24" s="238"/>
      <c r="U24" s="238"/>
      <c r="V24" s="238"/>
      <c r="W24" s="238"/>
      <c r="X24" s="175"/>
      <c r="Y24" s="184"/>
      <c r="Z24" s="184"/>
      <c r="AA24" s="184"/>
      <c r="AB24" s="184"/>
    </row>
    <row r="25" spans="1:38">
      <c r="A25" s="238"/>
      <c r="B25" s="238"/>
      <c r="C25" s="238"/>
      <c r="D25" s="238"/>
      <c r="E25" s="238"/>
      <c r="F25" s="238"/>
      <c r="G25" s="238"/>
      <c r="H25" s="238"/>
      <c r="I25" s="174"/>
      <c r="J25" s="238"/>
      <c r="K25" s="238"/>
      <c r="L25" s="238"/>
      <c r="M25" s="238"/>
      <c r="N25" s="238"/>
      <c r="O25" s="238"/>
      <c r="P25" s="238"/>
      <c r="Q25" s="238"/>
      <c r="R25" s="238"/>
      <c r="S25" s="238"/>
      <c r="T25" s="238"/>
      <c r="U25" s="238"/>
      <c r="V25" s="238"/>
      <c r="W25" s="238"/>
      <c r="X25" s="175"/>
      <c r="Y25" s="184"/>
      <c r="Z25" s="184"/>
      <c r="AA25" s="184"/>
      <c r="AB25" s="184"/>
    </row>
    <row r="26" spans="1:38">
      <c r="A26" s="238"/>
      <c r="B26" s="238"/>
      <c r="C26" s="238"/>
      <c r="D26" s="238"/>
      <c r="E26" s="238"/>
      <c r="F26" s="238"/>
      <c r="G26" s="238"/>
      <c r="H26" s="238"/>
      <c r="I26" s="174"/>
      <c r="J26" s="238"/>
      <c r="K26" s="238"/>
      <c r="L26" s="238"/>
      <c r="M26" s="238"/>
      <c r="N26" s="238"/>
      <c r="O26" s="238"/>
      <c r="P26" s="238"/>
      <c r="Q26" s="238"/>
      <c r="R26" s="238"/>
      <c r="S26" s="238"/>
      <c r="T26" s="238"/>
      <c r="U26" s="238"/>
      <c r="V26" s="238"/>
      <c r="W26" s="238"/>
      <c r="X26" s="175"/>
      <c r="Y26" s="184"/>
      <c r="Z26" s="184"/>
      <c r="AA26" s="184"/>
      <c r="AB26" s="184"/>
    </row>
    <row r="27" spans="1:38">
      <c r="A27" s="238"/>
      <c r="B27" s="238"/>
      <c r="C27" s="238"/>
      <c r="D27" s="238"/>
      <c r="E27" s="238"/>
      <c r="F27" s="238"/>
      <c r="G27" s="238"/>
      <c r="H27" s="238"/>
      <c r="I27" s="174"/>
      <c r="J27" s="238"/>
      <c r="K27" s="238"/>
      <c r="L27" s="238"/>
      <c r="M27" s="238"/>
      <c r="N27" s="238"/>
      <c r="O27" s="238"/>
      <c r="P27" s="238"/>
      <c r="Q27" s="238"/>
      <c r="R27" s="238"/>
      <c r="S27" s="238"/>
      <c r="T27" s="238"/>
      <c r="U27" s="238"/>
      <c r="V27" s="238"/>
      <c r="W27" s="238"/>
      <c r="X27" s="175"/>
      <c r="Y27" s="184"/>
      <c r="Z27" s="184"/>
      <c r="AA27" s="184"/>
      <c r="AB27" s="184"/>
    </row>
    <row r="28" spans="1:38">
      <c r="A28" s="238"/>
      <c r="B28" s="238"/>
      <c r="C28" s="238"/>
      <c r="D28" s="238"/>
      <c r="E28" s="238"/>
      <c r="F28" s="238"/>
      <c r="G28" s="238"/>
      <c r="H28" s="238"/>
      <c r="I28" s="174"/>
      <c r="J28" s="238"/>
      <c r="K28" s="238"/>
      <c r="L28" s="238"/>
      <c r="M28" s="238"/>
      <c r="N28" s="238"/>
      <c r="O28" s="238"/>
      <c r="P28" s="238"/>
      <c r="Q28" s="238"/>
      <c r="R28" s="238"/>
      <c r="S28" s="238"/>
      <c r="T28" s="238"/>
      <c r="U28" s="238"/>
      <c r="V28" s="238"/>
      <c r="W28" s="238"/>
      <c r="X28" s="175"/>
      <c r="Y28" s="184"/>
      <c r="Z28" s="184"/>
      <c r="AA28" s="184"/>
      <c r="AB28" s="184"/>
    </row>
    <row r="29" spans="1:38">
      <c r="A29" s="238"/>
      <c r="B29" s="238"/>
      <c r="C29" s="238"/>
      <c r="D29" s="238"/>
      <c r="E29" s="238"/>
      <c r="F29" s="238"/>
      <c r="G29" s="238"/>
      <c r="H29" s="238"/>
      <c r="I29" s="174"/>
      <c r="J29" s="238"/>
      <c r="K29" s="238"/>
      <c r="L29" s="238"/>
      <c r="M29" s="238"/>
      <c r="N29" s="238"/>
      <c r="O29" s="238"/>
      <c r="P29" s="238"/>
      <c r="Q29" s="238"/>
      <c r="R29" s="238"/>
      <c r="S29" s="238"/>
      <c r="T29" s="238"/>
      <c r="U29" s="238"/>
      <c r="V29" s="238"/>
      <c r="W29" s="238"/>
      <c r="X29" s="175"/>
      <c r="Y29" s="184"/>
      <c r="Z29" s="184"/>
      <c r="AA29" s="184"/>
      <c r="AB29" s="184"/>
    </row>
    <row r="30" spans="1:38">
      <c r="A30" s="238"/>
      <c r="B30" s="238"/>
      <c r="C30" s="238"/>
      <c r="D30" s="238"/>
      <c r="E30" s="238"/>
      <c r="F30" s="238"/>
      <c r="G30" s="238"/>
      <c r="H30" s="238"/>
      <c r="I30" s="174"/>
      <c r="J30" s="238"/>
      <c r="K30" s="238"/>
      <c r="L30" s="238"/>
      <c r="M30" s="238"/>
      <c r="N30" s="238"/>
      <c r="O30" s="238"/>
      <c r="P30" s="238"/>
      <c r="Q30" s="238"/>
      <c r="R30" s="238"/>
      <c r="S30" s="238"/>
      <c r="T30" s="238"/>
      <c r="U30" s="238"/>
      <c r="V30" s="238"/>
      <c r="W30" s="238"/>
      <c r="X30" s="175"/>
      <c r="Y30" s="184"/>
      <c r="Z30" s="184"/>
      <c r="AA30" s="184"/>
      <c r="AB30" s="184"/>
    </row>
    <row r="31" spans="1:38">
      <c r="A31" s="238"/>
      <c r="B31" s="238"/>
      <c r="C31" s="238"/>
      <c r="D31" s="238"/>
      <c r="E31" s="238"/>
      <c r="F31" s="238"/>
      <c r="G31" s="238"/>
      <c r="H31" s="238"/>
      <c r="I31" s="174"/>
      <c r="J31" s="238"/>
      <c r="K31" s="238"/>
      <c r="L31" s="238"/>
      <c r="M31" s="238"/>
      <c r="N31" s="238"/>
      <c r="O31" s="238"/>
      <c r="P31" s="238"/>
      <c r="Q31" s="238"/>
      <c r="R31" s="238"/>
      <c r="S31" s="238"/>
      <c r="T31" s="238"/>
      <c r="U31" s="238"/>
      <c r="V31" s="238"/>
      <c r="W31" s="238"/>
      <c r="X31" s="175"/>
      <c r="Y31" s="184"/>
      <c r="Z31" s="184"/>
      <c r="AA31" s="184"/>
      <c r="AB31" s="184"/>
    </row>
    <row r="32" spans="1:38">
      <c r="A32" s="238"/>
      <c r="B32" s="238"/>
      <c r="C32" s="238"/>
      <c r="D32" s="238"/>
      <c r="E32" s="238"/>
      <c r="F32" s="238"/>
      <c r="G32" s="238"/>
      <c r="H32" s="238"/>
      <c r="I32" s="174"/>
      <c r="J32" s="238"/>
      <c r="K32" s="238"/>
      <c r="L32" s="238"/>
      <c r="M32" s="238"/>
      <c r="N32" s="238"/>
      <c r="O32" s="238"/>
      <c r="P32" s="238"/>
      <c r="Q32" s="238"/>
      <c r="R32" s="238"/>
      <c r="S32" s="238"/>
      <c r="T32" s="238"/>
      <c r="U32" s="238"/>
      <c r="V32" s="238"/>
      <c r="W32" s="238"/>
      <c r="X32" s="175"/>
      <c r="Y32" s="184"/>
      <c r="Z32" s="184"/>
      <c r="AA32" s="184"/>
      <c r="AB32" s="184"/>
    </row>
    <row r="33" spans="1:28">
      <c r="A33" s="238"/>
      <c r="B33" s="238"/>
      <c r="C33" s="238"/>
      <c r="D33" s="238"/>
      <c r="E33" s="238"/>
      <c r="F33" s="238"/>
      <c r="G33" s="238"/>
      <c r="H33" s="238"/>
      <c r="I33" s="174"/>
      <c r="J33" s="238"/>
      <c r="K33" s="238"/>
      <c r="L33" s="238"/>
      <c r="M33" s="238"/>
      <c r="N33" s="238"/>
      <c r="O33" s="238"/>
      <c r="P33" s="238"/>
      <c r="Q33" s="238"/>
      <c r="R33" s="238"/>
      <c r="S33" s="238"/>
      <c r="T33" s="238"/>
      <c r="U33" s="238"/>
      <c r="V33" s="238"/>
      <c r="W33" s="238"/>
      <c r="X33" s="175"/>
      <c r="Y33" s="184"/>
      <c r="Z33" s="184"/>
      <c r="AA33" s="184"/>
      <c r="AB33" s="184"/>
    </row>
    <row r="34" spans="1:28">
      <c r="A34" s="238"/>
      <c r="B34" s="238"/>
      <c r="C34" s="238"/>
      <c r="D34" s="238"/>
      <c r="E34" s="238"/>
      <c r="F34" s="238"/>
      <c r="G34" s="238"/>
      <c r="H34" s="238"/>
      <c r="I34" s="174"/>
      <c r="J34" s="238"/>
      <c r="K34" s="238"/>
      <c r="L34" s="238"/>
      <c r="M34" s="238"/>
      <c r="N34" s="238"/>
      <c r="O34" s="238"/>
      <c r="P34" s="238"/>
      <c r="Q34" s="238"/>
      <c r="R34" s="238"/>
      <c r="S34" s="238"/>
      <c r="T34" s="238"/>
      <c r="U34" s="238"/>
      <c r="V34" s="238"/>
      <c r="W34" s="238"/>
      <c r="X34" s="175"/>
      <c r="Y34" s="184"/>
      <c r="Z34" s="184"/>
      <c r="AA34" s="184"/>
      <c r="AB34" s="184"/>
    </row>
    <row r="35" spans="1:28">
      <c r="A35" s="238"/>
      <c r="B35" s="238"/>
      <c r="C35" s="238"/>
      <c r="D35" s="238"/>
      <c r="E35" s="238"/>
      <c r="F35" s="238"/>
      <c r="G35" s="238"/>
      <c r="H35" s="238"/>
      <c r="I35" s="174"/>
      <c r="J35" s="238"/>
      <c r="K35" s="238"/>
      <c r="L35" s="238"/>
      <c r="M35" s="238"/>
      <c r="N35" s="238"/>
      <c r="O35" s="238"/>
      <c r="P35" s="238"/>
      <c r="Q35" s="238"/>
      <c r="R35" s="238"/>
      <c r="S35" s="238"/>
      <c r="T35" s="238"/>
      <c r="U35" s="238"/>
      <c r="V35" s="238"/>
      <c r="W35" s="238"/>
      <c r="X35" s="175"/>
      <c r="Y35" s="184"/>
      <c r="Z35" s="184"/>
      <c r="AA35" s="184"/>
      <c r="AB35" s="184"/>
    </row>
    <row r="36" spans="1:28">
      <c r="A36" s="238"/>
      <c r="B36" s="238"/>
      <c r="C36" s="238"/>
      <c r="D36" s="238"/>
      <c r="E36" s="238"/>
      <c r="F36" s="238"/>
      <c r="G36" s="238"/>
      <c r="H36" s="238"/>
      <c r="I36" s="174"/>
      <c r="J36" s="238"/>
      <c r="K36" s="238"/>
      <c r="L36" s="238"/>
      <c r="M36" s="238"/>
      <c r="N36" s="238"/>
      <c r="O36" s="238"/>
      <c r="P36" s="238"/>
      <c r="Q36" s="238"/>
      <c r="R36" s="238"/>
      <c r="S36" s="238"/>
      <c r="T36" s="238"/>
      <c r="U36" s="238"/>
      <c r="V36" s="238"/>
      <c r="W36" s="238"/>
      <c r="X36" s="175"/>
      <c r="Y36" s="184"/>
      <c r="Z36" s="184"/>
      <c r="AA36" s="184"/>
      <c r="AB36" s="184"/>
    </row>
    <row r="37" spans="1:28">
      <c r="A37" s="238"/>
      <c r="B37" s="238"/>
      <c r="C37" s="238"/>
      <c r="D37" s="238"/>
      <c r="E37" s="238"/>
      <c r="F37" s="238"/>
      <c r="G37" s="238"/>
      <c r="H37" s="238"/>
      <c r="I37" s="174"/>
      <c r="J37" s="238"/>
      <c r="K37" s="238"/>
      <c r="L37" s="238"/>
      <c r="M37" s="238"/>
      <c r="N37" s="238"/>
      <c r="O37" s="238"/>
      <c r="P37" s="238"/>
      <c r="Q37" s="238"/>
      <c r="R37" s="238"/>
      <c r="S37" s="238"/>
      <c r="T37" s="238"/>
      <c r="U37" s="238"/>
      <c r="V37" s="238"/>
      <c r="W37" s="238"/>
      <c r="X37" s="175"/>
      <c r="Y37" s="184"/>
      <c r="Z37" s="184"/>
      <c r="AA37" s="184"/>
      <c r="AB37" s="184"/>
    </row>
    <row r="38" spans="1:28">
      <c r="A38" s="238"/>
      <c r="B38" s="238"/>
      <c r="C38" s="238"/>
      <c r="D38" s="238"/>
      <c r="E38" s="238"/>
      <c r="F38" s="238"/>
      <c r="G38" s="238"/>
      <c r="H38" s="238"/>
      <c r="I38" s="174"/>
      <c r="J38" s="238"/>
      <c r="K38" s="238"/>
      <c r="L38" s="238"/>
      <c r="M38" s="238"/>
      <c r="N38" s="238"/>
      <c r="O38" s="238"/>
      <c r="P38" s="238"/>
      <c r="Q38" s="238"/>
      <c r="R38" s="238"/>
      <c r="S38" s="238"/>
      <c r="T38" s="238"/>
      <c r="U38" s="238"/>
      <c r="V38" s="238"/>
      <c r="W38" s="238"/>
      <c r="X38" s="175"/>
      <c r="Y38" s="184"/>
      <c r="Z38" s="184"/>
      <c r="AA38" s="184"/>
      <c r="AB38" s="184"/>
    </row>
    <row r="39" spans="1:28">
      <c r="A39" s="238"/>
      <c r="B39" s="238"/>
      <c r="C39" s="238"/>
      <c r="D39" s="238"/>
      <c r="E39" s="238"/>
      <c r="F39" s="238"/>
      <c r="G39" s="238"/>
      <c r="H39" s="238"/>
      <c r="I39" s="174"/>
      <c r="J39" s="238"/>
      <c r="K39" s="238"/>
      <c r="L39" s="238"/>
      <c r="M39" s="238"/>
      <c r="N39" s="238"/>
      <c r="O39" s="238"/>
      <c r="P39" s="238"/>
      <c r="Q39" s="238"/>
      <c r="R39" s="238"/>
      <c r="S39" s="238"/>
      <c r="T39" s="238"/>
      <c r="U39" s="238"/>
      <c r="V39" s="238"/>
      <c r="W39" s="238"/>
      <c r="X39" s="175"/>
      <c r="Y39" s="184"/>
      <c r="Z39" s="184"/>
      <c r="AA39" s="184"/>
      <c r="AB39" s="184"/>
    </row>
    <row r="40" spans="1:28">
      <c r="A40" s="238"/>
      <c r="B40" s="238"/>
      <c r="C40" s="238"/>
      <c r="D40" s="238"/>
      <c r="E40" s="238"/>
      <c r="F40" s="238"/>
      <c r="G40" s="238"/>
      <c r="H40" s="238"/>
      <c r="I40" s="174"/>
      <c r="J40" s="238"/>
      <c r="K40" s="238"/>
      <c r="L40" s="238"/>
      <c r="M40" s="238"/>
      <c r="N40" s="238"/>
      <c r="O40" s="238"/>
      <c r="P40" s="238"/>
      <c r="Q40" s="238"/>
      <c r="R40" s="238"/>
      <c r="S40" s="238"/>
      <c r="T40" s="238"/>
      <c r="U40" s="238"/>
      <c r="V40" s="238"/>
      <c r="W40" s="238"/>
      <c r="X40" s="175"/>
      <c r="Y40" s="184"/>
      <c r="Z40" s="184"/>
      <c r="AA40" s="184"/>
      <c r="AB40" s="184"/>
    </row>
    <row r="41" spans="1:28">
      <c r="A41" s="238"/>
      <c r="B41" s="238"/>
      <c r="C41" s="238"/>
      <c r="D41" s="238"/>
      <c r="E41" s="238"/>
      <c r="F41" s="238"/>
      <c r="G41" s="238"/>
      <c r="H41" s="238"/>
      <c r="I41" s="174"/>
      <c r="J41" s="238"/>
      <c r="K41" s="238"/>
      <c r="L41" s="238"/>
      <c r="M41" s="238"/>
      <c r="N41" s="238"/>
      <c r="O41" s="238"/>
      <c r="P41" s="238"/>
      <c r="Q41" s="238"/>
      <c r="R41" s="238"/>
      <c r="S41" s="238"/>
      <c r="T41" s="238"/>
      <c r="U41" s="238"/>
      <c r="V41" s="238"/>
      <c r="W41" s="238"/>
      <c r="X41" s="175"/>
      <c r="Y41" s="184"/>
      <c r="Z41" s="184"/>
      <c r="AA41" s="184"/>
      <c r="AB41" s="184"/>
    </row>
    <row r="42" spans="1:28">
      <c r="A42" s="238"/>
      <c r="B42" s="238"/>
      <c r="C42" s="238"/>
      <c r="D42" s="238"/>
      <c r="E42" s="238"/>
      <c r="F42" s="238"/>
      <c r="G42" s="238"/>
      <c r="H42" s="238"/>
      <c r="I42" s="174"/>
      <c r="J42" s="238"/>
      <c r="K42" s="238"/>
      <c r="L42" s="238"/>
      <c r="M42" s="238"/>
      <c r="N42" s="238"/>
      <c r="O42" s="238"/>
      <c r="P42" s="238"/>
      <c r="Q42" s="238"/>
      <c r="R42" s="238"/>
      <c r="S42" s="238"/>
      <c r="T42" s="238"/>
      <c r="U42" s="238"/>
      <c r="V42" s="238"/>
      <c r="W42" s="238"/>
      <c r="X42" s="175"/>
      <c r="Y42" s="184"/>
      <c r="Z42" s="184"/>
      <c r="AA42" s="184"/>
      <c r="AB42" s="184"/>
    </row>
    <row r="43" spans="1:28">
      <c r="A43" s="238"/>
      <c r="B43" s="238"/>
      <c r="C43" s="238"/>
      <c r="D43" s="238"/>
      <c r="E43" s="238"/>
      <c r="F43" s="238"/>
      <c r="G43" s="238"/>
      <c r="H43" s="238"/>
      <c r="I43" s="174"/>
      <c r="J43" s="238"/>
      <c r="K43" s="238"/>
      <c r="L43" s="238"/>
      <c r="M43" s="238"/>
      <c r="N43" s="238"/>
      <c r="O43" s="238"/>
      <c r="P43" s="238"/>
      <c r="Q43" s="238"/>
      <c r="R43" s="238"/>
      <c r="S43" s="238"/>
      <c r="T43" s="238"/>
      <c r="U43" s="238"/>
      <c r="V43" s="238"/>
      <c r="W43" s="238"/>
      <c r="X43" s="175"/>
      <c r="Y43" s="184"/>
      <c r="Z43" s="184"/>
      <c r="AA43" s="184"/>
      <c r="AB43" s="184"/>
    </row>
    <row r="44" spans="1:28">
      <c r="A44" s="238"/>
      <c r="B44" s="238"/>
      <c r="C44" s="238"/>
      <c r="D44" s="238"/>
      <c r="E44" s="238"/>
      <c r="F44" s="238"/>
      <c r="G44" s="238"/>
      <c r="H44" s="238"/>
      <c r="I44" s="174"/>
      <c r="J44" s="238"/>
      <c r="K44" s="238"/>
      <c r="L44" s="238"/>
      <c r="M44" s="238"/>
      <c r="N44" s="238"/>
      <c r="O44" s="238"/>
      <c r="P44" s="238"/>
      <c r="Q44" s="238"/>
      <c r="R44" s="238"/>
      <c r="S44" s="238"/>
      <c r="T44" s="238"/>
      <c r="U44" s="238"/>
      <c r="V44" s="238"/>
      <c r="W44" s="238"/>
      <c r="X44" s="175"/>
      <c r="Y44" s="184"/>
      <c r="Z44" s="184"/>
      <c r="AA44" s="184"/>
      <c r="AB44" s="184"/>
    </row>
    <row r="45" spans="1:28">
      <c r="A45" s="238"/>
      <c r="B45" s="238"/>
      <c r="C45" s="238"/>
      <c r="D45" s="238"/>
      <c r="E45" s="238"/>
      <c r="F45" s="238"/>
      <c r="G45" s="238"/>
      <c r="H45" s="238"/>
      <c r="I45" s="174"/>
      <c r="J45" s="238"/>
      <c r="K45" s="238"/>
      <c r="L45" s="238"/>
      <c r="M45" s="238"/>
      <c r="N45" s="238"/>
      <c r="O45" s="238"/>
      <c r="P45" s="238"/>
      <c r="Q45" s="238"/>
      <c r="R45" s="238"/>
      <c r="S45" s="238"/>
      <c r="T45" s="238"/>
      <c r="U45" s="238"/>
      <c r="V45" s="238"/>
      <c r="W45" s="238"/>
      <c r="X45" s="175"/>
      <c r="Y45" s="184"/>
      <c r="Z45" s="184"/>
      <c r="AA45" s="184"/>
      <c r="AB45" s="184"/>
    </row>
    <row r="46" spans="1:28">
      <c r="A46" s="238"/>
      <c r="B46" s="238"/>
      <c r="C46" s="238"/>
      <c r="D46" s="238"/>
      <c r="E46" s="238"/>
      <c r="F46" s="238"/>
      <c r="G46" s="238"/>
      <c r="H46" s="238"/>
      <c r="I46" s="174"/>
      <c r="J46" s="238"/>
      <c r="K46" s="238"/>
      <c r="L46" s="238"/>
      <c r="M46" s="238"/>
      <c r="N46" s="238"/>
      <c r="O46" s="238"/>
      <c r="P46" s="238"/>
      <c r="Q46" s="238"/>
      <c r="R46" s="238"/>
      <c r="S46" s="238"/>
      <c r="T46" s="238"/>
      <c r="U46" s="238"/>
      <c r="V46" s="238"/>
      <c r="W46" s="238"/>
      <c r="X46" s="175"/>
      <c r="Y46" s="184"/>
      <c r="Z46" s="184"/>
      <c r="AA46" s="184"/>
      <c r="AB46" s="184"/>
    </row>
    <row r="47" spans="1:28">
      <c r="A47" s="238"/>
      <c r="B47" s="238"/>
      <c r="C47" s="238"/>
      <c r="D47" s="238"/>
      <c r="E47" s="238"/>
      <c r="F47" s="238"/>
      <c r="G47" s="238"/>
      <c r="H47" s="238"/>
      <c r="I47" s="174"/>
      <c r="J47" s="238"/>
      <c r="K47" s="238"/>
      <c r="L47" s="238"/>
      <c r="M47" s="238"/>
      <c r="N47" s="238"/>
      <c r="O47" s="238"/>
      <c r="P47" s="238"/>
      <c r="Q47" s="238"/>
      <c r="R47" s="238"/>
      <c r="S47" s="238"/>
      <c r="T47" s="238"/>
      <c r="U47" s="238"/>
      <c r="V47" s="238"/>
      <c r="W47" s="238"/>
      <c r="X47" s="175"/>
      <c r="Y47" s="184"/>
      <c r="Z47" s="184"/>
      <c r="AA47" s="184"/>
      <c r="AB47" s="184"/>
    </row>
    <row r="50" spans="1:1">
      <c r="A50" s="270"/>
    </row>
  </sheetData>
  <mergeCells count="4">
    <mergeCell ref="A1:W1"/>
    <mergeCell ref="A2:W2"/>
    <mergeCell ref="A3:W3"/>
    <mergeCell ref="A4:W4"/>
  </mergeCells>
  <printOptions horizontalCentered="1" verticalCentered="1"/>
  <pageMargins left="0.11811023622047245" right="0.11811023622047245" top="0.15748031496062992" bottom="0.15748031496062992" header="0.31496062992125984" footer="0.31496062992125984"/>
  <pageSetup paperSize="9" scale="7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AQ52"/>
  <sheetViews>
    <sheetView showGridLines="0" topLeftCell="E1" zoomScaleNormal="100" workbookViewId="0">
      <selection activeCell="X20" sqref="X20"/>
    </sheetView>
  </sheetViews>
  <sheetFormatPr baseColWidth="10" defaultColWidth="11.42578125" defaultRowHeight="15"/>
  <cols>
    <col min="1" max="1" width="24" style="181" customWidth="1"/>
    <col min="2" max="2" width="9" style="181" customWidth="1"/>
    <col min="3" max="5" width="8.42578125" style="181" customWidth="1"/>
    <col min="6" max="6" width="8.28515625" style="181" customWidth="1"/>
    <col min="7" max="7" width="8.140625" style="181" customWidth="1"/>
    <col min="8" max="8" width="8.7109375" style="181" customWidth="1"/>
    <col min="9" max="9" width="8.140625" style="204" customWidth="1"/>
    <col min="10" max="10" width="8.7109375" style="181" customWidth="1"/>
    <col min="11" max="11" width="8.42578125" style="181" customWidth="1"/>
    <col min="12" max="12" width="8.7109375" style="181" customWidth="1"/>
    <col min="13" max="13" width="9" style="181" customWidth="1"/>
    <col min="14" max="14" width="8.42578125" style="181" customWidth="1"/>
    <col min="15" max="15" width="9.42578125" style="181" customWidth="1"/>
    <col min="16" max="21" width="10.140625" style="181" customWidth="1"/>
    <col min="22" max="22" width="9.28515625" style="181" customWidth="1"/>
    <col min="23" max="23" width="9.7109375" style="181" customWidth="1"/>
    <col min="24" max="26" width="12.140625" style="179" customWidth="1"/>
    <col min="27" max="27" width="18.7109375" style="97" bestFit="1" customWidth="1"/>
    <col min="28" max="29" width="12.140625" style="97" customWidth="1"/>
    <col min="30" max="30" width="13.7109375" style="97" customWidth="1"/>
    <col min="31" max="31" width="18.7109375" style="97" bestFit="1" customWidth="1"/>
    <col min="32" max="32" width="15.7109375" style="180" customWidth="1"/>
    <col min="33" max="33" width="17.28515625" style="180" bestFit="1" customWidth="1"/>
    <col min="34" max="43" width="11.42578125" style="180"/>
    <col min="44" max="16384" width="11.42578125" style="181"/>
  </cols>
  <sheetData>
    <row r="1" spans="1:43">
      <c r="A1" s="797" t="s">
        <v>1487</v>
      </c>
      <c r="B1" s="798"/>
      <c r="C1" s="798"/>
      <c r="D1" s="798"/>
      <c r="E1" s="798"/>
      <c r="F1" s="798"/>
      <c r="G1" s="798"/>
      <c r="H1" s="798"/>
      <c r="I1" s="798"/>
      <c r="J1" s="798"/>
      <c r="K1" s="798"/>
      <c r="L1" s="798"/>
      <c r="M1" s="798"/>
      <c r="N1" s="798"/>
      <c r="O1" s="798"/>
      <c r="P1" s="798"/>
      <c r="Q1" s="798"/>
      <c r="R1" s="798"/>
      <c r="S1" s="798"/>
      <c r="T1" s="798"/>
      <c r="U1" s="798"/>
      <c r="V1" s="798"/>
      <c r="W1" s="799"/>
      <c r="X1" s="95"/>
      <c r="Y1" s="95"/>
      <c r="Z1" s="95"/>
      <c r="AA1" s="96"/>
      <c r="AB1" s="96"/>
      <c r="AC1" s="96"/>
      <c r="AD1" s="96"/>
    </row>
    <row r="2" spans="1:43">
      <c r="A2" s="800" t="s">
        <v>1503</v>
      </c>
      <c r="B2" s="801"/>
      <c r="C2" s="801"/>
      <c r="D2" s="801"/>
      <c r="E2" s="801"/>
      <c r="F2" s="801"/>
      <c r="G2" s="801"/>
      <c r="H2" s="801"/>
      <c r="I2" s="801"/>
      <c r="J2" s="801"/>
      <c r="K2" s="801"/>
      <c r="L2" s="801"/>
      <c r="M2" s="801"/>
      <c r="N2" s="801"/>
      <c r="O2" s="801"/>
      <c r="P2" s="801"/>
      <c r="Q2" s="801"/>
      <c r="R2" s="801"/>
      <c r="S2" s="801"/>
      <c r="T2" s="801"/>
      <c r="U2" s="801"/>
      <c r="V2" s="801"/>
      <c r="W2" s="802"/>
      <c r="X2" s="95"/>
      <c r="Y2" s="95"/>
      <c r="Z2" s="95"/>
      <c r="AA2" s="96"/>
      <c r="AB2" s="96"/>
      <c r="AC2" s="96"/>
      <c r="AD2" s="96"/>
    </row>
    <row r="3" spans="1:43">
      <c r="A3" s="791" t="s">
        <v>1672</v>
      </c>
      <c r="B3" s="792"/>
      <c r="C3" s="792"/>
      <c r="D3" s="792"/>
      <c r="E3" s="792"/>
      <c r="F3" s="792"/>
      <c r="G3" s="792"/>
      <c r="H3" s="792"/>
      <c r="I3" s="792"/>
      <c r="J3" s="792"/>
      <c r="K3" s="792"/>
      <c r="L3" s="792"/>
      <c r="M3" s="792"/>
      <c r="N3" s="792"/>
      <c r="O3" s="792"/>
      <c r="P3" s="792"/>
      <c r="Q3" s="792"/>
      <c r="R3" s="792"/>
      <c r="S3" s="792"/>
      <c r="T3" s="792"/>
      <c r="U3" s="792"/>
      <c r="V3" s="792"/>
      <c r="W3" s="793"/>
      <c r="X3" s="95"/>
      <c r="Y3" s="95"/>
      <c r="Z3" s="95"/>
      <c r="AA3" s="96"/>
      <c r="AB3" s="96"/>
      <c r="AC3" s="96"/>
      <c r="AD3" s="96"/>
    </row>
    <row r="4" spans="1:43">
      <c r="A4" s="803" t="s">
        <v>1504</v>
      </c>
      <c r="B4" s="804"/>
      <c r="C4" s="804"/>
      <c r="D4" s="804"/>
      <c r="E4" s="804"/>
      <c r="F4" s="804"/>
      <c r="G4" s="804"/>
      <c r="H4" s="804"/>
      <c r="I4" s="804"/>
      <c r="J4" s="804"/>
      <c r="K4" s="804"/>
      <c r="L4" s="804"/>
      <c r="M4" s="804"/>
      <c r="N4" s="804"/>
      <c r="O4" s="804"/>
      <c r="P4" s="804"/>
      <c r="Q4" s="804"/>
      <c r="R4" s="804"/>
      <c r="S4" s="804"/>
      <c r="T4" s="804"/>
      <c r="U4" s="804"/>
      <c r="V4" s="804"/>
      <c r="W4" s="805"/>
      <c r="X4" s="103"/>
      <c r="Y4" s="103"/>
      <c r="Z4" s="103"/>
      <c r="AA4" s="103"/>
      <c r="AB4" s="103"/>
      <c r="AC4" s="103"/>
      <c r="AD4" s="103"/>
      <c r="AE4" s="179"/>
    </row>
    <row r="5" spans="1:43">
      <c r="A5" s="182"/>
      <c r="B5" s="182"/>
      <c r="C5" s="182"/>
      <c r="D5" s="182"/>
      <c r="E5" s="182"/>
      <c r="F5" s="182"/>
      <c r="G5" s="182"/>
      <c r="H5" s="182"/>
      <c r="I5" s="182"/>
      <c r="J5" s="182"/>
      <c r="K5" s="182"/>
      <c r="L5" s="182"/>
      <c r="M5" s="182"/>
      <c r="N5" s="182"/>
      <c r="O5" s="182"/>
      <c r="P5" s="183"/>
      <c r="Q5" s="183"/>
      <c r="R5" s="183"/>
      <c r="S5" s="183"/>
      <c r="T5" s="183"/>
      <c r="U5" s="183"/>
      <c r="V5" s="183"/>
      <c r="W5" s="183"/>
      <c r="X5" s="175"/>
      <c r="Y5" s="175"/>
      <c r="Z5" s="175"/>
      <c r="AA5" s="175"/>
      <c r="AB5" s="184"/>
      <c r="AC5" s="184"/>
      <c r="AD5" s="184"/>
    </row>
    <row r="6" spans="1:43" ht="25.5">
      <c r="A6" s="185" t="s">
        <v>1505</v>
      </c>
      <c r="B6" s="112">
        <v>2005</v>
      </c>
      <c r="C6" s="112">
        <v>2006</v>
      </c>
      <c r="D6" s="112">
        <v>2007</v>
      </c>
      <c r="E6" s="112">
        <v>2008</v>
      </c>
      <c r="F6" s="112">
        <v>2009</v>
      </c>
      <c r="G6" s="112">
        <v>2010</v>
      </c>
      <c r="H6" s="112">
        <v>2011</v>
      </c>
      <c r="I6" s="112">
        <v>2012</v>
      </c>
      <c r="J6" s="112">
        <v>2013</v>
      </c>
      <c r="K6" s="112">
        <v>2014</v>
      </c>
      <c r="L6" s="112">
        <v>2015</v>
      </c>
      <c r="M6" s="112">
        <v>2016</v>
      </c>
      <c r="N6" s="113">
        <v>42887</v>
      </c>
      <c r="O6" s="112">
        <v>2017</v>
      </c>
      <c r="P6" s="113">
        <v>43252</v>
      </c>
      <c r="Q6" s="112">
        <v>2018</v>
      </c>
      <c r="R6" s="113">
        <v>43617</v>
      </c>
      <c r="S6" s="112">
        <v>2019</v>
      </c>
      <c r="T6" s="113">
        <v>43983</v>
      </c>
      <c r="U6" s="112">
        <v>2020</v>
      </c>
      <c r="V6" s="240" t="s">
        <v>1518</v>
      </c>
      <c r="W6" s="240" t="s">
        <v>1673</v>
      </c>
      <c r="X6" s="114"/>
      <c r="Y6" s="114"/>
      <c r="Z6" s="114"/>
      <c r="AA6" s="114"/>
      <c r="AB6" s="186"/>
      <c r="AC6" s="186"/>
      <c r="AD6" s="186"/>
      <c r="AE6" s="187"/>
      <c r="AF6" s="188"/>
    </row>
    <row r="7" spans="1:43" ht="22.5">
      <c r="A7" s="189"/>
      <c r="B7" s="189"/>
      <c r="C7" s="189"/>
      <c r="D7" s="189"/>
      <c r="E7" s="189"/>
      <c r="F7" s="189"/>
      <c r="G7" s="189"/>
      <c r="H7" s="189"/>
      <c r="I7" s="189" t="s">
        <v>1486</v>
      </c>
      <c r="J7" s="189"/>
      <c r="K7" s="189"/>
      <c r="L7" s="189"/>
      <c r="M7" s="189"/>
      <c r="N7" s="189"/>
      <c r="O7" s="189"/>
      <c r="P7" s="183"/>
      <c r="Q7" s="183"/>
      <c r="R7" s="183"/>
      <c r="S7" s="183"/>
      <c r="T7" s="183"/>
      <c r="U7" s="183"/>
      <c r="V7" s="183"/>
      <c r="W7" s="183"/>
      <c r="X7" s="175"/>
      <c r="Y7" s="175"/>
      <c r="Z7" s="175"/>
      <c r="AA7" s="190"/>
      <c r="AB7" s="191"/>
      <c r="AC7" s="192" t="s">
        <v>1490</v>
      </c>
      <c r="AD7" s="193"/>
      <c r="AE7" s="193"/>
      <c r="AF7" s="99"/>
      <c r="AG7" s="99"/>
      <c r="AH7" s="99"/>
      <c r="AI7" s="99"/>
    </row>
    <row r="8" spans="1:43">
      <c r="A8" s="194" t="s">
        <v>1491</v>
      </c>
      <c r="B8" s="194">
        <v>18.420000000000002</v>
      </c>
      <c r="C8" s="194">
        <v>19.13</v>
      </c>
      <c r="D8" s="194">
        <v>18.920000000000002</v>
      </c>
      <c r="E8" s="194">
        <v>19.45</v>
      </c>
      <c r="F8" s="194">
        <v>16.579999999999998</v>
      </c>
      <c r="G8" s="195">
        <v>14.98</v>
      </c>
      <c r="H8" s="195">
        <v>14.717387353977379</v>
      </c>
      <c r="I8" s="195">
        <v>13.423047073068119</v>
      </c>
      <c r="J8" s="196">
        <v>12.945533604184266</v>
      </c>
      <c r="K8" s="196">
        <v>11.736706784191083</v>
      </c>
      <c r="L8" s="196">
        <v>12.430403181652041</v>
      </c>
      <c r="M8" s="196">
        <v>11.611402984422103</v>
      </c>
      <c r="N8" s="196">
        <v>10.927863220533194</v>
      </c>
      <c r="O8" s="196">
        <v>10.716885655487957</v>
      </c>
      <c r="P8" s="195">
        <v>10.363891975586411</v>
      </c>
      <c r="Q8" s="195">
        <v>10.370821709977616</v>
      </c>
      <c r="R8" s="195">
        <v>10.321016699781158</v>
      </c>
      <c r="S8" s="195">
        <v>10.15620534001846</v>
      </c>
      <c r="T8" s="195">
        <v>10.48783141501379</v>
      </c>
      <c r="U8" s="195">
        <v>14.309009836495772</v>
      </c>
      <c r="V8" s="197">
        <v>13.89</v>
      </c>
      <c r="W8" s="197">
        <v>14.21</v>
      </c>
      <c r="X8" s="130"/>
      <c r="Y8" s="130"/>
      <c r="Z8" s="130"/>
      <c r="AA8" s="190"/>
      <c r="AB8" s="178"/>
      <c r="AC8" s="198"/>
      <c r="AD8" s="98"/>
      <c r="AE8" s="98"/>
      <c r="AF8" s="99"/>
      <c r="AG8" s="99"/>
      <c r="AH8" s="99"/>
      <c r="AI8" s="99"/>
    </row>
    <row r="9" spans="1:43" s="204" customFormat="1">
      <c r="A9" s="199"/>
      <c r="B9" s="199"/>
      <c r="C9" s="199"/>
      <c r="D9" s="199"/>
      <c r="E9" s="199"/>
      <c r="F9" s="199"/>
      <c r="G9" s="199"/>
      <c r="H9" s="199"/>
      <c r="I9" s="199"/>
      <c r="J9" s="199"/>
      <c r="K9" s="199"/>
      <c r="L9" s="199" t="s">
        <v>1506</v>
      </c>
      <c r="M9" s="199" t="s">
        <v>1506</v>
      </c>
      <c r="N9" s="199" t="s">
        <v>1506</v>
      </c>
      <c r="O9" s="199" t="s">
        <v>1506</v>
      </c>
      <c r="P9" s="199" t="s">
        <v>1506</v>
      </c>
      <c r="Q9" s="199" t="s">
        <v>1506</v>
      </c>
      <c r="R9" s="199" t="s">
        <v>1506</v>
      </c>
      <c r="S9" s="199" t="s">
        <v>1506</v>
      </c>
      <c r="T9" s="199" t="s">
        <v>1506</v>
      </c>
      <c r="U9" s="199" t="s">
        <v>1506</v>
      </c>
      <c r="V9" s="199" t="s">
        <v>1506</v>
      </c>
      <c r="W9" s="199" t="s">
        <v>1506</v>
      </c>
      <c r="X9" s="200"/>
      <c r="Y9" s="200"/>
      <c r="Z9" s="200"/>
      <c r="AA9" s="201"/>
      <c r="AB9" s="186"/>
      <c r="AC9" s="98"/>
      <c r="AD9" s="202" t="s">
        <v>1492</v>
      </c>
      <c r="AE9" s="203">
        <v>44088889547.270012</v>
      </c>
      <c r="AH9" s="120"/>
      <c r="AI9" s="120"/>
      <c r="AJ9" s="179"/>
      <c r="AK9" s="179"/>
      <c r="AL9" s="179"/>
      <c r="AM9" s="179"/>
      <c r="AN9" s="179"/>
      <c r="AO9" s="179"/>
      <c r="AP9" s="179"/>
      <c r="AQ9" s="179"/>
    </row>
    <row r="10" spans="1:43" s="204" customFormat="1">
      <c r="A10" s="182" t="s">
        <v>1494</v>
      </c>
      <c r="B10" s="205">
        <v>21.31</v>
      </c>
      <c r="C10" s="205">
        <v>21.77</v>
      </c>
      <c r="D10" s="205">
        <v>21.150426629662455</v>
      </c>
      <c r="E10" s="205">
        <v>22.50538727543443</v>
      </c>
      <c r="F10" s="205">
        <v>19.536197910295392</v>
      </c>
      <c r="G10" s="205">
        <v>18.188473724704519</v>
      </c>
      <c r="H10" s="205">
        <v>16.889610926501391</v>
      </c>
      <c r="I10" s="206">
        <v>16.355720201296492</v>
      </c>
      <c r="J10" s="206">
        <v>15.39298756562669</v>
      </c>
      <c r="K10" s="206">
        <v>13.270046109861507</v>
      </c>
      <c r="L10" s="206">
        <v>14.104733850231218</v>
      </c>
      <c r="M10" s="206">
        <v>12.615836427222936</v>
      </c>
      <c r="N10" s="206">
        <v>11.785755845608556</v>
      </c>
      <c r="O10" s="206">
        <v>11.154639366879774</v>
      </c>
      <c r="P10" s="206">
        <v>10.54656292376642</v>
      </c>
      <c r="Q10" s="206">
        <v>10.522478321606409</v>
      </c>
      <c r="R10" s="206">
        <v>10.498414855468869</v>
      </c>
      <c r="S10" s="206">
        <v>10.283609184523192</v>
      </c>
      <c r="T10" s="206">
        <v>10.897657993831199</v>
      </c>
      <c r="U10" s="206">
        <v>15.904984627840278</v>
      </c>
      <c r="V10" s="206">
        <v>15.613539552466317</v>
      </c>
      <c r="W10" s="206">
        <v>16.07</v>
      </c>
      <c r="X10" s="207"/>
      <c r="Y10" s="207"/>
      <c r="Z10" s="207"/>
      <c r="AA10" s="207"/>
      <c r="AB10" s="178"/>
      <c r="AC10" s="98"/>
      <c r="AD10" s="208" t="s">
        <v>1493</v>
      </c>
      <c r="AE10" s="203">
        <v>16218114835.669989</v>
      </c>
      <c r="AH10" s="99"/>
      <c r="AI10" s="99"/>
      <c r="AJ10" s="179"/>
      <c r="AK10" s="179"/>
      <c r="AL10" s="179"/>
      <c r="AM10" s="179"/>
      <c r="AN10" s="179"/>
      <c r="AO10" s="179"/>
      <c r="AP10" s="179"/>
      <c r="AQ10" s="179"/>
    </row>
    <row r="11" spans="1:43" s="204" customFormat="1">
      <c r="A11" s="189"/>
      <c r="B11" s="209"/>
      <c r="C11" s="209"/>
      <c r="D11" s="209"/>
      <c r="E11" s="209"/>
      <c r="F11" s="209"/>
      <c r="G11" s="209"/>
      <c r="H11" s="209"/>
      <c r="I11" s="209"/>
      <c r="J11" s="209"/>
      <c r="K11" s="209"/>
      <c r="L11" s="209"/>
      <c r="M11" s="209"/>
      <c r="N11" s="209"/>
      <c r="O11" s="209"/>
      <c r="P11" s="209"/>
      <c r="Q11" s="209"/>
      <c r="R11" s="209"/>
      <c r="S11" s="209"/>
      <c r="T11" s="209"/>
      <c r="U11" s="209"/>
      <c r="V11" s="209"/>
      <c r="W11" s="209"/>
      <c r="X11" s="149"/>
      <c r="Y11" s="149"/>
      <c r="Z11" s="149"/>
      <c r="AA11" s="149"/>
      <c r="AB11" s="210"/>
      <c r="AC11" s="98"/>
      <c r="AD11" s="211"/>
      <c r="AE11" s="203">
        <f>+AE9+AE10</f>
        <v>60307004382.940002</v>
      </c>
      <c r="AH11" s="99"/>
      <c r="AI11" s="99"/>
      <c r="AJ11" s="179"/>
      <c r="AK11" s="179"/>
      <c r="AL11" s="179"/>
      <c r="AM11" s="179"/>
      <c r="AN11" s="179"/>
      <c r="AO11" s="179"/>
      <c r="AP11" s="179"/>
      <c r="AQ11" s="179"/>
    </row>
    <row r="12" spans="1:43" s="204" customFormat="1">
      <c r="A12" s="189" t="s">
        <v>1507</v>
      </c>
      <c r="B12" s="209">
        <v>20.48</v>
      </c>
      <c r="C12" s="209">
        <v>19.88</v>
      </c>
      <c r="D12" s="209">
        <v>18.85212810239252</v>
      </c>
      <c r="E12" s="209">
        <v>21.643510439675431</v>
      </c>
      <c r="F12" s="209">
        <v>19.876124312527892</v>
      </c>
      <c r="G12" s="209">
        <v>20.091633158705374</v>
      </c>
      <c r="H12" s="209">
        <v>20.327982540592995</v>
      </c>
      <c r="I12" s="212">
        <v>19.245822254389847</v>
      </c>
      <c r="J12" s="212">
        <v>18.992608366831686</v>
      </c>
      <c r="K12" s="212">
        <v>17.342230533749628</v>
      </c>
      <c r="L12" s="212">
        <v>19.241867837988504</v>
      </c>
      <c r="M12" s="212">
        <v>19.928450474115042</v>
      </c>
      <c r="N12" s="212">
        <v>20.141842769165581</v>
      </c>
      <c r="O12" s="212">
        <v>20.585210648393108</v>
      </c>
      <c r="P12" s="212">
        <v>20.686676405533348</v>
      </c>
      <c r="Q12" s="212">
        <v>20.153048767865169</v>
      </c>
      <c r="R12" s="212">
        <v>19.544701303321801</v>
      </c>
      <c r="S12" s="212">
        <v>19.192259428034998</v>
      </c>
      <c r="T12" s="212">
        <v>19.102273615229539</v>
      </c>
      <c r="U12" s="212">
        <v>17.6034246200451</v>
      </c>
      <c r="V12" s="212">
        <v>17.84</v>
      </c>
      <c r="W12" s="212">
        <v>17.86</v>
      </c>
      <c r="X12" s="155"/>
      <c r="Y12" s="155"/>
      <c r="Z12" s="155"/>
      <c r="AA12" s="155"/>
      <c r="AB12" s="213"/>
      <c r="AC12" s="97"/>
      <c r="AD12" s="97"/>
      <c r="AE12" s="97"/>
      <c r="AH12" s="99"/>
      <c r="AI12" s="99"/>
      <c r="AJ12" s="179"/>
      <c r="AK12" s="179"/>
      <c r="AL12" s="179"/>
      <c r="AM12" s="179"/>
      <c r="AN12" s="179"/>
      <c r="AO12" s="179"/>
      <c r="AP12" s="179"/>
      <c r="AQ12" s="179"/>
    </row>
    <row r="13" spans="1:43" s="204" customFormat="1">
      <c r="A13" s="189" t="s">
        <v>1508</v>
      </c>
      <c r="B13" s="209">
        <v>21.7</v>
      </c>
      <c r="C13" s="209">
        <v>22.12</v>
      </c>
      <c r="D13" s="209">
        <v>21.629773832303695</v>
      </c>
      <c r="E13" s="209">
        <v>22.262545764234737</v>
      </c>
      <c r="F13" s="209">
        <v>22.602975558646101</v>
      </c>
      <c r="G13" s="209">
        <v>15.501218690000762</v>
      </c>
      <c r="H13" s="209">
        <v>12.428656193136536</v>
      </c>
      <c r="I13" s="212">
        <v>12.280795419048028</v>
      </c>
      <c r="J13" s="212">
        <v>11.678387443675927</v>
      </c>
      <c r="K13" s="212">
        <v>11.813116781091953</v>
      </c>
      <c r="L13" s="212">
        <v>12.420785966552828</v>
      </c>
      <c r="M13" s="212">
        <v>11.912610178907013</v>
      </c>
      <c r="N13" s="212">
        <v>12.251379303923887</v>
      </c>
      <c r="O13" s="212">
        <v>12.51676962649951</v>
      </c>
      <c r="P13" s="212">
        <v>12.9231939936</v>
      </c>
      <c r="Q13" s="212">
        <v>12.795730706997338</v>
      </c>
      <c r="R13" s="212">
        <v>12.826628810512947</v>
      </c>
      <c r="S13" s="212">
        <v>13.320668154232409</v>
      </c>
      <c r="T13" s="212">
        <v>13.557960347433623</v>
      </c>
      <c r="U13" s="212">
        <v>13.847207320385598</v>
      </c>
      <c r="V13" s="212">
        <v>13.71</v>
      </c>
      <c r="W13" s="212">
        <v>13.71</v>
      </c>
      <c r="X13" s="155"/>
      <c r="Y13" s="155"/>
      <c r="Z13" s="155"/>
      <c r="AA13" s="155"/>
      <c r="AB13" s="214"/>
      <c r="AC13" s="97"/>
      <c r="AD13" s="97"/>
      <c r="AE13" s="97"/>
      <c r="AH13" s="145"/>
      <c r="AI13" s="145"/>
      <c r="AJ13" s="179"/>
      <c r="AK13" s="179"/>
      <c r="AL13" s="179"/>
      <c r="AM13" s="179"/>
      <c r="AN13" s="179"/>
      <c r="AO13" s="179"/>
      <c r="AP13" s="179"/>
      <c r="AQ13" s="179"/>
    </row>
    <row r="14" spans="1:43" s="204" customFormat="1">
      <c r="A14" s="189" t="s">
        <v>1509</v>
      </c>
      <c r="B14" s="209">
        <v>21.86</v>
      </c>
      <c r="C14" s="209">
        <v>23.69</v>
      </c>
      <c r="D14" s="209">
        <v>23.746336265542642</v>
      </c>
      <c r="E14" s="209">
        <v>23.649241023698217</v>
      </c>
      <c r="F14" s="209">
        <v>14.669459662737498</v>
      </c>
      <c r="G14" s="209">
        <v>14.90348360208484</v>
      </c>
      <c r="H14" s="209">
        <v>15.221070402909499</v>
      </c>
      <c r="I14" s="212">
        <v>15.430071517807402</v>
      </c>
      <c r="J14" s="212">
        <v>15.208259155786013</v>
      </c>
      <c r="K14" s="212">
        <v>10.814917061270334</v>
      </c>
      <c r="L14" s="212">
        <v>9.6109779708382579</v>
      </c>
      <c r="M14" s="212">
        <v>6.9292910376085972</v>
      </c>
      <c r="N14" s="212">
        <v>6.0966442647707622</v>
      </c>
      <c r="O14" s="212">
        <v>5.4819354973741499</v>
      </c>
      <c r="P14" s="212">
        <v>5.2083742624603042</v>
      </c>
      <c r="Q14" s="212">
        <v>5.0572364958512246</v>
      </c>
      <c r="R14" s="212">
        <v>4.706512369901624</v>
      </c>
      <c r="S14" s="212">
        <v>4.3928317309869529</v>
      </c>
      <c r="T14" s="212">
        <v>4.7131080744694973</v>
      </c>
      <c r="U14" s="212">
        <v>14.856612794836833</v>
      </c>
      <c r="V14" s="212">
        <v>14.74</v>
      </c>
      <c r="W14" s="212">
        <v>15.01</v>
      </c>
      <c r="X14" s="155"/>
      <c r="Y14" s="155"/>
      <c r="Z14" s="155"/>
      <c r="AA14" s="155"/>
      <c r="AB14" s="215"/>
      <c r="AC14" s="215"/>
      <c r="AD14" s="216"/>
      <c r="AE14" s="203"/>
      <c r="AF14" s="145"/>
      <c r="AG14" s="145"/>
      <c r="AH14" s="145"/>
      <c r="AI14" s="145"/>
      <c r="AJ14" s="179"/>
      <c r="AK14" s="179"/>
      <c r="AL14" s="179"/>
      <c r="AM14" s="179"/>
      <c r="AN14" s="179"/>
      <c r="AO14" s="179"/>
      <c r="AP14" s="179"/>
      <c r="AQ14" s="179"/>
    </row>
    <row r="15" spans="1:43" s="204" customFormat="1">
      <c r="A15" s="189" t="s">
        <v>1510</v>
      </c>
      <c r="B15" s="209">
        <v>9.8699999999999992</v>
      </c>
      <c r="C15" s="209">
        <v>11.52</v>
      </c>
      <c r="D15" s="209">
        <v>11.773845788569897</v>
      </c>
      <c r="E15" s="209">
        <v>11.8495780811856</v>
      </c>
      <c r="F15" s="209">
        <v>11.879295603660466</v>
      </c>
      <c r="G15" s="209">
        <v>11.916904973613404</v>
      </c>
      <c r="H15" s="209">
        <v>11.967278601962169</v>
      </c>
      <c r="I15" s="212">
        <v>12</v>
      </c>
      <c r="J15" s="212">
        <v>12</v>
      </c>
      <c r="K15" s="212">
        <v>5.1581853164434817</v>
      </c>
      <c r="L15" s="212">
        <v>5.1478961901766116</v>
      </c>
      <c r="M15" s="212">
        <v>5.1729171781756023</v>
      </c>
      <c r="N15" s="212">
        <v>5.1515009126466831</v>
      </c>
      <c r="O15" s="212">
        <v>5.0413671451584152</v>
      </c>
      <c r="P15" s="212">
        <v>4.9623905318909678</v>
      </c>
      <c r="Q15" s="212">
        <v>4.962390521515351</v>
      </c>
      <c r="R15" s="212">
        <v>4.8843813977954564</v>
      </c>
      <c r="S15" s="212">
        <v>0</v>
      </c>
      <c r="T15" s="212">
        <v>0</v>
      </c>
      <c r="U15" s="212">
        <v>0</v>
      </c>
      <c r="V15" s="212">
        <v>0</v>
      </c>
      <c r="W15" s="212">
        <v>0</v>
      </c>
      <c r="X15" s="155"/>
      <c r="Y15" s="155"/>
      <c r="Z15" s="155"/>
      <c r="AA15" s="155"/>
      <c r="AB15" s="155"/>
      <c r="AC15" s="155"/>
      <c r="AD15" s="170"/>
      <c r="AE15" s="217"/>
      <c r="AF15" s="145"/>
      <c r="AG15" s="145"/>
      <c r="AH15" s="145"/>
      <c r="AI15" s="145"/>
      <c r="AJ15" s="179"/>
      <c r="AK15" s="179"/>
      <c r="AL15" s="179"/>
      <c r="AM15" s="179"/>
      <c r="AN15" s="179"/>
      <c r="AO15" s="179"/>
      <c r="AP15" s="179"/>
      <c r="AQ15" s="179"/>
    </row>
    <row r="16" spans="1:43" s="204" customFormat="1">
      <c r="A16" s="189"/>
      <c r="B16" s="209"/>
      <c r="C16" s="209"/>
      <c r="D16" s="209"/>
      <c r="E16" s="209"/>
      <c r="F16" s="209"/>
      <c r="G16" s="209"/>
      <c r="H16" s="209"/>
      <c r="I16" s="212"/>
      <c r="J16" s="212"/>
      <c r="K16" s="212"/>
      <c r="L16" s="212"/>
      <c r="M16" s="212"/>
      <c r="N16" s="212"/>
      <c r="O16" s="212"/>
      <c r="P16" s="212"/>
      <c r="Q16" s="212"/>
      <c r="R16" s="212"/>
      <c r="S16" s="212"/>
      <c r="T16" s="212"/>
      <c r="U16" s="212"/>
      <c r="V16" s="212"/>
      <c r="W16" s="212"/>
      <c r="X16" s="155"/>
      <c r="Y16" s="155"/>
      <c r="Z16" s="155"/>
      <c r="AA16" s="155"/>
      <c r="AB16" s="155"/>
      <c r="AC16" s="155"/>
      <c r="AD16" s="155"/>
      <c r="AE16" s="218"/>
      <c r="AF16" s="145"/>
      <c r="AG16" s="145"/>
      <c r="AH16" s="145"/>
      <c r="AI16" s="145"/>
      <c r="AJ16" s="179"/>
      <c r="AK16" s="179"/>
      <c r="AL16" s="179"/>
      <c r="AM16" s="179"/>
      <c r="AN16" s="179"/>
      <c r="AO16" s="179"/>
      <c r="AP16" s="179"/>
      <c r="AQ16" s="179"/>
    </row>
    <row r="17" spans="1:43" s="224" customFormat="1">
      <c r="A17" s="219" t="s">
        <v>1493</v>
      </c>
      <c r="B17" s="220">
        <v>9.94</v>
      </c>
      <c r="C17" s="220">
        <v>10.89</v>
      </c>
      <c r="D17" s="220">
        <v>11.61</v>
      </c>
      <c r="E17" s="220">
        <v>10.99</v>
      </c>
      <c r="F17" s="220">
        <v>8.67</v>
      </c>
      <c r="G17" s="220">
        <v>10.029999999999999</v>
      </c>
      <c r="H17" s="220">
        <v>9.8699999999999992</v>
      </c>
      <c r="I17" s="221">
        <v>9.39</v>
      </c>
      <c r="J17" s="221">
        <v>9.76</v>
      </c>
      <c r="K17" s="221">
        <v>9.59</v>
      </c>
      <c r="L17" s="221">
        <v>9.7337000000000007</v>
      </c>
      <c r="M17" s="221">
        <v>9.5408000000000008</v>
      </c>
      <c r="N17" s="221">
        <v>9.2938127527750947</v>
      </c>
      <c r="O17" s="221">
        <v>9.7763000000000009</v>
      </c>
      <c r="P17" s="222">
        <v>9.919320762173653</v>
      </c>
      <c r="Q17" s="222">
        <v>9.9757999999999996</v>
      </c>
      <c r="R17" s="222">
        <v>9.8349467109901045</v>
      </c>
      <c r="S17" s="222">
        <v>9.7862708478740714</v>
      </c>
      <c r="T17" s="222">
        <v>9.378721970492693</v>
      </c>
      <c r="U17" s="222">
        <v>9.8121958395235769</v>
      </c>
      <c r="V17" s="222">
        <v>9.2100000000000009</v>
      </c>
      <c r="W17" s="222">
        <v>9.17</v>
      </c>
      <c r="X17" s="223"/>
      <c r="Y17" s="223"/>
      <c r="Z17" s="223"/>
      <c r="AA17" s="223"/>
      <c r="AB17" s="155"/>
      <c r="AC17" s="155"/>
      <c r="AD17" s="155"/>
      <c r="AE17" s="218"/>
      <c r="AF17" s="145"/>
      <c r="AG17" s="145"/>
      <c r="AH17" s="145"/>
      <c r="AI17" s="145"/>
      <c r="AJ17" s="99"/>
      <c r="AK17" s="99"/>
      <c r="AL17" s="99"/>
      <c r="AM17" s="99"/>
      <c r="AN17" s="99"/>
      <c r="AO17" s="99"/>
      <c r="AP17" s="99"/>
      <c r="AQ17" s="99"/>
    </row>
    <row r="18" spans="1:43" s="224" customFormat="1">
      <c r="A18" s="225"/>
      <c r="B18" s="226"/>
      <c r="C18" s="226"/>
      <c r="D18" s="226"/>
      <c r="E18" s="226"/>
      <c r="F18" s="226"/>
      <c r="G18" s="226"/>
      <c r="H18" s="226"/>
      <c r="I18" s="227"/>
      <c r="J18" s="227"/>
      <c r="K18" s="227"/>
      <c r="L18" s="227"/>
      <c r="M18" s="227"/>
      <c r="N18" s="227"/>
      <c r="O18" s="227"/>
      <c r="P18" s="227"/>
      <c r="Q18" s="227"/>
      <c r="R18" s="227"/>
      <c r="S18" s="227"/>
      <c r="T18" s="227"/>
      <c r="U18" s="227"/>
      <c r="V18" s="227"/>
      <c r="W18" s="227"/>
      <c r="X18" s="167"/>
      <c r="Y18" s="167"/>
      <c r="Z18" s="167"/>
      <c r="AA18" s="167"/>
      <c r="AB18" s="155"/>
      <c r="AC18" s="155"/>
      <c r="AD18" s="155"/>
      <c r="AE18" s="218"/>
      <c r="AF18" s="145"/>
      <c r="AG18" s="145"/>
      <c r="AH18" s="145"/>
      <c r="AI18" s="145"/>
      <c r="AJ18" s="99"/>
      <c r="AK18" s="99"/>
      <c r="AL18" s="99"/>
      <c r="AM18" s="99"/>
      <c r="AN18" s="99"/>
      <c r="AO18" s="99"/>
      <c r="AP18" s="99"/>
      <c r="AQ18" s="99"/>
    </row>
    <row r="19" spans="1:43" s="224" customFormat="1">
      <c r="A19" s="225" t="s">
        <v>1511</v>
      </c>
      <c r="B19" s="226">
        <v>12.3</v>
      </c>
      <c r="C19" s="226">
        <v>12.17</v>
      </c>
      <c r="D19" s="226">
        <v>11.82</v>
      </c>
      <c r="E19" s="226">
        <v>11.09</v>
      </c>
      <c r="F19" s="226">
        <v>8.74</v>
      </c>
      <c r="G19" s="226">
        <v>9.66</v>
      </c>
      <c r="H19" s="226">
        <v>9.5</v>
      </c>
      <c r="I19" s="228">
        <v>9.1300000000000008</v>
      </c>
      <c r="J19" s="228">
        <v>9.59</v>
      </c>
      <c r="K19" s="228">
        <v>9.44</v>
      </c>
      <c r="L19" s="228">
        <v>9.5877999999999997</v>
      </c>
      <c r="M19" s="228">
        <v>9.3805999999999994</v>
      </c>
      <c r="N19" s="228">
        <v>9.1501140056379064</v>
      </c>
      <c r="O19" s="228">
        <v>9.6562999999999999</v>
      </c>
      <c r="P19" s="228">
        <v>9.7995558581175004</v>
      </c>
      <c r="Q19" s="228">
        <v>9.9014000000000006</v>
      </c>
      <c r="R19" s="228">
        <v>9.7506749407104341</v>
      </c>
      <c r="S19" s="228">
        <v>9.720169180917603</v>
      </c>
      <c r="T19" s="228">
        <v>9.5303943660076076</v>
      </c>
      <c r="U19" s="228">
        <v>9.4861131599660684</v>
      </c>
      <c r="V19" s="228">
        <v>8.82</v>
      </c>
      <c r="W19" s="228">
        <v>8.77</v>
      </c>
      <c r="X19" s="170"/>
      <c r="Y19" s="170"/>
      <c r="Z19" s="170"/>
      <c r="AA19" s="170"/>
      <c r="AB19" s="155"/>
      <c r="AC19" s="155"/>
      <c r="AD19" s="155"/>
      <c r="AE19" s="218"/>
      <c r="AF19" s="145"/>
      <c r="AG19" s="145"/>
      <c r="AH19" s="145"/>
      <c r="AI19" s="145"/>
      <c r="AJ19" s="99"/>
      <c r="AK19" s="99"/>
      <c r="AL19" s="99"/>
      <c r="AM19" s="99"/>
      <c r="AN19" s="99"/>
      <c r="AO19" s="99"/>
      <c r="AP19" s="99"/>
      <c r="AQ19" s="99"/>
    </row>
    <row r="20" spans="1:43" s="224" customFormat="1">
      <c r="A20" s="225" t="s">
        <v>1512</v>
      </c>
      <c r="B20" s="226">
        <v>7.2673033578820529</v>
      </c>
      <c r="C20" s="226">
        <v>7.4715087232731863</v>
      </c>
      <c r="D20" s="226">
        <v>7.43</v>
      </c>
      <c r="E20" s="226">
        <v>7</v>
      </c>
      <c r="F20" s="226">
        <v>7.04</v>
      </c>
      <c r="G20" s="226">
        <v>11.44</v>
      </c>
      <c r="H20" s="226">
        <v>11.49</v>
      </c>
      <c r="I20" s="228">
        <v>11.58</v>
      </c>
      <c r="J20" s="228">
        <v>11.75</v>
      </c>
      <c r="K20" s="228">
        <v>11.89</v>
      </c>
      <c r="L20" s="228">
        <v>11.974500000000001</v>
      </c>
      <c r="M20" s="228">
        <v>11.9993</v>
      </c>
      <c r="N20" s="228">
        <v>11.96299193547669</v>
      </c>
      <c r="O20" s="228">
        <v>11.9778</v>
      </c>
      <c r="P20" s="228">
        <v>11.993225338794579</v>
      </c>
      <c r="Q20" s="228">
        <v>11.180099999999999</v>
      </c>
      <c r="R20" s="228">
        <v>11.221793264552133</v>
      </c>
      <c r="S20" s="228">
        <v>11.1206067159975</v>
      </c>
      <c r="T20" s="228">
        <v>7.5613429885799963</v>
      </c>
      <c r="U20" s="228">
        <v>14.586788243167629</v>
      </c>
      <c r="V20" s="228">
        <v>15.26</v>
      </c>
      <c r="W20" s="228">
        <v>15.26</v>
      </c>
      <c r="X20" s="170"/>
      <c r="Y20" s="170"/>
      <c r="Z20" s="170"/>
      <c r="AA20" s="170"/>
      <c r="AB20" s="163"/>
      <c r="AC20" s="163"/>
      <c r="AD20" s="163"/>
      <c r="AE20" s="217"/>
      <c r="AF20" s="145"/>
      <c r="AG20" s="145"/>
      <c r="AH20" s="145"/>
      <c r="AI20" s="145"/>
      <c r="AJ20" s="99"/>
      <c r="AK20" s="99"/>
      <c r="AL20" s="99"/>
      <c r="AM20" s="99"/>
      <c r="AN20" s="99"/>
      <c r="AO20" s="99"/>
      <c r="AP20" s="99"/>
      <c r="AQ20" s="99"/>
    </row>
    <row r="21" spans="1:43">
      <c r="A21" s="189"/>
      <c r="B21" s="189"/>
      <c r="C21" s="189"/>
      <c r="D21" s="189"/>
      <c r="E21" s="189"/>
      <c r="F21" s="189"/>
      <c r="G21" s="189"/>
      <c r="H21" s="189"/>
      <c r="I21" s="189"/>
      <c r="J21" s="189"/>
      <c r="K21" s="189"/>
      <c r="L21" s="189"/>
      <c r="M21" s="189"/>
      <c r="N21" s="189"/>
      <c r="O21" s="189"/>
      <c r="P21" s="183"/>
      <c r="Q21" s="183"/>
      <c r="R21" s="183"/>
      <c r="S21" s="183"/>
      <c r="T21" s="183"/>
      <c r="U21" s="183"/>
      <c r="V21" s="183"/>
      <c r="W21" s="183"/>
      <c r="X21" s="175"/>
      <c r="Y21" s="175"/>
      <c r="Z21" s="175"/>
      <c r="AA21" s="175"/>
      <c r="AB21" s="175"/>
      <c r="AC21" s="175"/>
      <c r="AD21" s="175"/>
      <c r="AE21" s="179"/>
    </row>
    <row r="22" spans="1:43">
      <c r="A22" s="229" t="s">
        <v>1513</v>
      </c>
      <c r="B22" s="189"/>
      <c r="C22" s="189"/>
      <c r="D22" s="189"/>
      <c r="E22" s="189"/>
      <c r="F22" s="189"/>
      <c r="G22" s="189"/>
      <c r="H22" s="189"/>
      <c r="I22" s="209"/>
      <c r="J22" s="209"/>
      <c r="K22" s="209"/>
      <c r="L22" s="209"/>
      <c r="M22" s="209"/>
      <c r="N22" s="209"/>
      <c r="O22" s="209"/>
      <c r="P22" s="183"/>
      <c r="Q22" s="183"/>
      <c r="R22" s="183"/>
      <c r="S22" s="183"/>
      <c r="T22" s="183"/>
      <c r="U22" s="183"/>
      <c r="V22" s="183"/>
      <c r="W22" s="183"/>
      <c r="X22" s="175"/>
      <c r="Y22" s="175"/>
      <c r="Z22" s="175"/>
      <c r="AA22" s="175"/>
      <c r="AB22" s="175"/>
      <c r="AC22" s="175"/>
      <c r="AD22" s="175"/>
      <c r="AE22" s="179"/>
      <c r="AG22" s="230"/>
    </row>
    <row r="23" spans="1:43">
      <c r="A23" s="189" t="s">
        <v>1514</v>
      </c>
      <c r="B23" s="189"/>
      <c r="C23" s="189"/>
      <c r="D23" s="189"/>
      <c r="E23" s="189"/>
      <c r="F23" s="189"/>
      <c r="G23" s="189"/>
      <c r="H23" s="189"/>
      <c r="I23" s="189"/>
      <c r="J23" s="189"/>
      <c r="K23" s="189"/>
      <c r="L23" s="189"/>
      <c r="M23" s="189"/>
      <c r="N23" s="189"/>
      <c r="O23" s="189"/>
      <c r="P23" s="183"/>
      <c r="Q23" s="183"/>
      <c r="R23" s="183"/>
      <c r="S23" s="183"/>
      <c r="T23" s="183"/>
      <c r="U23" s="183"/>
      <c r="V23" s="183"/>
      <c r="W23" s="183"/>
      <c r="X23" s="175"/>
      <c r="Y23" s="175"/>
      <c r="Z23" s="175"/>
      <c r="AA23" s="175"/>
      <c r="AB23" s="175"/>
      <c r="AC23" s="175"/>
      <c r="AD23" s="175"/>
      <c r="AE23" s="179"/>
    </row>
    <row r="24" spans="1:43">
      <c r="A24" s="189" t="s">
        <v>1515</v>
      </c>
      <c r="B24" s="231"/>
      <c r="C24" s="231"/>
      <c r="D24" s="231"/>
      <c r="E24" s="231"/>
      <c r="F24" s="231"/>
      <c r="G24" s="231"/>
      <c r="H24" s="231"/>
      <c r="I24" s="231"/>
      <c r="J24" s="231"/>
      <c r="K24" s="231"/>
      <c r="L24" s="231"/>
      <c r="M24" s="231"/>
      <c r="N24" s="231"/>
      <c r="O24" s="231"/>
      <c r="P24" s="183"/>
      <c r="Q24" s="183"/>
      <c r="R24" s="183"/>
      <c r="S24" s="183"/>
      <c r="T24" s="183"/>
      <c r="U24" s="183"/>
      <c r="V24" s="183"/>
      <c r="W24" s="183"/>
      <c r="X24" s="175"/>
      <c r="Y24" s="175"/>
      <c r="Z24" s="175"/>
      <c r="AA24" s="175"/>
      <c r="AB24" s="175"/>
      <c r="AC24" s="175"/>
      <c r="AD24" s="175"/>
      <c r="AE24" s="179"/>
    </row>
    <row r="25" spans="1:43">
      <c r="A25" s="183"/>
      <c r="B25" s="183"/>
      <c r="C25" s="183"/>
      <c r="D25" s="183"/>
      <c r="E25" s="183"/>
      <c r="F25" s="183"/>
      <c r="G25" s="183"/>
      <c r="H25" s="183"/>
      <c r="I25" s="183"/>
      <c r="J25" s="183"/>
      <c r="K25" s="183"/>
      <c r="L25" s="183"/>
      <c r="M25" s="183"/>
      <c r="N25" s="183"/>
      <c r="O25" s="183"/>
      <c r="P25" s="183"/>
      <c r="Q25" s="183"/>
      <c r="R25" s="183"/>
      <c r="S25" s="183"/>
      <c r="T25" s="183"/>
      <c r="U25" s="183"/>
      <c r="V25" s="183"/>
      <c r="W25" s="183"/>
      <c r="X25" s="175"/>
      <c r="Y25" s="175"/>
      <c r="Z25" s="175"/>
      <c r="AA25" s="184"/>
      <c r="AB25" s="184"/>
      <c r="AC25" s="184"/>
      <c r="AD25" s="184"/>
    </row>
    <row r="26" spans="1:43">
      <c r="A26" s="183"/>
      <c r="B26" s="183"/>
      <c r="C26" s="183"/>
      <c r="D26" s="183"/>
      <c r="E26" s="183"/>
      <c r="F26" s="183"/>
      <c r="G26" s="183"/>
      <c r="H26" s="183"/>
      <c r="I26" s="183"/>
      <c r="J26" s="183"/>
      <c r="K26" s="183"/>
      <c r="L26" s="183"/>
      <c r="M26" s="183"/>
      <c r="N26" s="183"/>
      <c r="O26" s="183"/>
      <c r="P26" s="183"/>
      <c r="Q26" s="183"/>
      <c r="R26" s="183"/>
      <c r="S26" s="183"/>
      <c r="T26" s="183"/>
      <c r="U26" s="183"/>
      <c r="V26" s="183"/>
      <c r="W26" s="183"/>
      <c r="X26" s="175"/>
      <c r="Y26" s="175"/>
      <c r="Z26" s="175"/>
      <c r="AA26" s="184"/>
      <c r="AB26" s="184"/>
      <c r="AC26" s="184"/>
      <c r="AD26" s="184"/>
      <c r="AE26" s="232"/>
      <c r="AF26" s="233"/>
    </row>
    <row r="27" spans="1:43">
      <c r="A27" s="183"/>
      <c r="B27" s="183"/>
      <c r="C27" s="183"/>
      <c r="D27" s="183"/>
      <c r="E27" s="183"/>
      <c r="F27" s="183"/>
      <c r="G27" s="183"/>
      <c r="H27" s="183"/>
      <c r="I27" s="183"/>
      <c r="J27" s="183"/>
      <c r="K27" s="183"/>
      <c r="L27" s="183"/>
      <c r="M27" s="183"/>
      <c r="N27" s="183"/>
      <c r="O27" s="183"/>
      <c r="P27" s="183"/>
      <c r="Q27" s="183"/>
      <c r="R27" s="183"/>
      <c r="S27" s="183"/>
      <c r="T27" s="183"/>
      <c r="U27" s="183"/>
      <c r="V27" s="183"/>
      <c r="W27" s="183"/>
      <c r="X27" s="175"/>
      <c r="Y27" s="175"/>
      <c r="Z27" s="175"/>
      <c r="AA27" s="184"/>
      <c r="AB27" s="184"/>
      <c r="AC27" s="184"/>
      <c r="AD27" s="184"/>
      <c r="AE27" s="234"/>
    </row>
    <row r="28" spans="1:43">
      <c r="A28" s="183"/>
      <c r="B28" s="183"/>
      <c r="C28" s="183"/>
      <c r="D28" s="183"/>
      <c r="E28" s="183"/>
      <c r="F28" s="183"/>
      <c r="G28" s="183"/>
      <c r="H28" s="183"/>
      <c r="I28" s="183"/>
      <c r="J28" s="183"/>
      <c r="K28" s="183"/>
      <c r="L28" s="183"/>
      <c r="M28" s="183"/>
      <c r="N28" s="183"/>
      <c r="O28" s="183"/>
      <c r="P28" s="183"/>
      <c r="Q28" s="183"/>
      <c r="R28" s="183"/>
      <c r="S28" s="183"/>
      <c r="T28" s="183"/>
      <c r="U28" s="183"/>
      <c r="V28" s="183"/>
      <c r="W28" s="183"/>
      <c r="X28" s="175"/>
      <c r="Y28" s="175"/>
      <c r="Z28" s="175"/>
      <c r="AA28" s="184"/>
      <c r="AB28" s="184"/>
      <c r="AC28" s="184"/>
      <c r="AD28" s="184"/>
    </row>
    <row r="29" spans="1:43">
      <c r="A29" s="183"/>
      <c r="B29" s="183"/>
      <c r="C29" s="183"/>
      <c r="D29" s="183"/>
      <c r="E29" s="183"/>
      <c r="F29" s="183"/>
      <c r="G29" s="183"/>
      <c r="H29" s="183"/>
      <c r="I29" s="183"/>
      <c r="J29" s="183"/>
      <c r="K29" s="183"/>
      <c r="L29" s="183"/>
      <c r="M29" s="183"/>
      <c r="N29" s="183"/>
      <c r="O29" s="183"/>
      <c r="P29" s="183"/>
      <c r="Q29" s="183"/>
      <c r="R29" s="183"/>
      <c r="S29" s="183"/>
      <c r="T29" s="183"/>
      <c r="U29" s="183"/>
      <c r="V29" s="183"/>
      <c r="W29" s="183"/>
      <c r="X29" s="175"/>
      <c r="Y29" s="175"/>
      <c r="Z29" s="175"/>
      <c r="AA29" s="184"/>
      <c r="AB29" s="184"/>
      <c r="AC29" s="184"/>
      <c r="AD29" s="184"/>
    </row>
    <row r="30" spans="1:43">
      <c r="A30" s="183"/>
      <c r="B30" s="183"/>
      <c r="C30" s="183"/>
      <c r="D30" s="183"/>
      <c r="E30" s="183"/>
      <c r="F30" s="183"/>
      <c r="G30" s="183"/>
      <c r="H30" s="183"/>
      <c r="I30" s="183"/>
      <c r="J30" s="183"/>
      <c r="K30" s="183"/>
      <c r="L30" s="183"/>
      <c r="M30" s="183"/>
      <c r="N30" s="183"/>
      <c r="O30" s="183"/>
      <c r="P30" s="183"/>
      <c r="Q30" s="183"/>
      <c r="R30" s="183"/>
      <c r="S30" s="183"/>
      <c r="T30" s="183"/>
      <c r="U30" s="183"/>
      <c r="V30" s="183"/>
      <c r="W30" s="183"/>
      <c r="X30" s="175"/>
      <c r="Y30" s="175"/>
      <c r="Z30" s="175"/>
      <c r="AA30" s="184"/>
      <c r="AB30" s="184"/>
      <c r="AC30" s="184"/>
      <c r="AD30" s="184"/>
    </row>
    <row r="31" spans="1:43">
      <c r="A31" s="183"/>
      <c r="B31" s="183"/>
      <c r="C31" s="183"/>
      <c r="D31" s="183"/>
      <c r="E31" s="183"/>
      <c r="F31" s="183"/>
      <c r="G31" s="183"/>
      <c r="H31" s="183"/>
      <c r="I31" s="183"/>
      <c r="J31" s="183"/>
      <c r="K31" s="183"/>
      <c r="L31" s="183"/>
      <c r="M31" s="183"/>
      <c r="N31" s="183"/>
      <c r="O31" s="183"/>
      <c r="P31" s="183"/>
      <c r="Q31" s="183"/>
      <c r="R31" s="183"/>
      <c r="S31" s="183"/>
      <c r="T31" s="183"/>
      <c r="U31" s="183"/>
      <c r="V31" s="183"/>
      <c r="W31" s="183"/>
      <c r="X31" s="175"/>
      <c r="Y31" s="175"/>
      <c r="Z31" s="175"/>
      <c r="AA31" s="184"/>
      <c r="AB31" s="184"/>
      <c r="AC31" s="184"/>
      <c r="AD31" s="184"/>
    </row>
    <row r="32" spans="1:43">
      <c r="A32" s="183"/>
      <c r="B32" s="183"/>
      <c r="C32" s="183"/>
      <c r="D32" s="183"/>
      <c r="E32" s="183"/>
      <c r="F32" s="183"/>
      <c r="G32" s="183"/>
      <c r="H32" s="183"/>
      <c r="I32" s="183"/>
      <c r="J32" s="183"/>
      <c r="K32" s="183"/>
      <c r="L32" s="183"/>
      <c r="M32" s="183"/>
      <c r="N32" s="183"/>
      <c r="O32" s="183"/>
      <c r="P32" s="183"/>
      <c r="Q32" s="183"/>
      <c r="R32" s="183"/>
      <c r="S32" s="183"/>
      <c r="T32" s="183"/>
      <c r="U32" s="183"/>
      <c r="V32" s="183"/>
      <c r="W32" s="183"/>
      <c r="X32" s="175"/>
      <c r="Y32" s="175"/>
      <c r="Z32" s="175"/>
      <c r="AA32" s="184"/>
      <c r="AB32" s="184"/>
      <c r="AC32" s="184"/>
      <c r="AD32" s="184"/>
    </row>
    <row r="33" spans="1:30">
      <c r="A33" s="183"/>
      <c r="B33" s="183"/>
      <c r="C33" s="183"/>
      <c r="D33" s="183"/>
      <c r="E33" s="183"/>
      <c r="F33" s="183"/>
      <c r="G33" s="183"/>
      <c r="H33" s="183"/>
      <c r="I33" s="183"/>
      <c r="J33" s="183"/>
      <c r="K33" s="183"/>
      <c r="L33" s="183"/>
      <c r="M33" s="183"/>
      <c r="N33" s="183"/>
      <c r="O33" s="183"/>
      <c r="P33" s="183"/>
      <c r="Q33" s="183"/>
      <c r="R33" s="183"/>
      <c r="S33" s="183"/>
      <c r="T33" s="183"/>
      <c r="U33" s="183"/>
      <c r="V33" s="183"/>
      <c r="W33" s="183"/>
      <c r="X33" s="175"/>
      <c r="Y33" s="175"/>
      <c r="Z33" s="175"/>
      <c r="AA33" s="184"/>
      <c r="AB33" s="184"/>
      <c r="AC33" s="184"/>
      <c r="AD33" s="184"/>
    </row>
    <row r="34" spans="1:30">
      <c r="A34" s="183"/>
      <c r="B34" s="183"/>
      <c r="C34" s="183"/>
      <c r="D34" s="183"/>
      <c r="E34" s="183"/>
      <c r="F34" s="183"/>
      <c r="G34" s="183"/>
      <c r="H34" s="183"/>
      <c r="I34" s="183"/>
      <c r="J34" s="183"/>
      <c r="K34" s="183"/>
      <c r="L34" s="183"/>
      <c r="M34" s="183"/>
      <c r="N34" s="183"/>
      <c r="O34" s="183"/>
      <c r="P34" s="183"/>
      <c r="Q34" s="183"/>
      <c r="R34" s="183"/>
      <c r="S34" s="183"/>
      <c r="T34" s="183"/>
      <c r="U34" s="183"/>
      <c r="V34" s="183"/>
      <c r="W34" s="183"/>
      <c r="X34" s="175"/>
      <c r="Y34" s="175"/>
      <c r="Z34" s="175"/>
      <c r="AA34" s="184"/>
      <c r="AB34" s="184"/>
      <c r="AC34" s="184"/>
      <c r="AD34" s="184"/>
    </row>
    <row r="35" spans="1:30">
      <c r="A35" s="183"/>
      <c r="B35" s="183"/>
      <c r="C35" s="183"/>
      <c r="D35" s="183"/>
      <c r="E35" s="183"/>
      <c r="F35" s="183"/>
      <c r="G35" s="183"/>
      <c r="H35" s="183"/>
      <c r="I35" s="183"/>
      <c r="J35" s="183"/>
      <c r="K35" s="183"/>
      <c r="L35" s="183"/>
      <c r="M35" s="183"/>
      <c r="N35" s="183"/>
      <c r="O35" s="183"/>
      <c r="P35" s="183"/>
      <c r="Q35" s="183"/>
      <c r="R35" s="183"/>
      <c r="S35" s="183"/>
      <c r="T35" s="183"/>
      <c r="U35" s="183"/>
      <c r="V35" s="183"/>
      <c r="W35" s="183"/>
      <c r="X35" s="175"/>
      <c r="Y35" s="175"/>
      <c r="Z35" s="175"/>
      <c r="AA35" s="184"/>
      <c r="AB35" s="184"/>
      <c r="AC35" s="184"/>
      <c r="AD35" s="184"/>
    </row>
    <row r="36" spans="1:30">
      <c r="A36" s="183"/>
      <c r="B36" s="183"/>
      <c r="C36" s="183"/>
      <c r="D36" s="183"/>
      <c r="E36" s="183"/>
      <c r="F36" s="183"/>
      <c r="G36" s="183"/>
      <c r="H36" s="183"/>
      <c r="I36" s="183"/>
      <c r="J36" s="183"/>
      <c r="K36" s="183"/>
      <c r="L36" s="183"/>
      <c r="M36" s="183"/>
      <c r="N36" s="183"/>
      <c r="O36" s="183"/>
      <c r="P36" s="183"/>
      <c r="Q36" s="183"/>
      <c r="R36" s="183"/>
      <c r="S36" s="183"/>
      <c r="T36" s="183"/>
      <c r="U36" s="183"/>
      <c r="V36" s="183"/>
      <c r="W36" s="183"/>
      <c r="X36" s="175"/>
      <c r="Y36" s="175"/>
      <c r="Z36" s="175"/>
      <c r="AA36" s="184"/>
      <c r="AB36" s="184"/>
      <c r="AC36" s="184"/>
      <c r="AD36" s="184"/>
    </row>
    <row r="37" spans="1:30">
      <c r="A37" s="183"/>
      <c r="B37" s="183"/>
      <c r="C37" s="183"/>
      <c r="D37" s="183"/>
      <c r="E37" s="183"/>
      <c r="F37" s="183"/>
      <c r="G37" s="183"/>
      <c r="H37" s="183"/>
      <c r="I37" s="183"/>
      <c r="J37" s="183"/>
      <c r="K37" s="183"/>
      <c r="L37" s="183"/>
      <c r="M37" s="183"/>
      <c r="N37" s="183"/>
      <c r="O37" s="183"/>
      <c r="P37" s="183"/>
      <c r="Q37" s="183"/>
      <c r="R37" s="183"/>
      <c r="S37" s="183"/>
      <c r="T37" s="183"/>
      <c r="U37" s="183"/>
      <c r="V37" s="183"/>
      <c r="W37" s="183"/>
      <c r="X37" s="175"/>
      <c r="Y37" s="175"/>
      <c r="Z37" s="175"/>
      <c r="AA37" s="184"/>
      <c r="AB37" s="184"/>
      <c r="AC37" s="184"/>
      <c r="AD37" s="184"/>
    </row>
    <row r="38" spans="1:30">
      <c r="A38" s="183"/>
      <c r="B38" s="183"/>
      <c r="C38" s="183"/>
      <c r="D38" s="183"/>
      <c r="E38" s="183"/>
      <c r="F38" s="183"/>
      <c r="G38" s="183"/>
      <c r="H38" s="183"/>
      <c r="I38" s="183"/>
      <c r="J38" s="183"/>
      <c r="K38" s="183"/>
      <c r="L38" s="183"/>
      <c r="M38" s="183"/>
      <c r="N38" s="183"/>
      <c r="O38" s="183"/>
      <c r="P38" s="183"/>
      <c r="Q38" s="183"/>
      <c r="R38" s="183"/>
      <c r="S38" s="183"/>
      <c r="T38" s="183"/>
      <c r="U38" s="183"/>
      <c r="V38" s="183"/>
      <c r="W38" s="183"/>
      <c r="X38" s="175"/>
      <c r="Y38" s="175"/>
      <c r="Z38" s="175"/>
      <c r="AA38" s="184"/>
      <c r="AB38" s="184"/>
      <c r="AC38" s="184"/>
      <c r="AD38" s="184"/>
    </row>
    <row r="39" spans="1:30">
      <c r="A39" s="183"/>
      <c r="B39" s="183"/>
      <c r="C39" s="183"/>
      <c r="D39" s="183"/>
      <c r="E39" s="183"/>
      <c r="F39" s="183"/>
      <c r="G39" s="183"/>
      <c r="H39" s="183"/>
      <c r="I39" s="183"/>
      <c r="J39" s="183"/>
      <c r="K39" s="183"/>
      <c r="L39" s="183"/>
      <c r="M39" s="183"/>
      <c r="N39" s="183"/>
      <c r="O39" s="183"/>
      <c r="P39" s="183"/>
      <c r="Q39" s="183"/>
      <c r="R39" s="183"/>
      <c r="S39" s="183"/>
      <c r="T39" s="183"/>
      <c r="U39" s="183"/>
      <c r="V39" s="183"/>
      <c r="W39" s="183"/>
      <c r="X39" s="175"/>
      <c r="Y39" s="175"/>
      <c r="Z39" s="175"/>
      <c r="AA39" s="184"/>
      <c r="AB39" s="184"/>
      <c r="AC39" s="184"/>
      <c r="AD39" s="184"/>
    </row>
    <row r="40" spans="1:30">
      <c r="A40" s="183"/>
      <c r="B40" s="183"/>
      <c r="C40" s="183"/>
      <c r="D40" s="183"/>
      <c r="E40" s="183"/>
      <c r="F40" s="183"/>
      <c r="G40" s="183"/>
      <c r="H40" s="183"/>
      <c r="I40" s="183"/>
      <c r="J40" s="183"/>
      <c r="K40" s="183"/>
      <c r="L40" s="183"/>
      <c r="M40" s="183"/>
      <c r="N40" s="183"/>
      <c r="O40" s="183"/>
      <c r="P40" s="183"/>
      <c r="Q40" s="183"/>
      <c r="R40" s="183"/>
      <c r="S40" s="183"/>
      <c r="T40" s="183"/>
      <c r="U40" s="183"/>
      <c r="V40" s="183"/>
      <c r="W40" s="183"/>
      <c r="X40" s="175"/>
      <c r="Y40" s="175"/>
      <c r="Z40" s="175"/>
      <c r="AA40" s="184"/>
      <c r="AB40" s="184"/>
      <c r="AC40" s="184"/>
      <c r="AD40" s="184"/>
    </row>
    <row r="41" spans="1:30">
      <c r="A41" s="183"/>
      <c r="B41" s="183"/>
      <c r="C41" s="183"/>
      <c r="D41" s="183"/>
      <c r="E41" s="183"/>
      <c r="F41" s="183"/>
      <c r="G41" s="183"/>
      <c r="H41" s="183"/>
      <c r="I41" s="183"/>
      <c r="J41" s="183"/>
      <c r="K41" s="183"/>
      <c r="L41" s="183"/>
      <c r="M41" s="183"/>
      <c r="N41" s="183"/>
      <c r="O41" s="183"/>
      <c r="P41" s="183"/>
      <c r="Q41" s="183"/>
      <c r="R41" s="183"/>
      <c r="S41" s="183"/>
      <c r="T41" s="183"/>
      <c r="U41" s="183"/>
      <c r="V41" s="183"/>
      <c r="W41" s="183"/>
      <c r="X41" s="175"/>
      <c r="Y41" s="175"/>
      <c r="Z41" s="175"/>
      <c r="AA41" s="184"/>
      <c r="AB41" s="184"/>
      <c r="AC41" s="184"/>
      <c r="AD41" s="184"/>
    </row>
    <row r="42" spans="1:30">
      <c r="A42" s="183"/>
      <c r="B42" s="183"/>
      <c r="C42" s="183"/>
      <c r="D42" s="183"/>
      <c r="E42" s="183"/>
      <c r="F42" s="183"/>
      <c r="G42" s="183"/>
      <c r="H42" s="183"/>
      <c r="I42" s="183"/>
      <c r="J42" s="183"/>
      <c r="K42" s="183"/>
      <c r="L42" s="183"/>
      <c r="M42" s="183"/>
      <c r="N42" s="183"/>
      <c r="O42" s="183"/>
      <c r="P42" s="183"/>
      <c r="Q42" s="183"/>
      <c r="R42" s="183"/>
      <c r="S42" s="183"/>
      <c r="T42" s="183"/>
      <c r="U42" s="183"/>
      <c r="V42" s="183"/>
      <c r="W42" s="183"/>
      <c r="X42" s="175"/>
      <c r="Y42" s="175"/>
      <c r="Z42" s="175"/>
      <c r="AA42" s="184"/>
      <c r="AB42" s="184"/>
      <c r="AC42" s="184"/>
      <c r="AD42" s="184"/>
    </row>
    <row r="43" spans="1:30">
      <c r="A43" s="183"/>
      <c r="B43" s="183"/>
      <c r="C43" s="183"/>
      <c r="D43" s="183"/>
      <c r="E43" s="183"/>
      <c r="F43" s="183"/>
      <c r="G43" s="183"/>
      <c r="H43" s="183"/>
      <c r="I43" s="183"/>
      <c r="J43" s="183"/>
      <c r="K43" s="183"/>
      <c r="L43" s="183"/>
      <c r="M43" s="183"/>
      <c r="N43" s="183"/>
      <c r="O43" s="183"/>
      <c r="P43" s="183"/>
      <c r="Q43" s="183"/>
      <c r="R43" s="183"/>
      <c r="S43" s="183"/>
      <c r="T43" s="183"/>
      <c r="U43" s="183"/>
      <c r="V43" s="183"/>
      <c r="W43" s="183"/>
      <c r="X43" s="175"/>
      <c r="Y43" s="175"/>
      <c r="Z43" s="175"/>
      <c r="AA43" s="184"/>
      <c r="AB43" s="184"/>
      <c r="AC43" s="184"/>
      <c r="AD43" s="184"/>
    </row>
    <row r="44" spans="1:30">
      <c r="A44" s="183"/>
      <c r="B44" s="183"/>
      <c r="C44" s="183"/>
      <c r="D44" s="183"/>
      <c r="E44" s="183"/>
      <c r="F44" s="183"/>
      <c r="G44" s="183"/>
      <c r="H44" s="183"/>
      <c r="I44" s="183"/>
      <c r="J44" s="183"/>
      <c r="K44" s="183"/>
      <c r="L44" s="183"/>
      <c r="M44" s="183"/>
      <c r="N44" s="183"/>
      <c r="O44" s="183"/>
      <c r="P44" s="183"/>
      <c r="Q44" s="183"/>
      <c r="R44" s="183"/>
      <c r="S44" s="183"/>
      <c r="T44" s="183"/>
      <c r="U44" s="183"/>
      <c r="V44" s="183"/>
      <c r="W44" s="183"/>
      <c r="X44" s="175"/>
      <c r="Y44" s="175"/>
      <c r="Z44" s="175"/>
      <c r="AA44" s="184"/>
      <c r="AB44" s="184"/>
      <c r="AC44" s="184"/>
      <c r="AD44" s="184"/>
    </row>
    <row r="45" spans="1:30">
      <c r="A45" s="183"/>
      <c r="B45" s="183"/>
      <c r="C45" s="183"/>
      <c r="D45" s="183"/>
      <c r="E45" s="183"/>
      <c r="F45" s="183"/>
      <c r="G45" s="183"/>
      <c r="H45" s="183"/>
      <c r="I45" s="183"/>
      <c r="J45" s="183"/>
      <c r="K45" s="183"/>
      <c r="L45" s="183"/>
      <c r="M45" s="183"/>
      <c r="N45" s="183"/>
      <c r="O45" s="183"/>
      <c r="P45" s="183"/>
      <c r="Q45" s="183"/>
      <c r="R45" s="183"/>
      <c r="S45" s="183"/>
      <c r="T45" s="183"/>
      <c r="U45" s="183"/>
      <c r="V45" s="183"/>
      <c r="W45" s="183"/>
      <c r="X45" s="175"/>
      <c r="Y45" s="175"/>
      <c r="Z45" s="175"/>
      <c r="AA45" s="184"/>
      <c r="AB45" s="184"/>
      <c r="AC45" s="184"/>
      <c r="AD45" s="184"/>
    </row>
    <row r="46" spans="1:30">
      <c r="A46" s="183"/>
      <c r="B46" s="183"/>
      <c r="C46" s="183"/>
      <c r="D46" s="183"/>
      <c r="E46" s="183"/>
      <c r="F46" s="183"/>
      <c r="G46" s="183"/>
      <c r="H46" s="183"/>
      <c r="I46" s="183"/>
      <c r="J46" s="183"/>
      <c r="K46" s="183"/>
      <c r="L46" s="183"/>
      <c r="M46" s="183"/>
      <c r="N46" s="183"/>
      <c r="O46" s="183"/>
      <c r="P46" s="183"/>
      <c r="Q46" s="183"/>
      <c r="R46" s="183"/>
      <c r="S46" s="183"/>
      <c r="T46" s="183"/>
      <c r="U46" s="183"/>
      <c r="V46" s="183"/>
      <c r="W46" s="183"/>
      <c r="X46" s="175"/>
      <c r="Y46" s="175"/>
      <c r="Z46" s="175"/>
      <c r="AA46" s="184"/>
      <c r="AB46" s="184"/>
      <c r="AC46" s="184"/>
      <c r="AD46" s="184"/>
    </row>
    <row r="47" spans="1:30">
      <c r="A47" s="183"/>
      <c r="B47" s="183"/>
      <c r="C47" s="183"/>
      <c r="D47" s="183"/>
      <c r="E47" s="183"/>
      <c r="F47" s="183"/>
      <c r="G47" s="183"/>
      <c r="H47" s="183"/>
      <c r="I47" s="183"/>
      <c r="J47" s="183"/>
      <c r="K47" s="183"/>
      <c r="L47" s="183"/>
      <c r="M47" s="183"/>
      <c r="N47" s="183"/>
      <c r="O47" s="183"/>
      <c r="P47" s="183"/>
      <c r="Q47" s="183"/>
      <c r="R47" s="183"/>
      <c r="S47" s="183"/>
      <c r="T47" s="183"/>
      <c r="U47" s="183"/>
      <c r="V47" s="183"/>
      <c r="W47" s="183"/>
      <c r="X47" s="175"/>
      <c r="Y47" s="175"/>
      <c r="Z47" s="175"/>
      <c r="AA47" s="184"/>
      <c r="AB47" s="184"/>
      <c r="AC47" s="184"/>
      <c r="AD47" s="184"/>
    </row>
    <row r="48" spans="1:30">
      <c r="A48" s="183"/>
      <c r="B48" s="183"/>
      <c r="C48" s="183"/>
      <c r="D48" s="183"/>
      <c r="E48" s="183"/>
      <c r="F48" s="183"/>
      <c r="G48" s="183"/>
      <c r="H48" s="183"/>
      <c r="I48" s="183"/>
      <c r="J48" s="183"/>
      <c r="K48" s="183"/>
      <c r="L48" s="183"/>
      <c r="M48" s="183"/>
      <c r="N48" s="183"/>
      <c r="O48" s="183"/>
      <c r="P48" s="183"/>
      <c r="Q48" s="183"/>
      <c r="R48" s="183"/>
      <c r="S48" s="183"/>
      <c r="T48" s="183"/>
      <c r="U48" s="183"/>
      <c r="V48" s="183"/>
      <c r="W48" s="183"/>
      <c r="X48" s="175"/>
      <c r="Y48" s="175"/>
      <c r="Z48" s="175"/>
      <c r="AA48" s="184"/>
      <c r="AB48" s="184"/>
      <c r="AC48" s="184"/>
      <c r="AD48" s="184"/>
    </row>
    <row r="49" spans="1:30">
      <c r="A49" s="183"/>
      <c r="B49" s="183"/>
      <c r="C49" s="183"/>
      <c r="D49" s="183"/>
      <c r="E49" s="183"/>
      <c r="F49" s="183"/>
      <c r="G49" s="183"/>
      <c r="H49" s="183"/>
      <c r="I49" s="183"/>
      <c r="J49" s="183"/>
      <c r="K49" s="183"/>
      <c r="L49" s="183"/>
      <c r="M49" s="183"/>
      <c r="N49" s="183"/>
      <c r="O49" s="183"/>
      <c r="P49" s="183"/>
      <c r="Q49" s="183"/>
      <c r="R49" s="183"/>
      <c r="S49" s="183"/>
      <c r="T49" s="183"/>
      <c r="U49" s="183"/>
      <c r="V49" s="183"/>
      <c r="W49" s="183"/>
      <c r="X49" s="175"/>
      <c r="Y49" s="175"/>
      <c r="Z49" s="175"/>
      <c r="AA49" s="184"/>
      <c r="AB49" s="184"/>
      <c r="AC49" s="184"/>
      <c r="AD49" s="184"/>
    </row>
    <row r="50" spans="1:30">
      <c r="A50" s="183"/>
      <c r="B50" s="183"/>
      <c r="C50" s="183"/>
      <c r="D50" s="183"/>
      <c r="E50" s="183"/>
      <c r="F50" s="183"/>
      <c r="G50" s="183"/>
      <c r="H50" s="183"/>
      <c r="I50" s="183"/>
      <c r="J50" s="183"/>
      <c r="K50" s="183"/>
      <c r="L50" s="183"/>
      <c r="M50" s="183"/>
      <c r="N50" s="183"/>
      <c r="O50" s="183"/>
      <c r="P50" s="183"/>
      <c r="Q50" s="183"/>
      <c r="R50" s="183"/>
      <c r="S50" s="183"/>
      <c r="T50" s="183"/>
      <c r="U50" s="183"/>
      <c r="V50" s="183"/>
      <c r="W50" s="183"/>
      <c r="X50" s="175"/>
      <c r="Y50" s="175"/>
      <c r="Z50" s="175"/>
      <c r="AA50" s="184"/>
      <c r="AB50" s="184"/>
      <c r="AC50" s="184"/>
      <c r="AD50" s="184"/>
    </row>
    <row r="52" spans="1:30">
      <c r="B52" s="183"/>
    </row>
  </sheetData>
  <mergeCells count="4">
    <mergeCell ref="A1:W1"/>
    <mergeCell ref="A2:W2"/>
    <mergeCell ref="A3:W3"/>
    <mergeCell ref="A4:W4"/>
  </mergeCells>
  <printOptions horizontalCentered="1" verticalCentered="1"/>
  <pageMargins left="0.31496062992125984" right="0.11811023622047245" top="0.15748031496062992" bottom="0.15748031496062992" header="0.31496062992125984" footer="0.31496062992125984"/>
  <pageSetup paperSize="9" scale="7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AL46"/>
  <sheetViews>
    <sheetView showGridLines="0" topLeftCell="F1" zoomScaleNormal="100" workbookViewId="0">
      <selection activeCell="X21" sqref="X21"/>
    </sheetView>
  </sheetViews>
  <sheetFormatPr baseColWidth="10" defaultRowHeight="15"/>
  <cols>
    <col min="1" max="1" width="24.140625" customWidth="1"/>
    <col min="2" max="3" width="8.42578125" customWidth="1"/>
    <col min="4" max="4" width="8.28515625" customWidth="1"/>
    <col min="5" max="5" width="8.42578125" customWidth="1"/>
    <col min="6" max="6" width="8.140625" customWidth="1"/>
    <col min="7" max="7" width="8.7109375" customWidth="1"/>
    <col min="8" max="8" width="8.42578125" customWidth="1"/>
    <col min="9" max="9" width="7.7109375" style="5" customWidth="1"/>
    <col min="10" max="10" width="8.28515625" customWidth="1"/>
    <col min="11" max="12" width="8.7109375" customWidth="1"/>
    <col min="13" max="13" width="9.28515625" customWidth="1"/>
    <col min="14" max="14" width="8.7109375" customWidth="1"/>
    <col min="15" max="20" width="9.42578125" customWidth="1"/>
    <col min="21" max="21" width="8" customWidth="1"/>
    <col min="22" max="22" width="8.7109375" customWidth="1"/>
    <col min="23" max="23" width="9.140625" customWidth="1"/>
    <col min="24" max="24" width="15.42578125" style="179" customWidth="1"/>
    <col min="25" max="27" width="15.42578125" style="97" customWidth="1"/>
    <col min="28" max="28" width="16.7109375" style="97" bestFit="1" customWidth="1"/>
    <col min="29" max="29" width="17.28515625" style="97" bestFit="1" customWidth="1"/>
    <col min="30" max="30" width="18.42578125" style="98" customWidth="1"/>
    <col min="31" max="31" width="18.7109375" style="98" bestFit="1" customWidth="1"/>
    <col min="32" max="33" width="10.140625" style="99" customWidth="1"/>
    <col min="34" max="34" width="15.7109375" style="99" bestFit="1" customWidth="1"/>
    <col min="35" max="35" width="15.7109375" style="99" customWidth="1"/>
    <col min="36" max="36" width="11.42578125" style="99"/>
  </cols>
  <sheetData>
    <row r="1" spans="1:38">
      <c r="A1" s="806" t="s">
        <v>1487</v>
      </c>
      <c r="B1" s="807"/>
      <c r="C1" s="807"/>
      <c r="D1" s="807"/>
      <c r="E1" s="807"/>
      <c r="F1" s="807"/>
      <c r="G1" s="807"/>
      <c r="H1" s="807"/>
      <c r="I1" s="807"/>
      <c r="J1" s="807"/>
      <c r="K1" s="807"/>
      <c r="L1" s="807"/>
      <c r="M1" s="807"/>
      <c r="N1" s="807"/>
      <c r="O1" s="807"/>
      <c r="P1" s="807"/>
      <c r="Q1" s="807"/>
      <c r="R1" s="807"/>
      <c r="S1" s="807"/>
      <c r="T1" s="807"/>
      <c r="U1" s="807"/>
      <c r="V1" s="807"/>
      <c r="W1" s="808"/>
      <c r="X1" s="95"/>
      <c r="Y1" s="96"/>
      <c r="Z1" s="96"/>
      <c r="AA1" s="96"/>
      <c r="AB1" s="96"/>
    </row>
    <row r="2" spans="1:38">
      <c r="A2" s="809" t="s">
        <v>1488</v>
      </c>
      <c r="B2" s="810"/>
      <c r="C2" s="810"/>
      <c r="D2" s="810"/>
      <c r="E2" s="810"/>
      <c r="F2" s="810"/>
      <c r="G2" s="810"/>
      <c r="H2" s="810"/>
      <c r="I2" s="810"/>
      <c r="J2" s="810"/>
      <c r="K2" s="810"/>
      <c r="L2" s="810"/>
      <c r="M2" s="810"/>
      <c r="N2" s="810"/>
      <c r="O2" s="810"/>
      <c r="P2" s="810"/>
      <c r="Q2" s="810"/>
      <c r="R2" s="810"/>
      <c r="S2" s="810"/>
      <c r="T2" s="810"/>
      <c r="U2" s="810"/>
      <c r="V2" s="810"/>
      <c r="W2" s="811"/>
      <c r="X2" s="95"/>
      <c r="Y2" s="96"/>
      <c r="Z2" s="96"/>
      <c r="AA2" s="96"/>
      <c r="AB2" s="96"/>
    </row>
    <row r="3" spans="1:38">
      <c r="A3" s="791" t="s">
        <v>1672</v>
      </c>
      <c r="B3" s="792"/>
      <c r="C3" s="792"/>
      <c r="D3" s="792"/>
      <c r="E3" s="792"/>
      <c r="F3" s="792"/>
      <c r="G3" s="792"/>
      <c r="H3" s="792"/>
      <c r="I3" s="792"/>
      <c r="J3" s="792"/>
      <c r="K3" s="792"/>
      <c r="L3" s="792"/>
      <c r="M3" s="792"/>
      <c r="N3" s="792"/>
      <c r="O3" s="792"/>
      <c r="P3" s="792"/>
      <c r="Q3" s="792"/>
      <c r="R3" s="792"/>
      <c r="S3" s="792"/>
      <c r="T3" s="792"/>
      <c r="U3" s="792"/>
      <c r="V3" s="792"/>
      <c r="W3" s="793"/>
      <c r="X3" s="95"/>
      <c r="Y3" s="100"/>
      <c r="Z3" s="100"/>
      <c r="AA3" s="100"/>
      <c r="AB3" s="100"/>
      <c r="AC3" s="101"/>
      <c r="AD3" s="102"/>
      <c r="AE3" s="102"/>
      <c r="AF3" s="102"/>
      <c r="AG3" s="102"/>
      <c r="AH3" s="102"/>
    </row>
    <row r="4" spans="1:38">
      <c r="A4" s="812" t="s">
        <v>1489</v>
      </c>
      <c r="B4" s="813"/>
      <c r="C4" s="813"/>
      <c r="D4" s="813"/>
      <c r="E4" s="813"/>
      <c r="F4" s="813"/>
      <c r="G4" s="813"/>
      <c r="H4" s="813"/>
      <c r="I4" s="813"/>
      <c r="J4" s="813"/>
      <c r="K4" s="813"/>
      <c r="L4" s="813"/>
      <c r="M4" s="813"/>
      <c r="N4" s="813"/>
      <c r="O4" s="813"/>
      <c r="P4" s="813"/>
      <c r="Q4" s="813"/>
      <c r="R4" s="813"/>
      <c r="S4" s="813"/>
      <c r="T4" s="813"/>
      <c r="U4" s="813"/>
      <c r="V4" s="813"/>
      <c r="W4" s="814"/>
      <c r="X4" s="103"/>
      <c r="Y4" s="104"/>
      <c r="Z4" s="104"/>
      <c r="AA4" s="104"/>
      <c r="AB4" s="104"/>
      <c r="AC4" s="101"/>
      <c r="AD4" s="102"/>
      <c r="AE4" s="102"/>
      <c r="AF4" s="102"/>
      <c r="AG4" s="102"/>
      <c r="AH4" s="102"/>
    </row>
    <row r="5" spans="1:38">
      <c r="A5" s="105"/>
      <c r="B5" s="105"/>
      <c r="C5" s="105"/>
      <c r="D5" s="105"/>
      <c r="E5" s="105"/>
      <c r="F5" s="105"/>
      <c r="G5" s="105"/>
      <c r="H5" s="105"/>
      <c r="I5" s="105"/>
      <c r="J5" s="105"/>
      <c r="K5" s="105"/>
      <c r="L5" s="105"/>
      <c r="M5" s="105"/>
      <c r="N5" s="105"/>
      <c r="O5" s="105"/>
      <c r="P5" s="106"/>
      <c r="Q5" s="106"/>
      <c r="R5" s="106"/>
      <c r="S5" s="106"/>
      <c r="T5" s="106"/>
      <c r="U5" s="106"/>
      <c r="V5" s="106"/>
      <c r="W5" s="106"/>
      <c r="X5" s="107"/>
      <c r="Y5" s="108"/>
      <c r="Z5" s="108"/>
      <c r="AA5" s="108"/>
      <c r="AB5" s="109"/>
      <c r="AC5" s="110"/>
      <c r="AD5" s="110"/>
      <c r="AE5" s="110"/>
      <c r="AF5" s="110"/>
      <c r="AG5" s="102"/>
      <c r="AH5" s="102"/>
    </row>
    <row r="6" spans="1:38" ht="25.5">
      <c r="A6" s="105"/>
      <c r="B6" s="111">
        <v>2005</v>
      </c>
      <c r="C6" s="111">
        <v>2006</v>
      </c>
      <c r="D6" s="111">
        <v>2007</v>
      </c>
      <c r="E6" s="111">
        <v>2008</v>
      </c>
      <c r="F6" s="111">
        <v>2009</v>
      </c>
      <c r="G6" s="111">
        <v>2010</v>
      </c>
      <c r="H6" s="111">
        <v>2011</v>
      </c>
      <c r="I6" s="111">
        <v>2012</v>
      </c>
      <c r="J6" s="111">
        <v>2013</v>
      </c>
      <c r="K6" s="111">
        <v>2014</v>
      </c>
      <c r="L6" s="111">
        <v>2015</v>
      </c>
      <c r="M6" s="112">
        <v>2016</v>
      </c>
      <c r="N6" s="113">
        <v>42887</v>
      </c>
      <c r="O6" s="112">
        <v>2017</v>
      </c>
      <c r="P6" s="113">
        <v>43252</v>
      </c>
      <c r="Q6" s="112">
        <v>2018</v>
      </c>
      <c r="R6" s="113">
        <v>43617</v>
      </c>
      <c r="S6" s="112">
        <v>2019</v>
      </c>
      <c r="T6" s="113">
        <v>43983</v>
      </c>
      <c r="U6" s="112">
        <v>2020</v>
      </c>
      <c r="V6" s="240" t="s">
        <v>1518</v>
      </c>
      <c r="W6" s="240" t="s">
        <v>1673</v>
      </c>
      <c r="X6" s="114"/>
      <c r="Y6" s="115"/>
      <c r="Z6" s="115"/>
      <c r="AA6" s="115"/>
      <c r="AB6" s="116"/>
      <c r="AC6" s="117" t="s">
        <v>1490</v>
      </c>
      <c r="AD6" s="118"/>
      <c r="AE6" s="118"/>
      <c r="AF6" s="118"/>
      <c r="AG6" s="119"/>
      <c r="AH6" s="119"/>
      <c r="AI6" s="120"/>
      <c r="AJ6" s="120"/>
      <c r="AK6" s="121"/>
      <c r="AL6" s="121"/>
    </row>
    <row r="7" spans="1:38">
      <c r="A7" s="122"/>
      <c r="B7" s="122"/>
      <c r="C7" s="122"/>
      <c r="D7" s="122"/>
      <c r="E7" s="122"/>
      <c r="F7" s="122"/>
      <c r="G7" s="122"/>
      <c r="H7" s="122"/>
      <c r="I7" s="122"/>
      <c r="J7" s="122"/>
      <c r="K7" s="122"/>
      <c r="L7" s="122"/>
      <c r="M7" s="122"/>
      <c r="N7" s="122"/>
      <c r="O7" s="122"/>
      <c r="P7" s="106"/>
      <c r="Q7" s="106"/>
      <c r="R7" s="106"/>
      <c r="S7" s="106"/>
      <c r="T7" s="106"/>
      <c r="U7" s="106"/>
      <c r="V7" s="106"/>
      <c r="W7" s="106"/>
      <c r="X7" s="107"/>
      <c r="Y7" s="108"/>
      <c r="Z7" s="108"/>
      <c r="AA7" s="108"/>
      <c r="AB7" s="109"/>
      <c r="AC7" s="123"/>
      <c r="AD7" s="110"/>
      <c r="AE7" s="110"/>
      <c r="AF7" s="110"/>
      <c r="AG7" s="102"/>
      <c r="AH7" s="102"/>
      <c r="AK7" s="124"/>
      <c r="AL7" s="124"/>
    </row>
    <row r="8" spans="1:38">
      <c r="A8" s="125" t="s">
        <v>1491</v>
      </c>
      <c r="B8" s="125">
        <v>6.46</v>
      </c>
      <c r="C8" s="125">
        <v>6.87</v>
      </c>
      <c r="D8" s="125">
        <v>6.71</v>
      </c>
      <c r="E8" s="125">
        <v>6.35</v>
      </c>
      <c r="F8" s="125">
        <v>4.93</v>
      </c>
      <c r="G8" s="126">
        <v>5.17</v>
      </c>
      <c r="H8" s="126">
        <v>5.1373137331657643</v>
      </c>
      <c r="I8" s="127">
        <v>5.186470625596395</v>
      </c>
      <c r="J8" s="128">
        <v>5.3914911819680693</v>
      </c>
      <c r="K8" s="128">
        <v>5.4156188468377842</v>
      </c>
      <c r="L8" s="128">
        <v>5.4210713190094078</v>
      </c>
      <c r="M8" s="128">
        <v>5.9223736760102259</v>
      </c>
      <c r="N8" s="128">
        <v>5.9819853286230886</v>
      </c>
      <c r="O8" s="128">
        <v>6.1809889095907549</v>
      </c>
      <c r="P8" s="126">
        <v>6.2974959635064396</v>
      </c>
      <c r="Q8" s="126">
        <v>6.1950939322442258</v>
      </c>
      <c r="R8" s="126">
        <v>6.1433054894538301</v>
      </c>
      <c r="S8" s="126">
        <v>6.1637045035196234</v>
      </c>
      <c r="T8" s="126">
        <v>6.12081465121652</v>
      </c>
      <c r="U8" s="126">
        <v>4.8811160901226343</v>
      </c>
      <c r="V8" s="129">
        <v>4.84</v>
      </c>
      <c r="W8" s="129">
        <v>4.8899999999999997</v>
      </c>
      <c r="X8" s="130"/>
      <c r="Y8" s="131"/>
      <c r="Z8" s="131"/>
      <c r="AA8" s="131"/>
      <c r="AB8" s="110"/>
      <c r="AC8" s="110"/>
      <c r="AD8" s="132" t="s">
        <v>1492</v>
      </c>
      <c r="AE8" s="133">
        <v>44088889547.270012</v>
      </c>
      <c r="AF8" s="110"/>
      <c r="AG8" s="102"/>
      <c r="AH8" s="102"/>
      <c r="AK8" s="124"/>
      <c r="AL8" s="124"/>
    </row>
    <row r="9" spans="1:38">
      <c r="A9" s="122"/>
      <c r="B9" s="122"/>
      <c r="C9" s="122"/>
      <c r="D9" s="122"/>
      <c r="E9" s="122"/>
      <c r="F9" s="122"/>
      <c r="G9" s="122"/>
      <c r="H9" s="122"/>
      <c r="I9" s="122"/>
      <c r="J9" s="122"/>
      <c r="K9" s="122"/>
      <c r="L9" s="122"/>
      <c r="M9" s="122"/>
      <c r="N9" s="122"/>
      <c r="O9" s="122"/>
      <c r="P9" s="122"/>
      <c r="Q9" s="122"/>
      <c r="R9" s="122"/>
      <c r="S9" s="122"/>
      <c r="T9" s="122"/>
      <c r="U9" s="122"/>
      <c r="V9" s="122"/>
      <c r="W9" s="122"/>
      <c r="X9" s="134"/>
      <c r="Y9" s="135"/>
      <c r="Z9" s="135"/>
      <c r="AA9" s="135"/>
      <c r="AB9" s="110"/>
      <c r="AC9" s="110"/>
      <c r="AD9" s="136" t="s">
        <v>1493</v>
      </c>
      <c r="AE9" s="133">
        <v>16218114835.669989</v>
      </c>
      <c r="AF9" s="110"/>
      <c r="AG9" s="102"/>
      <c r="AH9" s="102"/>
      <c r="AK9" s="124"/>
      <c r="AL9" s="124"/>
    </row>
    <row r="10" spans="1:38" s="5" customFormat="1">
      <c r="A10" s="105" t="s">
        <v>1494</v>
      </c>
      <c r="B10" s="137">
        <v>6.63</v>
      </c>
      <c r="C10" s="137">
        <v>7.12</v>
      </c>
      <c r="D10" s="137">
        <v>6.91</v>
      </c>
      <c r="E10" s="137">
        <v>6.52</v>
      </c>
      <c r="F10" s="137">
        <v>4.33</v>
      </c>
      <c r="G10" s="137">
        <v>4.3899999999999997</v>
      </c>
      <c r="H10" s="137">
        <v>4.54</v>
      </c>
      <c r="I10" s="138">
        <v>4.5207153314710338</v>
      </c>
      <c r="J10" s="138">
        <v>4.7088474881101803</v>
      </c>
      <c r="K10" s="138">
        <v>5.0482091678188903</v>
      </c>
      <c r="L10" s="138">
        <v>5.0915390136959502</v>
      </c>
      <c r="M10" s="138">
        <v>5.9978412592117181</v>
      </c>
      <c r="N10" s="138">
        <v>6.2281169017774767</v>
      </c>
      <c r="O10" s="138">
        <v>6.3503447994857982</v>
      </c>
      <c r="P10" s="138">
        <v>6.4792704461455175</v>
      </c>
      <c r="Q10" s="138">
        <v>6.3499648048330775</v>
      </c>
      <c r="R10" s="138">
        <v>6.2904091220375911</v>
      </c>
      <c r="S10" s="138">
        <v>6.2851413962339953</v>
      </c>
      <c r="T10" s="138">
        <v>6.1611965856265893</v>
      </c>
      <c r="U10" s="138">
        <v>4.4371261116866689</v>
      </c>
      <c r="V10" s="139">
        <f>+[2]TASAS!$AP$12*100</f>
        <v>4.3514069112845837</v>
      </c>
      <c r="W10" s="139">
        <v>4.41</v>
      </c>
      <c r="X10" s="140"/>
      <c r="Y10" s="141"/>
      <c r="Z10" s="141"/>
      <c r="AA10" s="141"/>
      <c r="AB10" s="110"/>
      <c r="AC10" s="110"/>
      <c r="AD10" s="142"/>
      <c r="AE10" s="133">
        <f>+AE8+AE9</f>
        <v>60307004382.940002</v>
      </c>
      <c r="AF10" s="143"/>
      <c r="AG10" s="144"/>
      <c r="AH10" s="144"/>
      <c r="AI10" s="145"/>
      <c r="AJ10" s="145"/>
      <c r="AK10" s="146"/>
      <c r="AL10" s="146"/>
    </row>
    <row r="11" spans="1:38" s="5" customFormat="1">
      <c r="A11" s="122"/>
      <c r="B11" s="147"/>
      <c r="C11" s="147"/>
      <c r="D11" s="147"/>
      <c r="E11" s="147"/>
      <c r="F11" s="147"/>
      <c r="G11" s="147"/>
      <c r="H11" s="147"/>
      <c r="I11" s="147"/>
      <c r="J11" s="147"/>
      <c r="K11" s="147"/>
      <c r="L11" s="147"/>
      <c r="M11" s="147"/>
      <c r="N11" s="147"/>
      <c r="O11" s="147"/>
      <c r="P11" s="147"/>
      <c r="Q11" s="147"/>
      <c r="R11" s="147"/>
      <c r="S11" s="147"/>
      <c r="T11" s="147"/>
      <c r="U11" s="147"/>
      <c r="V11" s="148"/>
      <c r="W11" s="148"/>
      <c r="X11" s="149"/>
      <c r="Y11" s="150"/>
      <c r="Z11" s="150"/>
      <c r="AA11" s="150"/>
      <c r="AB11" s="151"/>
      <c r="AC11" s="133"/>
      <c r="AD11" s="143"/>
      <c r="AE11" s="143"/>
      <c r="AF11" s="143"/>
      <c r="AG11" s="144"/>
      <c r="AH11" s="144"/>
      <c r="AI11" s="145"/>
      <c r="AJ11" s="145"/>
      <c r="AK11" s="152"/>
      <c r="AL11" s="152"/>
    </row>
    <row r="12" spans="1:38" s="5" customFormat="1">
      <c r="A12" s="122" t="s">
        <v>1495</v>
      </c>
      <c r="B12" s="147">
        <v>4.87</v>
      </c>
      <c r="C12" s="147">
        <v>5.54</v>
      </c>
      <c r="D12" s="147">
        <v>5.23</v>
      </c>
      <c r="E12" s="147">
        <v>4.32</v>
      </c>
      <c r="F12" s="147">
        <v>3.64</v>
      </c>
      <c r="G12" s="147">
        <v>3.46</v>
      </c>
      <c r="H12" s="147">
        <v>2.96</v>
      </c>
      <c r="I12" s="153">
        <v>2.84651181171236</v>
      </c>
      <c r="J12" s="153">
        <v>2.5640643760749673</v>
      </c>
      <c r="K12" s="153">
        <v>2.3671836338306602</v>
      </c>
      <c r="L12" s="153">
        <v>2.25112173757263</v>
      </c>
      <c r="M12" s="153">
        <v>2.9731292154593221</v>
      </c>
      <c r="N12" s="153">
        <v>2.9209853807496162</v>
      </c>
      <c r="O12" s="153">
        <v>2.8886514565385357</v>
      </c>
      <c r="P12" s="153">
        <v>2.8695431823316837</v>
      </c>
      <c r="Q12" s="153">
        <v>2.8379996592149968</v>
      </c>
      <c r="R12" s="153">
        <v>2.7308350853708743</v>
      </c>
      <c r="S12" s="153">
        <v>2.5892517809937186</v>
      </c>
      <c r="T12" s="153">
        <v>2.4933968180315924</v>
      </c>
      <c r="U12" s="153">
        <v>2.104967466649649</v>
      </c>
      <c r="V12" s="154">
        <v>2.0499999999999998</v>
      </c>
      <c r="W12" s="154">
        <v>2.0499999999999998</v>
      </c>
      <c r="X12" s="155"/>
      <c r="Y12" s="156"/>
      <c r="Z12" s="156"/>
      <c r="AA12" s="156"/>
      <c r="AB12" s="157"/>
      <c r="AC12" s="133"/>
      <c r="AD12" s="143"/>
      <c r="AE12" s="143"/>
      <c r="AF12" s="143"/>
      <c r="AG12" s="144"/>
      <c r="AH12" s="144"/>
      <c r="AI12" s="145"/>
      <c r="AJ12" s="145"/>
      <c r="AK12" s="152"/>
      <c r="AL12" s="152"/>
    </row>
    <row r="13" spans="1:38" s="5" customFormat="1">
      <c r="A13" s="122" t="s">
        <v>1496</v>
      </c>
      <c r="B13" s="147">
        <v>4.2300000000000004</v>
      </c>
      <c r="C13" s="147">
        <v>4.6100000000000003</v>
      </c>
      <c r="D13" s="147">
        <v>4.47</v>
      </c>
      <c r="E13" s="147">
        <v>3.68</v>
      </c>
      <c r="F13" s="147">
        <v>3.14</v>
      </c>
      <c r="G13" s="147">
        <v>4.38</v>
      </c>
      <c r="H13" s="147">
        <v>5.48</v>
      </c>
      <c r="I13" s="153">
        <v>5.7431292845744064</v>
      </c>
      <c r="J13" s="153">
        <v>6.1335651842809007</v>
      </c>
      <c r="K13" s="153">
        <v>6.19131235701827</v>
      </c>
      <c r="L13" s="153">
        <v>6.1923407641327897</v>
      </c>
      <c r="M13" s="153">
        <v>6.3583494983023252</v>
      </c>
      <c r="N13" s="153">
        <v>6.2606420054511434</v>
      </c>
      <c r="O13" s="153">
        <v>6.1748690100660566</v>
      </c>
      <c r="P13" s="153">
        <v>6.0887900616758746</v>
      </c>
      <c r="Q13" s="153">
        <v>6.0255966167018418</v>
      </c>
      <c r="R13" s="153">
        <v>5.9778433936616766</v>
      </c>
      <c r="S13" s="153">
        <v>5.7865293735544627</v>
      </c>
      <c r="T13" s="153">
        <v>5.7012874490552807</v>
      </c>
      <c r="U13" s="153">
        <v>5.6089431104585241</v>
      </c>
      <c r="V13" s="154">
        <v>5.64</v>
      </c>
      <c r="W13" s="154">
        <v>5.64</v>
      </c>
      <c r="X13" s="155"/>
      <c r="Y13" s="156"/>
      <c r="Z13" s="156"/>
      <c r="AA13" s="156"/>
      <c r="AB13" s="156"/>
      <c r="AC13" s="158"/>
      <c r="AD13" s="143"/>
      <c r="AE13" s="143"/>
      <c r="AF13" s="143"/>
      <c r="AG13" s="144"/>
      <c r="AH13" s="144"/>
      <c r="AI13" s="145"/>
      <c r="AJ13" s="145"/>
      <c r="AK13" s="152"/>
      <c r="AL13" s="152"/>
    </row>
    <row r="14" spans="1:38" s="5" customFormat="1">
      <c r="A14" s="122" t="s">
        <v>1497</v>
      </c>
      <c r="B14" s="147">
        <v>8.98</v>
      </c>
      <c r="C14" s="147">
        <v>9.81</v>
      </c>
      <c r="D14" s="147">
        <v>9.83</v>
      </c>
      <c r="E14" s="147">
        <v>9.84</v>
      </c>
      <c r="F14" s="147">
        <v>8.73</v>
      </c>
      <c r="G14" s="147">
        <v>8.75</v>
      </c>
      <c r="H14" s="147">
        <v>8.92</v>
      </c>
      <c r="I14" s="153">
        <v>9.0982167520051345</v>
      </c>
      <c r="J14" s="153">
        <v>8.8287382448906957</v>
      </c>
      <c r="K14" s="153">
        <v>7.5706900513263999</v>
      </c>
      <c r="L14" s="153">
        <v>7.9701399843944198</v>
      </c>
      <c r="M14" s="153">
        <v>8.464847169075739</v>
      </c>
      <c r="N14" s="153">
        <v>8.4391472046533913</v>
      </c>
      <c r="O14" s="153">
        <v>8.3345282342833915</v>
      </c>
      <c r="P14" s="153">
        <v>8.2443270624865566</v>
      </c>
      <c r="Q14" s="153">
        <v>8.1830906080131065</v>
      </c>
      <c r="R14" s="153">
        <v>8.3744736113888365</v>
      </c>
      <c r="S14" s="153">
        <v>8.4998639215195269</v>
      </c>
      <c r="T14" s="153">
        <v>8.7138453934224067</v>
      </c>
      <c r="U14" s="153">
        <v>6.3813103992867308</v>
      </c>
      <c r="V14" s="154">
        <v>6.3</v>
      </c>
      <c r="W14" s="154">
        <v>6.4</v>
      </c>
      <c r="X14" s="155"/>
      <c r="Y14" s="156"/>
      <c r="Z14" s="156"/>
      <c r="AA14" s="156"/>
      <c r="AB14" s="156"/>
      <c r="AC14" s="158"/>
      <c r="AD14" s="143"/>
      <c r="AE14" s="143"/>
      <c r="AF14" s="143"/>
      <c r="AG14" s="144"/>
      <c r="AH14" s="144"/>
      <c r="AI14" s="145"/>
      <c r="AJ14" s="145"/>
      <c r="AK14" s="152"/>
      <c r="AL14" s="152"/>
    </row>
    <row r="15" spans="1:38">
      <c r="A15" s="122" t="s">
        <v>1498</v>
      </c>
      <c r="B15" s="147">
        <v>7.09</v>
      </c>
      <c r="C15" s="147">
        <v>6.55</v>
      </c>
      <c r="D15" s="147">
        <v>6.4</v>
      </c>
      <c r="E15" s="147">
        <v>6.37</v>
      </c>
      <c r="F15" s="147">
        <v>6.37</v>
      </c>
      <c r="G15" s="147">
        <v>6.37</v>
      </c>
      <c r="H15" s="147">
        <v>6.37</v>
      </c>
      <c r="I15" s="153">
        <v>6.370000000000001</v>
      </c>
      <c r="J15" s="153">
        <v>6.370000000000001</v>
      </c>
      <c r="K15" s="153">
        <v>5.8715249301980297</v>
      </c>
      <c r="L15" s="153">
        <v>6.2270846919665397</v>
      </c>
      <c r="M15" s="153">
        <v>6.4079065306710525</v>
      </c>
      <c r="N15" s="153">
        <v>6.4075833537371345</v>
      </c>
      <c r="O15" s="153">
        <v>6.2962930163433697</v>
      </c>
      <c r="P15" s="153">
        <v>6.2763126212410567</v>
      </c>
      <c r="Q15" s="153">
        <v>6.2763126052573339</v>
      </c>
      <c r="R15" s="153">
        <v>6.1561389218405616</v>
      </c>
      <c r="S15" s="153">
        <v>0</v>
      </c>
      <c r="T15" s="153">
        <v>0</v>
      </c>
      <c r="U15" s="153">
        <v>0</v>
      </c>
      <c r="V15" s="153">
        <f>+[3]TASAS!$AQ$71*100</f>
        <v>0</v>
      </c>
      <c r="W15" s="153">
        <f>+[3]TASAS!$AQ$71*100</f>
        <v>0</v>
      </c>
      <c r="X15" s="155"/>
      <c r="Y15" s="156"/>
      <c r="Z15" s="156"/>
      <c r="AA15" s="156"/>
      <c r="AB15" s="156"/>
      <c r="AC15" s="158"/>
      <c r="AD15" s="143"/>
      <c r="AE15" s="143"/>
      <c r="AF15" s="143"/>
      <c r="AG15" s="144"/>
      <c r="AH15" s="144"/>
      <c r="AI15" s="145"/>
      <c r="AJ15" s="145"/>
      <c r="AK15" s="159"/>
      <c r="AL15" s="159"/>
    </row>
    <row r="16" spans="1:38">
      <c r="A16" s="122"/>
      <c r="B16" s="147"/>
      <c r="C16" s="147"/>
      <c r="D16" s="147"/>
      <c r="E16" s="147"/>
      <c r="F16" s="147"/>
      <c r="G16" s="147"/>
      <c r="H16" s="147"/>
      <c r="I16" s="153"/>
      <c r="J16" s="153"/>
      <c r="K16" s="153"/>
      <c r="L16" s="153"/>
      <c r="M16" s="153"/>
      <c r="N16" s="153"/>
      <c r="O16" s="153"/>
      <c r="P16" s="153"/>
      <c r="Q16" s="153"/>
      <c r="R16" s="153"/>
      <c r="S16" s="153"/>
      <c r="T16" s="153"/>
      <c r="U16" s="153"/>
      <c r="V16" s="153"/>
      <c r="W16" s="153"/>
      <c r="X16" s="155"/>
      <c r="Y16" s="156"/>
      <c r="Z16" s="156"/>
      <c r="AA16" s="156"/>
      <c r="AB16" s="156"/>
      <c r="AC16" s="158"/>
      <c r="AD16" s="143"/>
      <c r="AE16" s="143"/>
      <c r="AF16" s="143"/>
      <c r="AG16" s="144"/>
      <c r="AH16" s="144"/>
      <c r="AI16" s="145"/>
      <c r="AJ16" s="145"/>
      <c r="AK16" s="159"/>
      <c r="AL16" s="159"/>
    </row>
    <row r="17" spans="1:38" s="2" customFormat="1">
      <c r="A17" s="160" t="s">
        <v>1493</v>
      </c>
      <c r="B17" s="161">
        <v>5.97</v>
      </c>
      <c r="C17" s="161">
        <v>6.06</v>
      </c>
      <c r="D17" s="161">
        <v>6.06</v>
      </c>
      <c r="E17" s="161">
        <v>5.88</v>
      </c>
      <c r="F17" s="161">
        <v>6.5</v>
      </c>
      <c r="G17" s="161">
        <v>6.65</v>
      </c>
      <c r="H17" s="161">
        <v>6.47</v>
      </c>
      <c r="I17" s="162">
        <v>6.15</v>
      </c>
      <c r="J17" s="162">
        <v>6.28</v>
      </c>
      <c r="K17" s="162">
        <v>5.93</v>
      </c>
      <c r="L17" s="162">
        <v>5.9518000000000004</v>
      </c>
      <c r="M17" s="162">
        <v>5.7667999999999999</v>
      </c>
      <c r="N17" s="162">
        <v>5.51317209898653</v>
      </c>
      <c r="O17" s="162">
        <v>5.8170999999999999</v>
      </c>
      <c r="P17" s="162">
        <v>5.8551065024592601</v>
      </c>
      <c r="Q17" s="162">
        <v>5.7916999999999996</v>
      </c>
      <c r="R17" s="162">
        <v>5.7402423304039507</v>
      </c>
      <c r="S17" s="162">
        <v>5.8110958722140307</v>
      </c>
      <c r="T17" s="162">
        <v>6.0115294385017197</v>
      </c>
      <c r="U17" s="162">
        <v>6.1321009805946698</v>
      </c>
      <c r="V17" s="162">
        <v>6.18001291299203</v>
      </c>
      <c r="W17" s="162">
        <v>6.18</v>
      </c>
      <c r="X17" s="163"/>
      <c r="Y17" s="142"/>
      <c r="Z17" s="142"/>
      <c r="AA17" s="142"/>
      <c r="AB17" s="142"/>
      <c r="AC17" s="133"/>
      <c r="AD17" s="143"/>
      <c r="AE17" s="143"/>
      <c r="AF17" s="143"/>
      <c r="AG17" s="144"/>
      <c r="AH17" s="144"/>
      <c r="AI17" s="145"/>
      <c r="AJ17" s="145"/>
      <c r="AK17" s="146"/>
      <c r="AL17" s="146"/>
    </row>
    <row r="18" spans="1:38" s="2" customFormat="1">
      <c r="A18" s="164"/>
      <c r="B18" s="165"/>
      <c r="C18" s="165"/>
      <c r="D18" s="165"/>
      <c r="E18" s="165"/>
      <c r="F18" s="165"/>
      <c r="G18" s="165"/>
      <c r="H18" s="165"/>
      <c r="I18" s="166"/>
      <c r="J18" s="166"/>
      <c r="K18" s="166"/>
      <c r="L18" s="166"/>
      <c r="M18" s="166"/>
      <c r="N18" s="166"/>
      <c r="O18" s="166"/>
      <c r="P18" s="166"/>
      <c r="Q18" s="166"/>
      <c r="R18" s="166"/>
      <c r="S18" s="166"/>
      <c r="T18" s="166"/>
      <c r="U18" s="166"/>
      <c r="V18" s="166"/>
      <c r="W18" s="166"/>
      <c r="X18" s="167"/>
      <c r="Y18" s="168"/>
      <c r="Z18" s="168"/>
      <c r="AA18" s="168"/>
      <c r="AB18" s="168"/>
      <c r="AC18" s="110"/>
      <c r="AD18" s="110"/>
      <c r="AE18" s="110"/>
      <c r="AF18" s="110"/>
      <c r="AG18" s="102"/>
      <c r="AH18" s="102"/>
      <c r="AI18" s="99"/>
      <c r="AJ18" s="99"/>
    </row>
    <row r="19" spans="1:38" s="2" customFormat="1">
      <c r="A19" s="164" t="s">
        <v>1499</v>
      </c>
      <c r="B19" s="165">
        <v>5.91</v>
      </c>
      <c r="C19" s="165">
        <v>6.04</v>
      </c>
      <c r="D19" s="165">
        <v>5.95</v>
      </c>
      <c r="E19" s="165">
        <v>5.82</v>
      </c>
      <c r="F19" s="165">
        <v>6.43</v>
      </c>
      <c r="G19" s="165">
        <v>6.52</v>
      </c>
      <c r="H19" s="165">
        <v>6.32</v>
      </c>
      <c r="I19" s="169">
        <v>6.04</v>
      </c>
      <c r="J19" s="169">
        <v>6.21</v>
      </c>
      <c r="K19" s="169">
        <v>5.86</v>
      </c>
      <c r="L19" s="169">
        <v>5.8833000000000002</v>
      </c>
      <c r="M19" s="169">
        <v>5.6863999999999999</v>
      </c>
      <c r="N19" s="169">
        <v>5.4329373312152196</v>
      </c>
      <c r="O19" s="169">
        <v>5.7525000000000004</v>
      </c>
      <c r="P19" s="169">
        <v>5.7889388498127099</v>
      </c>
      <c r="Q19" s="169">
        <v>5.7929000000000004</v>
      </c>
      <c r="R19" s="169">
        <v>5.7346247514002604</v>
      </c>
      <c r="S19" s="169">
        <v>5.8175451467046804</v>
      </c>
      <c r="T19" s="169">
        <v>6.0266526087313199</v>
      </c>
      <c r="U19" s="169">
        <v>6.1594598684256701</v>
      </c>
      <c r="V19" s="169">
        <v>6.21</v>
      </c>
      <c r="W19" s="169">
        <v>6.21</v>
      </c>
      <c r="X19" s="170"/>
      <c r="Y19" s="157"/>
      <c r="Z19" s="157"/>
      <c r="AA19" s="157"/>
      <c r="AB19" s="157"/>
      <c r="AC19" s="110"/>
      <c r="AD19" s="110"/>
      <c r="AE19" s="110"/>
      <c r="AF19" s="110"/>
      <c r="AG19" s="99"/>
      <c r="AH19" s="99"/>
      <c r="AI19" s="99"/>
      <c r="AJ19" s="99"/>
    </row>
    <row r="20" spans="1:38" s="2" customFormat="1">
      <c r="A20" s="164" t="s">
        <v>1500</v>
      </c>
      <c r="B20" s="165">
        <v>8.5500000000000007</v>
      </c>
      <c r="C20" s="165">
        <v>8.2200000000000006</v>
      </c>
      <c r="D20" s="165">
        <v>8.2100000000000009</v>
      </c>
      <c r="E20" s="165">
        <v>8.17</v>
      </c>
      <c r="F20" s="165">
        <v>8.18</v>
      </c>
      <c r="G20" s="165">
        <v>7.13</v>
      </c>
      <c r="H20" s="165">
        <v>7.11</v>
      </c>
      <c r="I20" s="169">
        <v>7.08</v>
      </c>
      <c r="J20" s="169">
        <v>7.05</v>
      </c>
      <c r="K20" s="169">
        <v>7.02</v>
      </c>
      <c r="L20" s="169">
        <v>7.0045999999999999</v>
      </c>
      <c r="M20" s="169">
        <v>7.0004999999999997</v>
      </c>
      <c r="N20" s="169">
        <v>7.0035189261556896</v>
      </c>
      <c r="O20" s="169">
        <v>7.0022000000000002</v>
      </c>
      <c r="P20" s="169">
        <v>7.0008962371849197</v>
      </c>
      <c r="Q20" s="169">
        <v>5.7714999999999996</v>
      </c>
      <c r="R20" s="169">
        <v>5.8326898968281995</v>
      </c>
      <c r="S20" s="169">
        <v>5.6809100739962899</v>
      </c>
      <c r="T20" s="169">
        <v>5.8303195906459901</v>
      </c>
      <c r="U20" s="169">
        <v>5.7315046097989697</v>
      </c>
      <c r="V20" s="169">
        <v>5.7802078674113799</v>
      </c>
      <c r="W20" s="169">
        <v>5.78</v>
      </c>
      <c r="X20" s="170"/>
      <c r="Y20" s="157"/>
      <c r="Z20" s="157"/>
      <c r="AA20" s="157"/>
      <c r="AB20" s="157"/>
      <c r="AC20" s="110"/>
      <c r="AD20" s="110"/>
      <c r="AE20" s="110"/>
      <c r="AF20" s="110"/>
      <c r="AG20" s="99"/>
      <c r="AH20" s="99"/>
      <c r="AI20" s="99"/>
      <c r="AJ20" s="99"/>
    </row>
    <row r="21" spans="1:38">
      <c r="A21" s="122"/>
      <c r="B21" s="122"/>
      <c r="C21" s="122"/>
      <c r="D21" s="122"/>
      <c r="E21" s="122"/>
      <c r="F21" s="122"/>
      <c r="G21" s="122"/>
      <c r="H21" s="122"/>
      <c r="I21" s="122"/>
      <c r="J21" s="122"/>
      <c r="K21" s="122"/>
      <c r="L21" s="122"/>
      <c r="M21" s="122"/>
      <c r="N21" s="122"/>
      <c r="O21" s="122"/>
      <c r="P21" s="106"/>
      <c r="Q21" s="106"/>
      <c r="R21" s="106"/>
      <c r="S21" s="106"/>
      <c r="T21" s="106"/>
      <c r="U21" s="106"/>
      <c r="V21" s="106"/>
      <c r="W21" s="106"/>
      <c r="X21" s="107"/>
      <c r="Y21" s="108"/>
      <c r="Z21" s="108"/>
      <c r="AA21" s="108"/>
      <c r="AB21" s="108"/>
      <c r="AC21" s="171"/>
      <c r="AD21" s="110"/>
      <c r="AE21" s="110"/>
      <c r="AF21" s="110"/>
    </row>
    <row r="22" spans="1:38">
      <c r="A22" s="172" t="str">
        <f>+[1]SDPPlazoPonderado!A22</f>
        <v>Nota: Cifras provisionales para los años 2008-2021.</v>
      </c>
      <c r="B22" s="122"/>
      <c r="C22" s="122"/>
      <c r="D22" s="122"/>
      <c r="E22" s="122"/>
      <c r="F22" s="122"/>
      <c r="G22" s="122"/>
      <c r="H22" s="122"/>
      <c r="I22" s="122"/>
      <c r="J22" s="122"/>
      <c r="K22" s="122"/>
      <c r="L22" s="122"/>
      <c r="M22" s="122"/>
      <c r="N22" s="122"/>
      <c r="O22" s="122"/>
      <c r="P22" s="106"/>
      <c r="Q22" s="106"/>
      <c r="R22" s="106"/>
      <c r="S22" s="106"/>
      <c r="T22" s="106"/>
      <c r="U22" s="106"/>
      <c r="V22" s="106"/>
      <c r="W22" s="106"/>
      <c r="X22" s="107"/>
      <c r="Y22" s="108"/>
      <c r="Z22" s="108"/>
      <c r="AA22" s="108"/>
      <c r="AB22" s="108"/>
      <c r="AC22" s="171"/>
      <c r="AD22" s="110"/>
      <c r="AE22" s="110"/>
      <c r="AF22" s="110"/>
    </row>
    <row r="23" spans="1:38">
      <c r="A23" s="122" t="s">
        <v>1501</v>
      </c>
      <c r="B23" s="122"/>
      <c r="C23" s="122"/>
      <c r="D23" s="122"/>
      <c r="E23" s="122"/>
      <c r="F23" s="122"/>
      <c r="G23" s="122"/>
      <c r="H23" s="122"/>
      <c r="I23" s="122"/>
      <c r="J23" s="122"/>
      <c r="K23" s="122"/>
      <c r="L23" s="122"/>
      <c r="M23" s="122"/>
      <c r="N23" s="122"/>
      <c r="O23" s="122"/>
      <c r="P23" s="106"/>
      <c r="Q23" s="106"/>
      <c r="R23" s="106"/>
      <c r="S23" s="106"/>
      <c r="T23" s="106"/>
      <c r="U23" s="106"/>
      <c r="V23" s="106"/>
      <c r="W23" s="106"/>
      <c r="X23" s="107"/>
      <c r="Y23" s="108"/>
      <c r="Z23" s="108"/>
      <c r="AA23" s="108"/>
      <c r="AB23" s="108"/>
      <c r="AC23" s="173"/>
      <c r="AD23" s="110"/>
      <c r="AE23" s="110"/>
      <c r="AF23" s="110"/>
    </row>
    <row r="24" spans="1:38">
      <c r="A24" s="122" t="s">
        <v>1502</v>
      </c>
      <c r="B24" s="106"/>
      <c r="C24" s="106"/>
      <c r="D24" s="106"/>
      <c r="E24" s="106"/>
      <c r="F24" s="106"/>
      <c r="G24" s="106"/>
      <c r="H24" s="106"/>
      <c r="I24" s="106"/>
      <c r="J24" s="106"/>
      <c r="K24" s="106"/>
      <c r="L24" s="106"/>
      <c r="M24" s="106"/>
      <c r="N24" s="106"/>
      <c r="O24" s="106"/>
      <c r="P24" s="106"/>
      <c r="Q24" s="106"/>
      <c r="R24" s="106"/>
      <c r="S24" s="106"/>
      <c r="T24" s="106"/>
      <c r="U24" s="106"/>
      <c r="V24" s="106"/>
      <c r="W24" s="106"/>
      <c r="X24" s="107"/>
      <c r="Y24" s="108"/>
      <c r="Z24" s="108"/>
      <c r="AA24" s="108"/>
      <c r="AB24" s="108"/>
      <c r="AC24" s="171"/>
      <c r="AD24" s="110"/>
      <c r="AE24" s="110"/>
      <c r="AF24" s="110"/>
    </row>
    <row r="25" spans="1:38">
      <c r="A25" s="106"/>
      <c r="B25" s="106"/>
      <c r="C25" s="106"/>
      <c r="D25" s="106"/>
      <c r="E25" s="106"/>
      <c r="F25" s="106"/>
      <c r="G25" s="106"/>
      <c r="H25" s="106"/>
      <c r="I25" s="106"/>
      <c r="J25" s="106"/>
      <c r="K25" s="106"/>
      <c r="L25" s="106"/>
      <c r="M25" s="106"/>
      <c r="N25" s="106"/>
      <c r="O25" s="106"/>
      <c r="P25" s="106"/>
      <c r="Q25" s="106"/>
      <c r="R25" s="106"/>
      <c r="S25" s="106"/>
      <c r="T25" s="106"/>
      <c r="U25" s="106"/>
      <c r="V25" s="106"/>
      <c r="W25" s="106"/>
      <c r="X25" s="107"/>
      <c r="Y25" s="108"/>
      <c r="Z25" s="108"/>
      <c r="AA25" s="108"/>
      <c r="AB25" s="108"/>
      <c r="AC25" s="171"/>
      <c r="AD25" s="110"/>
      <c r="AE25" s="110"/>
      <c r="AF25" s="110"/>
    </row>
    <row r="26" spans="1:38">
      <c r="A26" s="106"/>
      <c r="B26" s="106"/>
      <c r="C26" s="106"/>
      <c r="D26" s="106"/>
      <c r="E26" s="106"/>
      <c r="F26" s="106"/>
      <c r="G26" s="106"/>
      <c r="H26" s="106"/>
      <c r="I26" s="106"/>
      <c r="J26" s="106"/>
      <c r="K26" s="106"/>
      <c r="L26" s="106"/>
      <c r="M26" s="106"/>
      <c r="N26" s="106"/>
      <c r="O26" s="106"/>
      <c r="P26" s="106"/>
      <c r="Q26" s="106"/>
      <c r="R26" s="106"/>
      <c r="S26" s="106"/>
      <c r="T26" s="106"/>
      <c r="U26" s="106"/>
      <c r="V26" s="106"/>
      <c r="W26" s="106"/>
      <c r="X26" s="107"/>
      <c r="Y26" s="108"/>
      <c r="Z26" s="108"/>
      <c r="AA26" s="108"/>
      <c r="AB26" s="108"/>
      <c r="AC26" s="171"/>
      <c r="AD26" s="110"/>
      <c r="AE26" s="110"/>
      <c r="AF26" s="110"/>
    </row>
    <row r="27" spans="1:38">
      <c r="A27" s="106"/>
      <c r="B27" s="106"/>
      <c r="C27" s="106"/>
      <c r="D27" s="106"/>
      <c r="E27" s="106"/>
      <c r="F27" s="106"/>
      <c r="G27" s="106"/>
      <c r="H27" s="106"/>
      <c r="I27" s="106"/>
      <c r="J27" s="106"/>
      <c r="K27" s="106"/>
      <c r="L27" s="106"/>
      <c r="M27" s="106"/>
      <c r="N27" s="106"/>
      <c r="O27" s="106"/>
      <c r="P27" s="106"/>
      <c r="Q27" s="106"/>
      <c r="R27" s="106"/>
      <c r="S27" s="106"/>
      <c r="T27" s="106"/>
      <c r="U27" s="106"/>
      <c r="V27" s="106"/>
      <c r="W27" s="106"/>
      <c r="X27" s="107"/>
      <c r="Y27" s="108"/>
      <c r="Z27" s="108"/>
      <c r="AA27" s="108"/>
      <c r="AB27" s="108"/>
      <c r="AC27" s="171"/>
      <c r="AD27" s="110"/>
      <c r="AE27" s="110"/>
      <c r="AF27" s="110"/>
    </row>
    <row r="28" spans="1:38">
      <c r="A28" s="106"/>
      <c r="B28" s="106"/>
      <c r="C28" s="106"/>
      <c r="D28" s="106"/>
      <c r="E28" s="106"/>
      <c r="F28" s="106"/>
      <c r="G28" s="106"/>
      <c r="H28" s="106"/>
      <c r="I28" s="106"/>
      <c r="J28" s="106"/>
      <c r="K28" s="106"/>
      <c r="L28" s="106"/>
      <c r="M28" s="106"/>
      <c r="N28" s="106"/>
      <c r="O28" s="106"/>
      <c r="P28" s="106"/>
      <c r="Q28" s="106"/>
      <c r="R28" s="106"/>
      <c r="S28" s="106"/>
      <c r="T28" s="106"/>
      <c r="U28" s="106"/>
      <c r="V28" s="106"/>
      <c r="W28" s="106"/>
      <c r="X28" s="107"/>
      <c r="Y28" s="108"/>
      <c r="Z28" s="108"/>
      <c r="AA28" s="108"/>
      <c r="AB28" s="108"/>
      <c r="AC28" s="171"/>
      <c r="AD28" s="110"/>
      <c r="AE28" s="110"/>
      <c r="AF28" s="110"/>
    </row>
    <row r="29" spans="1:38">
      <c r="A29" s="106"/>
      <c r="B29" s="106"/>
      <c r="C29" s="106"/>
      <c r="D29" s="106"/>
      <c r="E29" s="106"/>
      <c r="F29" s="106"/>
      <c r="G29" s="106"/>
      <c r="H29" s="106"/>
      <c r="I29" s="106"/>
      <c r="J29" s="106"/>
      <c r="K29" s="106"/>
      <c r="L29" s="106"/>
      <c r="M29" s="106"/>
      <c r="N29" s="106"/>
      <c r="O29" s="106"/>
      <c r="P29" s="106"/>
      <c r="Q29" s="106"/>
      <c r="R29" s="106"/>
      <c r="S29" s="106"/>
      <c r="T29" s="106"/>
      <c r="U29" s="106"/>
      <c r="V29" s="106"/>
      <c r="W29" s="106"/>
      <c r="X29" s="107"/>
      <c r="Y29" s="108"/>
      <c r="Z29" s="108"/>
      <c r="AA29" s="108"/>
      <c r="AB29" s="108"/>
      <c r="AC29" s="171"/>
      <c r="AD29" s="110"/>
      <c r="AE29" s="110"/>
      <c r="AF29" s="110"/>
    </row>
    <row r="30" spans="1:38">
      <c r="A30" s="106"/>
      <c r="B30" s="106"/>
      <c r="C30" s="106"/>
      <c r="D30" s="106"/>
      <c r="E30" s="106"/>
      <c r="F30" s="106"/>
      <c r="G30" s="106"/>
      <c r="H30" s="106"/>
      <c r="I30" s="106"/>
      <c r="J30" s="106"/>
      <c r="K30" s="106"/>
      <c r="L30" s="106"/>
      <c r="M30" s="106"/>
      <c r="N30" s="106"/>
      <c r="O30" s="106"/>
      <c r="P30" s="174"/>
      <c r="Q30" s="174"/>
      <c r="R30" s="174"/>
      <c r="S30" s="174"/>
      <c r="T30" s="174"/>
      <c r="U30" s="174"/>
      <c r="V30" s="174"/>
      <c r="W30" s="174"/>
      <c r="X30" s="175"/>
      <c r="Y30" s="176"/>
      <c r="Z30" s="176"/>
      <c r="AA30" s="176"/>
      <c r="AB30" s="176"/>
      <c r="AC30" s="171"/>
      <c r="AD30" s="110"/>
      <c r="AE30" s="110"/>
      <c r="AF30" s="110"/>
    </row>
    <row r="31" spans="1:38">
      <c r="A31" s="106"/>
      <c r="B31" s="106"/>
      <c r="C31" s="106"/>
      <c r="D31" s="106"/>
      <c r="E31" s="106"/>
      <c r="F31" s="106"/>
      <c r="G31" s="106"/>
      <c r="H31" s="106"/>
      <c r="I31" s="106"/>
      <c r="J31" s="106"/>
      <c r="K31" s="106"/>
      <c r="L31" s="106"/>
      <c r="M31" s="106"/>
      <c r="N31" s="106"/>
      <c r="O31" s="106"/>
      <c r="P31" s="106"/>
      <c r="Q31" s="106"/>
      <c r="R31" s="106"/>
      <c r="S31" s="106"/>
      <c r="T31" s="106"/>
      <c r="U31" s="106"/>
      <c r="V31" s="106"/>
      <c r="W31" s="106"/>
      <c r="X31" s="107"/>
      <c r="Y31" s="108"/>
      <c r="Z31" s="108"/>
      <c r="AA31" s="108"/>
      <c r="AB31" s="108"/>
      <c r="AC31" s="171"/>
      <c r="AD31" s="110"/>
      <c r="AE31" s="110"/>
      <c r="AF31" s="110"/>
    </row>
    <row r="32" spans="1:38">
      <c r="A32" s="106"/>
      <c r="B32" s="106"/>
      <c r="C32" s="106"/>
      <c r="D32" s="106"/>
      <c r="E32" s="106"/>
      <c r="F32" s="106"/>
      <c r="G32" s="106"/>
      <c r="H32" s="106"/>
      <c r="I32" s="106"/>
      <c r="J32" s="106"/>
      <c r="K32" s="106"/>
      <c r="L32" s="106"/>
      <c r="M32" s="106"/>
      <c r="N32" s="106"/>
      <c r="O32" s="106"/>
      <c r="P32" s="106"/>
      <c r="Q32" s="106"/>
      <c r="R32" s="106"/>
      <c r="S32" s="106"/>
      <c r="T32" s="106"/>
      <c r="U32" s="106"/>
      <c r="V32" s="106"/>
      <c r="W32" s="106"/>
      <c r="X32" s="107"/>
      <c r="Y32" s="108"/>
      <c r="Z32" s="108"/>
      <c r="AA32" s="108"/>
      <c r="AB32" s="108"/>
      <c r="AC32" s="171"/>
      <c r="AD32" s="110"/>
      <c r="AE32" s="110"/>
      <c r="AF32" s="110"/>
    </row>
    <row r="33" spans="1:28">
      <c r="A33" s="106"/>
      <c r="B33" s="106"/>
      <c r="C33" s="106"/>
      <c r="D33" s="106"/>
      <c r="E33" s="106"/>
      <c r="F33" s="106"/>
      <c r="G33" s="106"/>
      <c r="H33" s="106"/>
      <c r="I33" s="106"/>
      <c r="J33" s="106"/>
      <c r="K33" s="106"/>
      <c r="L33" s="106"/>
      <c r="M33" s="106"/>
      <c r="N33" s="106"/>
      <c r="O33" s="106"/>
      <c r="P33" s="106"/>
      <c r="Q33" s="106"/>
      <c r="R33" s="106"/>
      <c r="S33" s="106"/>
      <c r="T33" s="106"/>
      <c r="U33" s="106"/>
      <c r="V33" s="106"/>
      <c r="W33" s="106"/>
      <c r="X33" s="107"/>
      <c r="Y33" s="106"/>
      <c r="Z33" s="106"/>
      <c r="AA33" s="106"/>
      <c r="AB33" s="106"/>
    </row>
    <row r="34" spans="1:28">
      <c r="A34" s="106"/>
      <c r="B34" s="106"/>
      <c r="C34" s="106"/>
      <c r="D34" s="106"/>
      <c r="E34" s="106"/>
      <c r="F34" s="106"/>
      <c r="G34" s="106"/>
      <c r="H34" s="106"/>
      <c r="I34" s="106"/>
      <c r="J34" s="106"/>
      <c r="K34" s="106"/>
      <c r="L34" s="106"/>
      <c r="M34" s="106"/>
      <c r="N34" s="106"/>
      <c r="O34" s="106"/>
      <c r="P34" s="106"/>
      <c r="Q34" s="106"/>
      <c r="R34" s="106"/>
      <c r="S34" s="106"/>
      <c r="T34" s="106"/>
      <c r="U34" s="106"/>
      <c r="V34" s="106"/>
      <c r="W34" s="106"/>
      <c r="X34" s="107"/>
      <c r="Y34" s="106"/>
      <c r="Z34" s="106"/>
      <c r="AA34" s="106"/>
      <c r="AB34" s="106"/>
    </row>
    <row r="35" spans="1:28">
      <c r="A35" s="106"/>
      <c r="B35" s="106"/>
      <c r="C35" s="106"/>
      <c r="D35" s="106"/>
      <c r="E35" s="106"/>
      <c r="F35" s="106"/>
      <c r="G35" s="106"/>
      <c r="H35" s="106"/>
      <c r="I35" s="106"/>
      <c r="J35" s="106"/>
      <c r="K35" s="106"/>
      <c r="L35" s="106"/>
      <c r="M35" s="106"/>
      <c r="N35" s="106"/>
      <c r="O35" s="106"/>
      <c r="P35" s="106"/>
      <c r="Q35" s="106"/>
      <c r="R35" s="106"/>
      <c r="S35" s="106"/>
      <c r="T35" s="106"/>
      <c r="U35" s="106"/>
      <c r="V35" s="106"/>
      <c r="W35" s="106"/>
      <c r="X35" s="107"/>
      <c r="Y35" s="106"/>
      <c r="Z35" s="106"/>
      <c r="AA35" s="106"/>
      <c r="AB35" s="106"/>
    </row>
    <row r="36" spans="1:28">
      <c r="A36" s="106"/>
      <c r="B36" s="106"/>
      <c r="C36" s="106"/>
      <c r="D36" s="106"/>
      <c r="E36" s="106"/>
      <c r="F36" s="106"/>
      <c r="G36" s="106"/>
      <c r="H36" s="106"/>
      <c r="I36" s="106"/>
      <c r="J36" s="106"/>
      <c r="K36" s="106"/>
      <c r="L36" s="106"/>
      <c r="M36" s="106"/>
      <c r="N36" s="106"/>
      <c r="O36" s="106"/>
      <c r="P36" s="106"/>
      <c r="Q36" s="106"/>
      <c r="R36" s="106"/>
      <c r="S36" s="106"/>
      <c r="T36" s="106"/>
      <c r="U36" s="106"/>
      <c r="V36" s="106"/>
      <c r="W36" s="106"/>
      <c r="X36" s="107"/>
      <c r="Y36" s="106"/>
      <c r="Z36" s="106"/>
      <c r="AA36" s="106"/>
      <c r="AB36" s="106"/>
    </row>
    <row r="37" spans="1:28">
      <c r="A37" s="106"/>
      <c r="B37" s="106"/>
      <c r="C37" s="106"/>
      <c r="D37" s="106"/>
      <c r="E37" s="106"/>
      <c r="F37" s="106"/>
      <c r="G37" s="106"/>
      <c r="H37" s="106"/>
      <c r="I37" s="106"/>
      <c r="J37" s="106"/>
      <c r="K37" s="106"/>
      <c r="L37" s="106"/>
      <c r="M37" s="106"/>
      <c r="N37" s="106"/>
      <c r="O37" s="106"/>
      <c r="P37" s="106"/>
      <c r="Q37" s="106"/>
      <c r="R37" s="106"/>
      <c r="S37" s="106"/>
      <c r="T37" s="106"/>
      <c r="U37" s="106"/>
      <c r="V37" s="106"/>
      <c r="W37" s="106"/>
      <c r="X37" s="107"/>
      <c r="Y37" s="106"/>
      <c r="Z37" s="106"/>
      <c r="AA37" s="106"/>
      <c r="AB37" s="106"/>
    </row>
    <row r="38" spans="1:28">
      <c r="A38" s="106"/>
      <c r="B38" s="106"/>
      <c r="C38" s="106"/>
      <c r="D38" s="106"/>
      <c r="E38" s="106"/>
      <c r="F38" s="106"/>
      <c r="G38" s="106"/>
      <c r="H38" s="106"/>
      <c r="I38" s="106"/>
      <c r="J38" s="106"/>
      <c r="K38" s="106"/>
      <c r="L38" s="106"/>
      <c r="M38" s="106"/>
      <c r="N38" s="106"/>
      <c r="O38" s="106"/>
      <c r="P38" s="106"/>
      <c r="Q38" s="106"/>
      <c r="R38" s="106"/>
      <c r="S38" s="106"/>
      <c r="T38" s="106"/>
      <c r="U38" s="106"/>
      <c r="V38" s="106"/>
      <c r="W38" s="106"/>
      <c r="X38" s="107"/>
      <c r="Y38" s="106"/>
      <c r="Z38" s="106"/>
      <c r="AA38" s="106"/>
      <c r="AB38" s="106"/>
    </row>
    <row r="39" spans="1:28">
      <c r="A39" s="106"/>
      <c r="B39" s="106"/>
      <c r="C39" s="106"/>
      <c r="D39" s="106"/>
      <c r="E39" s="106"/>
      <c r="F39" s="106"/>
      <c r="G39" s="106"/>
      <c r="H39" s="106"/>
      <c r="I39" s="106"/>
      <c r="J39" s="106"/>
      <c r="K39" s="106"/>
      <c r="L39" s="106"/>
      <c r="M39" s="106"/>
      <c r="N39" s="106"/>
      <c r="O39" s="106"/>
      <c r="P39" s="106"/>
      <c r="Q39" s="106"/>
      <c r="R39" s="106"/>
      <c r="S39" s="106"/>
      <c r="T39" s="106"/>
      <c r="U39" s="106"/>
      <c r="V39" s="106"/>
      <c r="W39" s="106"/>
      <c r="X39" s="107"/>
      <c r="Y39" s="106"/>
      <c r="Z39" s="106"/>
      <c r="AA39" s="106"/>
      <c r="AB39" s="106"/>
    </row>
    <row r="40" spans="1:28">
      <c r="A40" s="106"/>
      <c r="B40" s="106"/>
      <c r="C40" s="106"/>
      <c r="D40" s="106"/>
      <c r="E40" s="106"/>
      <c r="F40" s="106"/>
      <c r="G40" s="106"/>
      <c r="H40" s="106"/>
      <c r="I40" s="106"/>
      <c r="J40" s="106"/>
      <c r="K40" s="106"/>
      <c r="L40" s="106"/>
      <c r="M40" s="106"/>
      <c r="N40" s="106"/>
      <c r="O40" s="106"/>
      <c r="P40" s="174"/>
      <c r="Q40" s="174"/>
      <c r="R40" s="174"/>
      <c r="S40" s="174"/>
      <c r="T40" s="174"/>
      <c r="U40" s="174"/>
      <c r="V40" s="174"/>
      <c r="W40" s="174"/>
      <c r="X40" s="175"/>
      <c r="Y40" s="177"/>
      <c r="Z40" s="177"/>
      <c r="AA40" s="177"/>
      <c r="AB40" s="177"/>
    </row>
    <row r="41" spans="1:28">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7"/>
      <c r="Y41" s="106"/>
      <c r="Z41" s="106"/>
      <c r="AA41" s="106"/>
      <c r="AB41" s="106"/>
    </row>
    <row r="42" spans="1:28">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7"/>
      <c r="Y42" s="106"/>
      <c r="Z42" s="106"/>
      <c r="AA42" s="106"/>
      <c r="AB42" s="106"/>
    </row>
    <row r="43" spans="1:28">
      <c r="A43" s="106"/>
      <c r="B43" s="106"/>
      <c r="C43" s="106"/>
      <c r="D43" s="106"/>
      <c r="E43" s="106"/>
      <c r="F43" s="106"/>
      <c r="G43" s="106"/>
      <c r="H43" s="106"/>
      <c r="I43" s="106"/>
      <c r="J43" s="106"/>
      <c r="K43" s="106"/>
      <c r="L43" s="106"/>
      <c r="M43" s="106"/>
      <c r="N43" s="106"/>
      <c r="O43" s="106"/>
      <c r="P43" s="106"/>
      <c r="Q43" s="106"/>
      <c r="R43" s="106"/>
      <c r="S43" s="106"/>
      <c r="T43" s="106"/>
      <c r="U43" s="106"/>
      <c r="V43" s="106"/>
      <c r="W43" s="106"/>
      <c r="X43" s="107"/>
      <c r="Y43" s="178"/>
      <c r="Z43" s="178"/>
      <c r="AA43" s="178"/>
      <c r="AB43" s="178"/>
    </row>
    <row r="44" spans="1:28">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7"/>
      <c r="Y44" s="178"/>
      <c r="Z44" s="178"/>
      <c r="AA44" s="178"/>
      <c r="AB44" s="178"/>
    </row>
    <row r="45" spans="1:28">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7"/>
      <c r="Y45" s="178"/>
      <c r="Z45" s="178"/>
      <c r="AA45" s="178"/>
      <c r="AB45" s="178"/>
    </row>
    <row r="46" spans="1:28">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7"/>
      <c r="Y46" s="178"/>
      <c r="Z46" s="178"/>
      <c r="AA46" s="178"/>
      <c r="AB46" s="178"/>
    </row>
  </sheetData>
  <mergeCells count="4">
    <mergeCell ref="A1:W1"/>
    <mergeCell ref="A2:W2"/>
    <mergeCell ref="A3:W3"/>
    <mergeCell ref="A4:W4"/>
  </mergeCells>
  <printOptions horizontalCentered="1" verticalCentered="1"/>
  <pageMargins left="0.11811023622047245" right="0.11811023622047245" top="0.15748031496062992" bottom="0.15748031496062992" header="0.31496062992125984" footer="0.31496062992125984"/>
  <pageSetup paperSize="9" scale="7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9AE6-5E4E-4728-9BAE-B4618C69C71D}">
  <dimension ref="A3:AM1566"/>
  <sheetViews>
    <sheetView tabSelected="1" topLeftCell="W1530" workbookViewId="0">
      <selection activeCell="S5" sqref="S5:U5"/>
    </sheetView>
  </sheetViews>
  <sheetFormatPr baseColWidth="10" defaultRowHeight="11.25"/>
  <cols>
    <col min="1" max="2" width="11.5703125" style="437" bestFit="1" customWidth="1"/>
    <col min="3" max="4" width="11.42578125" style="437"/>
    <col min="5" max="5" width="30.7109375" style="437" customWidth="1"/>
    <col min="6" max="6" width="33.42578125" style="437" customWidth="1"/>
    <col min="7" max="7" width="26.7109375" style="437" customWidth="1"/>
    <col min="8" max="8" width="22.140625" style="437" customWidth="1"/>
    <col min="9" max="9" width="28.5703125" style="437" customWidth="1"/>
    <col min="10" max="10" width="26.85546875" style="437" customWidth="1"/>
    <col min="11" max="11" width="22.140625" style="437" customWidth="1"/>
    <col min="12" max="12" width="32" style="437" customWidth="1"/>
    <col min="13" max="13" width="7.5703125" style="437" customWidth="1"/>
    <col min="14" max="15" width="9.42578125" style="437" customWidth="1"/>
    <col min="16" max="16" width="9.85546875" style="437" customWidth="1"/>
    <col min="17" max="17" width="9.5703125" style="437" customWidth="1"/>
    <col min="18" max="18" width="10" style="437" customWidth="1"/>
    <col min="19" max="19" width="14.42578125" style="437" bestFit="1" customWidth="1"/>
    <col min="20" max="21" width="12.28515625" style="437" bestFit="1" customWidth="1"/>
    <col min="22" max="25" width="11.5703125" style="437" bestFit="1" customWidth="1"/>
    <col min="26" max="26" width="14.42578125" style="437" bestFit="1" customWidth="1"/>
    <col min="27" max="27" width="11.5703125" style="437" bestFit="1" customWidth="1"/>
    <col min="28" max="28" width="14.7109375" style="437" customWidth="1"/>
    <col min="29" max="32" width="11.5703125" style="437" bestFit="1" customWidth="1"/>
    <col min="33" max="33" width="13.5703125" style="437" bestFit="1" customWidth="1"/>
    <col min="34" max="34" width="14.42578125" style="437" bestFit="1" customWidth="1"/>
    <col min="35" max="35" width="15.140625" style="437" customWidth="1"/>
    <col min="36" max="37" width="11.5703125" style="437" bestFit="1" customWidth="1"/>
    <col min="38" max="38" width="13.140625" style="437" customWidth="1"/>
    <col min="39" max="16384" width="11.42578125" style="437"/>
  </cols>
  <sheetData>
    <row r="3" spans="1:39" ht="20.25" customHeight="1">
      <c r="AD3" s="847"/>
    </row>
    <row r="4" spans="1:39" hidden="1">
      <c r="M4" s="437" t="s">
        <v>8</v>
      </c>
      <c r="P4" s="437" t="s">
        <v>3344</v>
      </c>
      <c r="AD4" s="846">
        <v>44439</v>
      </c>
    </row>
    <row r="5" spans="1:39" ht="45.75" customHeight="1">
      <c r="A5" s="851" t="s">
        <v>3</v>
      </c>
      <c r="B5" s="851" t="s">
        <v>3345</v>
      </c>
      <c r="C5" s="852" t="s">
        <v>507</v>
      </c>
      <c r="D5" s="851" t="s">
        <v>508</v>
      </c>
      <c r="E5" s="851" t="s">
        <v>8</v>
      </c>
      <c r="F5" s="851" t="s">
        <v>1396</v>
      </c>
      <c r="G5" s="851" t="s">
        <v>1368</v>
      </c>
      <c r="H5" s="851" t="s">
        <v>1391</v>
      </c>
      <c r="I5" s="851" t="s">
        <v>509</v>
      </c>
      <c r="J5" s="851" t="s">
        <v>7</v>
      </c>
      <c r="K5" s="851" t="s">
        <v>1392</v>
      </c>
      <c r="L5" s="851" t="s">
        <v>9</v>
      </c>
      <c r="M5" s="852" t="s">
        <v>510</v>
      </c>
      <c r="N5" s="852" t="s">
        <v>511</v>
      </c>
      <c r="O5" s="852" t="s">
        <v>512</v>
      </c>
      <c r="P5" s="852" t="s">
        <v>513</v>
      </c>
      <c r="Q5" s="852" t="s">
        <v>514</v>
      </c>
      <c r="R5" s="852" t="s">
        <v>515</v>
      </c>
      <c r="S5" s="851" t="s">
        <v>1666</v>
      </c>
      <c r="T5" s="851" t="s">
        <v>1339</v>
      </c>
      <c r="U5" s="851" t="s">
        <v>1340</v>
      </c>
      <c r="V5" s="851" t="s">
        <v>1341</v>
      </c>
      <c r="W5" s="851" t="s">
        <v>1635</v>
      </c>
      <c r="X5" s="852" t="s">
        <v>1636</v>
      </c>
      <c r="Y5" s="851" t="s">
        <v>1637</v>
      </c>
      <c r="Z5" s="851" t="s">
        <v>1676</v>
      </c>
      <c r="AA5" s="852" t="s">
        <v>1439</v>
      </c>
      <c r="AB5" s="852" t="s">
        <v>1468</v>
      </c>
      <c r="AC5" s="852" t="s">
        <v>1469</v>
      </c>
      <c r="AD5" s="852" t="s">
        <v>1470</v>
      </c>
      <c r="AE5" s="852" t="s">
        <v>1471</v>
      </c>
      <c r="AF5" s="851" t="s">
        <v>1472</v>
      </c>
      <c r="AG5" s="852" t="s">
        <v>1473</v>
      </c>
      <c r="AH5" s="852" t="s">
        <v>1474</v>
      </c>
      <c r="AI5" s="852" t="s">
        <v>1475</v>
      </c>
      <c r="AJ5" s="852" t="s">
        <v>1477</v>
      </c>
      <c r="AK5" s="852" t="s">
        <v>1478</v>
      </c>
      <c r="AL5" s="852" t="s">
        <v>1476</v>
      </c>
      <c r="AM5" s="850"/>
    </row>
    <row r="6" spans="1:39">
      <c r="A6" s="437" t="s">
        <v>516</v>
      </c>
      <c r="B6" s="437" t="s">
        <v>1783</v>
      </c>
      <c r="C6" s="437" t="s">
        <v>517</v>
      </c>
      <c r="D6" s="437" t="s">
        <v>518</v>
      </c>
      <c r="E6" s="437" t="s">
        <v>1393</v>
      </c>
      <c r="F6" s="437" t="s">
        <v>1539</v>
      </c>
      <c r="G6" s="437" t="s">
        <v>1395</v>
      </c>
      <c r="H6" s="437" t="s">
        <v>519</v>
      </c>
      <c r="I6" s="437" t="s">
        <v>2</v>
      </c>
      <c r="J6" s="437" t="s">
        <v>520</v>
      </c>
      <c r="K6" s="437" t="s">
        <v>521</v>
      </c>
      <c r="L6" s="437" t="s">
        <v>522</v>
      </c>
      <c r="M6" s="437">
        <v>1</v>
      </c>
      <c r="N6" s="437">
        <v>1</v>
      </c>
      <c r="O6" s="437">
        <v>1</v>
      </c>
      <c r="P6" s="437">
        <v>0</v>
      </c>
      <c r="Q6" s="437">
        <v>0</v>
      </c>
      <c r="R6" s="437">
        <v>1</v>
      </c>
      <c r="S6" s="448">
        <v>381065843.19</v>
      </c>
      <c r="T6" s="448">
        <v>0</v>
      </c>
      <c r="U6" s="448">
        <v>0</v>
      </c>
      <c r="V6" s="448">
        <v>0</v>
      </c>
      <c r="W6" s="448">
        <v>0</v>
      </c>
      <c r="X6" s="448">
        <v>0</v>
      </c>
      <c r="Y6" s="448">
        <v>0</v>
      </c>
      <c r="Z6" s="448">
        <v>381065843.19</v>
      </c>
      <c r="AA6" s="846">
        <v>40375</v>
      </c>
      <c r="AB6" s="846">
        <v>45260</v>
      </c>
      <c r="AC6" s="847">
        <v>858466541.54999995</v>
      </c>
      <c r="AD6" s="448">
        <v>2.2805555555555554</v>
      </c>
      <c r="AE6" s="448">
        <v>13.569444444444445</v>
      </c>
      <c r="AF6" s="848">
        <v>7.0000000000000007E-2</v>
      </c>
      <c r="AG6" s="448">
        <v>869041825.71941662</v>
      </c>
      <c r="AH6" s="448">
        <v>5170851788.842083</v>
      </c>
      <c r="AI6" s="448">
        <v>26674609.023300003</v>
      </c>
      <c r="AJ6" s="448">
        <v>2.2805555555555554</v>
      </c>
      <c r="AK6" s="448">
        <v>13.569444444444443</v>
      </c>
      <c r="AL6" s="448">
        <v>7.0000000000000007E-2</v>
      </c>
    </row>
    <row r="7" spans="1:39">
      <c r="A7" s="437" t="s">
        <v>523</v>
      </c>
      <c r="B7" s="437" t="s">
        <v>1784</v>
      </c>
      <c r="C7" s="437" t="s">
        <v>517</v>
      </c>
      <c r="D7" s="437" t="s">
        <v>518</v>
      </c>
      <c r="E7" s="437" t="s">
        <v>1393</v>
      </c>
      <c r="F7" s="437" t="s">
        <v>1545</v>
      </c>
      <c r="G7" s="437" t="s">
        <v>1394</v>
      </c>
      <c r="H7" s="437" t="s">
        <v>524</v>
      </c>
      <c r="I7" s="437" t="s">
        <v>526</v>
      </c>
      <c r="J7" s="437" t="s">
        <v>1547</v>
      </c>
      <c r="K7" s="437" t="s">
        <v>521</v>
      </c>
      <c r="L7" s="437" t="s">
        <v>527</v>
      </c>
      <c r="M7" s="437">
        <v>1</v>
      </c>
      <c r="N7" s="437">
        <v>1</v>
      </c>
      <c r="O7" s="437">
        <v>1</v>
      </c>
      <c r="P7" s="437">
        <v>0</v>
      </c>
      <c r="Q7" s="437">
        <v>1</v>
      </c>
      <c r="R7" s="437">
        <v>1</v>
      </c>
      <c r="S7" s="448">
        <v>500000000</v>
      </c>
      <c r="T7" s="448">
        <v>0</v>
      </c>
      <c r="U7" s="448">
        <v>0</v>
      </c>
      <c r="V7" s="448">
        <v>0</v>
      </c>
      <c r="W7" s="448">
        <v>0</v>
      </c>
      <c r="X7" s="448">
        <v>0</v>
      </c>
      <c r="Y7" s="448">
        <v>0</v>
      </c>
      <c r="Z7" s="448">
        <v>500000000</v>
      </c>
      <c r="AA7" s="846">
        <v>43019</v>
      </c>
      <c r="AB7" s="846">
        <v>49562</v>
      </c>
      <c r="AC7" s="847">
        <v>500000000</v>
      </c>
      <c r="AD7" s="448">
        <v>14.230555555555556</v>
      </c>
      <c r="AE7" s="448">
        <v>18.175000000000001</v>
      </c>
      <c r="AF7" s="848">
        <v>5.9261000000000001E-2</v>
      </c>
      <c r="AG7" s="448">
        <v>7115277777.7777777</v>
      </c>
      <c r="AH7" s="448">
        <v>9087500000</v>
      </c>
      <c r="AI7" s="448">
        <v>29630500</v>
      </c>
      <c r="AJ7" s="448">
        <v>14.230555555555556</v>
      </c>
      <c r="AK7" s="448">
        <v>18.175000000000001</v>
      </c>
      <c r="AL7" s="448">
        <v>5.9261000000000001E-2</v>
      </c>
    </row>
    <row r="8" spans="1:39">
      <c r="A8" s="849">
        <v>70007522</v>
      </c>
      <c r="B8" s="849">
        <v>700075221</v>
      </c>
      <c r="C8" s="437" t="s">
        <v>517</v>
      </c>
      <c r="D8" s="437" t="s">
        <v>518</v>
      </c>
      <c r="E8" s="437" t="s">
        <v>1393</v>
      </c>
      <c r="F8" s="437" t="s">
        <v>1546</v>
      </c>
      <c r="G8" s="437" t="s">
        <v>1394</v>
      </c>
      <c r="H8" s="437" t="s">
        <v>524</v>
      </c>
      <c r="I8" s="437" t="s">
        <v>529</v>
      </c>
      <c r="J8" s="437" t="s">
        <v>1548</v>
      </c>
      <c r="K8" s="437" t="s">
        <v>521</v>
      </c>
      <c r="L8" s="437" t="s">
        <v>530</v>
      </c>
      <c r="M8" s="437">
        <v>1</v>
      </c>
      <c r="N8" s="437">
        <v>1</v>
      </c>
      <c r="O8" s="437">
        <v>1</v>
      </c>
      <c r="P8" s="437">
        <v>0</v>
      </c>
      <c r="Q8" s="437">
        <v>1</v>
      </c>
      <c r="R8" s="437">
        <v>1</v>
      </c>
      <c r="S8" s="448">
        <v>112498702.72</v>
      </c>
      <c r="T8" s="448">
        <v>0</v>
      </c>
      <c r="U8" s="448">
        <v>0</v>
      </c>
      <c r="V8" s="448">
        <v>0</v>
      </c>
      <c r="W8" s="448">
        <v>0</v>
      </c>
      <c r="X8" s="448">
        <v>0</v>
      </c>
      <c r="Y8" s="448">
        <v>0</v>
      </c>
      <c r="Z8" s="448">
        <v>112498702.72</v>
      </c>
      <c r="AA8" s="846">
        <v>43424</v>
      </c>
      <c r="AB8" s="846">
        <v>46304</v>
      </c>
      <c r="AC8" s="847">
        <v>163634476.66999999</v>
      </c>
      <c r="AD8" s="448">
        <v>5.1805555555555554</v>
      </c>
      <c r="AE8" s="448">
        <v>8</v>
      </c>
      <c r="AF8" s="848">
        <v>0.01</v>
      </c>
      <c r="AG8" s="448">
        <v>582805779.36888885</v>
      </c>
      <c r="AH8" s="448">
        <v>899989621.75999999</v>
      </c>
      <c r="AI8" s="448">
        <v>1124987.0272000001</v>
      </c>
      <c r="AJ8" s="448">
        <v>5.1805555555555554</v>
      </c>
      <c r="AK8" s="448">
        <v>8</v>
      </c>
      <c r="AL8" s="448">
        <v>1.0000000000000002E-2</v>
      </c>
    </row>
    <row r="9" spans="1:39">
      <c r="A9" s="437" t="s">
        <v>531</v>
      </c>
      <c r="B9" s="437" t="s">
        <v>1785</v>
      </c>
      <c r="C9" s="437" t="s">
        <v>517</v>
      </c>
      <c r="D9" s="437" t="s">
        <v>518</v>
      </c>
      <c r="E9" s="437" t="s">
        <v>1393</v>
      </c>
      <c r="F9" s="437" t="s">
        <v>532</v>
      </c>
      <c r="G9" s="437" t="s">
        <v>1370</v>
      </c>
      <c r="H9" s="437" t="s">
        <v>519</v>
      </c>
      <c r="I9" s="437" t="s">
        <v>1</v>
      </c>
      <c r="J9" s="437" t="s">
        <v>10</v>
      </c>
      <c r="K9" s="437" t="s">
        <v>521</v>
      </c>
      <c r="L9" s="437" t="s">
        <v>533</v>
      </c>
      <c r="M9" s="437">
        <v>1</v>
      </c>
      <c r="N9" s="437">
        <v>1</v>
      </c>
      <c r="O9" s="437">
        <v>1</v>
      </c>
      <c r="P9" s="437">
        <v>0</v>
      </c>
      <c r="Q9" s="437">
        <v>0</v>
      </c>
      <c r="R9" s="437">
        <v>1</v>
      </c>
      <c r="S9" s="448">
        <v>500685.77</v>
      </c>
      <c r="T9" s="448">
        <v>0</v>
      </c>
      <c r="U9" s="448">
        <v>0</v>
      </c>
      <c r="V9" s="448">
        <v>15434.39</v>
      </c>
      <c r="W9" s="448">
        <v>0</v>
      </c>
      <c r="X9" s="448">
        <v>0</v>
      </c>
      <c r="Y9" s="448">
        <v>0</v>
      </c>
      <c r="Z9" s="448">
        <v>500685.77</v>
      </c>
      <c r="AA9" s="846">
        <v>44050</v>
      </c>
      <c r="AB9" s="846">
        <v>45145</v>
      </c>
      <c r="AC9" s="847">
        <v>500685.77</v>
      </c>
      <c r="AD9" s="448">
        <v>1.961111111111111</v>
      </c>
      <c r="AE9" s="448">
        <v>3.0416666666666665</v>
      </c>
      <c r="AF9" s="848">
        <v>6.1652999999999999E-2</v>
      </c>
      <c r="AG9" s="448">
        <v>981900.42672222224</v>
      </c>
      <c r="AH9" s="448">
        <v>1522919.2170833333</v>
      </c>
      <c r="AI9" s="448">
        <v>30868.779777809999</v>
      </c>
      <c r="AJ9" s="448">
        <v>1.961111111111111</v>
      </c>
      <c r="AK9" s="448">
        <v>3.0416666666666665</v>
      </c>
      <c r="AL9" s="448">
        <v>6.1652999999999999E-2</v>
      </c>
    </row>
    <row r="10" spans="1:39">
      <c r="A10" s="437" t="s">
        <v>534</v>
      </c>
      <c r="B10" s="437" t="s">
        <v>1786</v>
      </c>
      <c r="C10" s="437" t="s">
        <v>517</v>
      </c>
      <c r="D10" s="437" t="s">
        <v>518</v>
      </c>
      <c r="E10" s="437" t="s">
        <v>1393</v>
      </c>
      <c r="F10" s="437" t="s">
        <v>532</v>
      </c>
      <c r="G10" s="437" t="s">
        <v>1370</v>
      </c>
      <c r="H10" s="437" t="s">
        <v>519</v>
      </c>
      <c r="I10" s="437" t="s">
        <v>1</v>
      </c>
      <c r="J10" s="437" t="s">
        <v>10</v>
      </c>
      <c r="K10" s="437" t="s">
        <v>521</v>
      </c>
      <c r="L10" s="437" t="s">
        <v>533</v>
      </c>
      <c r="M10" s="437">
        <v>1</v>
      </c>
      <c r="N10" s="437">
        <v>1</v>
      </c>
      <c r="O10" s="437">
        <v>1</v>
      </c>
      <c r="P10" s="437">
        <v>0</v>
      </c>
      <c r="Q10" s="437">
        <v>0</v>
      </c>
      <c r="R10" s="437">
        <v>1</v>
      </c>
      <c r="S10" s="448">
        <v>623670.89</v>
      </c>
      <c r="T10" s="448">
        <v>0</v>
      </c>
      <c r="U10" s="448">
        <v>0</v>
      </c>
      <c r="V10" s="448">
        <v>22232.31</v>
      </c>
      <c r="W10" s="448">
        <v>0</v>
      </c>
      <c r="X10" s="448">
        <v>0</v>
      </c>
      <c r="Y10" s="448">
        <v>0</v>
      </c>
      <c r="Z10" s="448">
        <v>623670.89</v>
      </c>
      <c r="AA10" s="846">
        <v>44050</v>
      </c>
      <c r="AB10" s="846">
        <v>45876</v>
      </c>
      <c r="AC10" s="847">
        <v>623670.89</v>
      </c>
      <c r="AD10" s="448">
        <v>3.9916666666666667</v>
      </c>
      <c r="AE10" s="448">
        <v>5.072222222222222</v>
      </c>
      <c r="AF10" s="848">
        <v>7.1294999999999997E-2</v>
      </c>
      <c r="AG10" s="448">
        <v>2489486.3025833336</v>
      </c>
      <c r="AH10" s="448">
        <v>3163397.3476111111</v>
      </c>
      <c r="AI10" s="448">
        <v>44464.616102549997</v>
      </c>
      <c r="AJ10" s="448">
        <v>3.9916666666666671</v>
      </c>
      <c r="AK10" s="448">
        <v>5.072222222222222</v>
      </c>
      <c r="AL10" s="448">
        <v>7.1294999999999997E-2</v>
      </c>
    </row>
    <row r="11" spans="1:39">
      <c r="A11" s="437" t="s">
        <v>535</v>
      </c>
      <c r="B11" s="437" t="s">
        <v>1787</v>
      </c>
      <c r="C11" s="437" t="s">
        <v>517</v>
      </c>
      <c r="D11" s="437" t="s">
        <v>518</v>
      </c>
      <c r="E11" s="437" t="s">
        <v>1393</v>
      </c>
      <c r="F11" s="437" t="s">
        <v>532</v>
      </c>
      <c r="G11" s="437" t="s">
        <v>1370</v>
      </c>
      <c r="H11" s="437" t="s">
        <v>519</v>
      </c>
      <c r="I11" s="437" t="s">
        <v>1</v>
      </c>
      <c r="J11" s="437" t="s">
        <v>10</v>
      </c>
      <c r="K11" s="437" t="s">
        <v>521</v>
      </c>
      <c r="L11" s="437" t="s">
        <v>533</v>
      </c>
      <c r="M11" s="437">
        <v>1</v>
      </c>
      <c r="N11" s="437">
        <v>1</v>
      </c>
      <c r="O11" s="437">
        <v>1</v>
      </c>
      <c r="P11" s="437">
        <v>0</v>
      </c>
      <c r="Q11" s="437">
        <v>0</v>
      </c>
      <c r="R11" s="437">
        <v>1</v>
      </c>
      <c r="S11" s="448">
        <v>2682296.84</v>
      </c>
      <c r="T11" s="448">
        <v>0</v>
      </c>
      <c r="U11" s="448">
        <v>0</v>
      </c>
      <c r="V11" s="448">
        <v>0</v>
      </c>
      <c r="W11" s="448">
        <v>0</v>
      </c>
      <c r="X11" s="448">
        <v>0</v>
      </c>
      <c r="Y11" s="448">
        <v>0</v>
      </c>
      <c r="Z11" s="448">
        <v>2682296.84</v>
      </c>
      <c r="AA11" s="846">
        <v>44291</v>
      </c>
      <c r="AB11" s="846">
        <v>45387</v>
      </c>
      <c r="AC11" s="847">
        <v>2682296.84</v>
      </c>
      <c r="AD11" s="448">
        <v>2.6333333333333333</v>
      </c>
      <c r="AE11" s="448">
        <v>3.0444444444444443</v>
      </c>
      <c r="AF11" s="848">
        <v>6.1652999999999999E-2</v>
      </c>
      <c r="AG11" s="448">
        <v>7063381.6786666662</v>
      </c>
      <c r="AH11" s="448">
        <v>8166103.7128888881</v>
      </c>
      <c r="AI11" s="448">
        <v>165371.64707651999</v>
      </c>
      <c r="AJ11" s="448">
        <v>2.6333333333333333</v>
      </c>
      <c r="AK11" s="448">
        <v>3.0444444444444443</v>
      </c>
      <c r="AL11" s="448">
        <v>6.1652999999999999E-2</v>
      </c>
    </row>
    <row r="12" spans="1:39">
      <c r="A12" s="437" t="s">
        <v>536</v>
      </c>
      <c r="B12" s="437" t="s">
        <v>1788</v>
      </c>
      <c r="C12" s="437" t="s">
        <v>517</v>
      </c>
      <c r="D12" s="437" t="s">
        <v>518</v>
      </c>
      <c r="E12" s="437" t="s">
        <v>1393</v>
      </c>
      <c r="F12" s="437" t="s">
        <v>538</v>
      </c>
      <c r="G12" s="437" t="s">
        <v>1369</v>
      </c>
      <c r="H12" s="437" t="s">
        <v>537</v>
      </c>
      <c r="I12" s="437" t="s">
        <v>0</v>
      </c>
      <c r="J12" s="437" t="s">
        <v>539</v>
      </c>
      <c r="K12" s="437" t="s">
        <v>521</v>
      </c>
      <c r="L12" s="437" t="s">
        <v>533</v>
      </c>
      <c r="M12" s="437">
        <v>1</v>
      </c>
      <c r="N12" s="437">
        <v>1</v>
      </c>
      <c r="O12" s="437">
        <v>1</v>
      </c>
      <c r="P12" s="437">
        <v>1</v>
      </c>
      <c r="Q12" s="437">
        <v>1</v>
      </c>
      <c r="R12" s="437">
        <v>1</v>
      </c>
      <c r="S12" s="448">
        <v>141666.65</v>
      </c>
      <c r="T12" s="448">
        <v>0</v>
      </c>
      <c r="U12" s="448">
        <v>0</v>
      </c>
      <c r="V12" s="448">
        <v>0</v>
      </c>
      <c r="W12" s="448">
        <v>0</v>
      </c>
      <c r="X12" s="448">
        <v>0</v>
      </c>
      <c r="Y12" s="448">
        <v>0</v>
      </c>
      <c r="Z12" s="448">
        <v>141666.65</v>
      </c>
      <c r="AA12" s="846">
        <v>40318</v>
      </c>
      <c r="AB12" s="846">
        <v>44701</v>
      </c>
      <c r="AC12" s="847">
        <v>850000</v>
      </c>
      <c r="AD12" s="448">
        <v>0.72777777777777775</v>
      </c>
      <c r="AE12" s="448">
        <v>12.175000000000001</v>
      </c>
      <c r="AF12" s="848">
        <v>7.0000000000000007E-2</v>
      </c>
      <c r="AG12" s="448">
        <v>103101.83972222221</v>
      </c>
      <c r="AH12" s="448">
        <v>1724791.4637500001</v>
      </c>
      <c r="AI12" s="448">
        <v>9916.665500000001</v>
      </c>
      <c r="AJ12" s="448">
        <v>0.72777777777777775</v>
      </c>
      <c r="AK12" s="448">
        <v>12.175000000000001</v>
      </c>
      <c r="AL12" s="448">
        <v>7.0000000000000007E-2</v>
      </c>
    </row>
    <row r="13" spans="1:39">
      <c r="A13" s="437" t="s">
        <v>540</v>
      </c>
      <c r="B13" s="437" t="s">
        <v>1789</v>
      </c>
      <c r="C13" s="437" t="s">
        <v>517</v>
      </c>
      <c r="D13" s="437" t="s">
        <v>518</v>
      </c>
      <c r="E13" s="437" t="s">
        <v>1393</v>
      </c>
      <c r="F13" s="437" t="s">
        <v>538</v>
      </c>
      <c r="G13" s="437" t="s">
        <v>1369</v>
      </c>
      <c r="H13" s="437" t="s">
        <v>537</v>
      </c>
      <c r="I13" s="437" t="s">
        <v>0</v>
      </c>
      <c r="J13" s="437" t="s">
        <v>539</v>
      </c>
      <c r="K13" s="437" t="s">
        <v>521</v>
      </c>
      <c r="L13" s="437" t="s">
        <v>533</v>
      </c>
      <c r="M13" s="437">
        <v>1</v>
      </c>
      <c r="N13" s="437">
        <v>1</v>
      </c>
      <c r="O13" s="437">
        <v>1</v>
      </c>
      <c r="P13" s="437">
        <v>1</v>
      </c>
      <c r="Q13" s="437">
        <v>1</v>
      </c>
      <c r="R13" s="437">
        <v>1</v>
      </c>
      <c r="S13" s="448">
        <v>1020000</v>
      </c>
      <c r="T13" s="448">
        <v>0</v>
      </c>
      <c r="U13" s="448">
        <v>0</v>
      </c>
      <c r="V13" s="448">
        <v>0</v>
      </c>
      <c r="W13" s="448">
        <v>0</v>
      </c>
      <c r="X13" s="448">
        <v>0</v>
      </c>
      <c r="Y13" s="448">
        <v>0</v>
      </c>
      <c r="Z13" s="448">
        <v>1020000</v>
      </c>
      <c r="AA13" s="846">
        <v>41404</v>
      </c>
      <c r="AB13" s="846">
        <v>46883</v>
      </c>
      <c r="AC13" s="847">
        <v>1020000</v>
      </c>
      <c r="AD13" s="448">
        <v>6.7888888888888888</v>
      </c>
      <c r="AE13" s="448">
        <v>15.219444444444445</v>
      </c>
      <c r="AF13" s="848">
        <v>7.7499999999999999E-2</v>
      </c>
      <c r="AG13" s="448">
        <v>6924666.666666667</v>
      </c>
      <c r="AH13" s="448">
        <v>15523833.333333334</v>
      </c>
      <c r="AI13" s="448">
        <v>79050</v>
      </c>
      <c r="AJ13" s="448">
        <v>6.7888888888888888</v>
      </c>
      <c r="AK13" s="448">
        <v>15.219444444444445</v>
      </c>
      <c r="AL13" s="448">
        <v>7.7499999999999999E-2</v>
      </c>
    </row>
    <row r="14" spans="1:39">
      <c r="A14" s="437" t="s">
        <v>540</v>
      </c>
      <c r="B14" s="437" t="s">
        <v>1790</v>
      </c>
      <c r="C14" s="437" t="s">
        <v>517</v>
      </c>
      <c r="D14" s="437" t="s">
        <v>518</v>
      </c>
      <c r="E14" s="437" t="s">
        <v>1393</v>
      </c>
      <c r="F14" s="437" t="s">
        <v>538</v>
      </c>
      <c r="G14" s="437" t="s">
        <v>1369</v>
      </c>
      <c r="H14" s="437" t="s">
        <v>537</v>
      </c>
      <c r="I14" s="437" t="s">
        <v>0</v>
      </c>
      <c r="J14" s="437" t="s">
        <v>539</v>
      </c>
      <c r="K14" s="437" t="s">
        <v>521</v>
      </c>
      <c r="L14" s="437" t="s">
        <v>533</v>
      </c>
      <c r="M14" s="437">
        <v>1</v>
      </c>
      <c r="N14" s="437">
        <v>1</v>
      </c>
      <c r="O14" s="437">
        <v>1</v>
      </c>
      <c r="P14" s="437">
        <v>1</v>
      </c>
      <c r="Q14" s="437">
        <v>1</v>
      </c>
      <c r="R14" s="437">
        <v>1</v>
      </c>
      <c r="S14" s="448">
        <v>110000</v>
      </c>
      <c r="T14" s="448">
        <v>0</v>
      </c>
      <c r="U14" s="448">
        <v>0</v>
      </c>
      <c r="V14" s="448">
        <v>0</v>
      </c>
      <c r="W14" s="448">
        <v>0</v>
      </c>
      <c r="X14" s="448">
        <v>0</v>
      </c>
      <c r="Y14" s="448">
        <v>0</v>
      </c>
      <c r="Z14" s="448">
        <v>110000</v>
      </c>
      <c r="AA14" s="846">
        <v>41408</v>
      </c>
      <c r="AB14" s="846">
        <v>46887</v>
      </c>
      <c r="AC14" s="847">
        <v>110000</v>
      </c>
      <c r="AD14" s="448">
        <v>6.8</v>
      </c>
      <c r="AE14" s="448">
        <v>15.219444444444445</v>
      </c>
      <c r="AF14" s="848">
        <v>7.7499999999999999E-2</v>
      </c>
      <c r="AG14" s="448">
        <v>748000</v>
      </c>
      <c r="AH14" s="448">
        <v>1674138.888888889</v>
      </c>
      <c r="AI14" s="448">
        <v>8525</v>
      </c>
      <c r="AJ14" s="448">
        <v>6.8</v>
      </c>
      <c r="AK14" s="448">
        <v>15.219444444444445</v>
      </c>
      <c r="AL14" s="448">
        <v>7.7499999999999999E-2</v>
      </c>
    </row>
    <row r="15" spans="1:39">
      <c r="A15" s="437" t="s">
        <v>540</v>
      </c>
      <c r="B15" s="437" t="s">
        <v>1791</v>
      </c>
      <c r="C15" s="437" t="s">
        <v>517</v>
      </c>
      <c r="D15" s="437" t="s">
        <v>518</v>
      </c>
      <c r="E15" s="437" t="s">
        <v>1393</v>
      </c>
      <c r="F15" s="437" t="s">
        <v>538</v>
      </c>
      <c r="G15" s="437" t="s">
        <v>1369</v>
      </c>
      <c r="H15" s="437" t="s">
        <v>537</v>
      </c>
      <c r="I15" s="437" t="s">
        <v>0</v>
      </c>
      <c r="J15" s="437" t="s">
        <v>539</v>
      </c>
      <c r="K15" s="437" t="s">
        <v>521</v>
      </c>
      <c r="L15" s="437" t="s">
        <v>533</v>
      </c>
      <c r="M15" s="437">
        <v>1</v>
      </c>
      <c r="N15" s="437">
        <v>1</v>
      </c>
      <c r="O15" s="437">
        <v>1</v>
      </c>
      <c r="P15" s="437">
        <v>1</v>
      </c>
      <c r="Q15" s="437">
        <v>1</v>
      </c>
      <c r="R15" s="437">
        <v>1</v>
      </c>
      <c r="S15" s="448">
        <v>750000</v>
      </c>
      <c r="T15" s="448">
        <v>0</v>
      </c>
      <c r="U15" s="448">
        <v>0</v>
      </c>
      <c r="V15" s="448">
        <v>0</v>
      </c>
      <c r="W15" s="448">
        <v>0</v>
      </c>
      <c r="X15" s="448">
        <v>0</v>
      </c>
      <c r="Y15" s="448">
        <v>0</v>
      </c>
      <c r="Z15" s="448">
        <v>750000</v>
      </c>
      <c r="AA15" s="846">
        <v>41424</v>
      </c>
      <c r="AB15" s="846">
        <v>46903</v>
      </c>
      <c r="AC15" s="847">
        <v>750000</v>
      </c>
      <c r="AD15" s="448">
        <v>6.8444444444444441</v>
      </c>
      <c r="AE15" s="448">
        <v>15.219444444444445</v>
      </c>
      <c r="AF15" s="848">
        <v>7.7499999999999999E-2</v>
      </c>
      <c r="AG15" s="448">
        <v>5133333.333333333</v>
      </c>
      <c r="AH15" s="448">
        <v>11414583.333333334</v>
      </c>
      <c r="AI15" s="448">
        <v>58125</v>
      </c>
      <c r="AJ15" s="448">
        <v>6.8444444444444441</v>
      </c>
      <c r="AK15" s="448">
        <v>15.219444444444445</v>
      </c>
      <c r="AL15" s="448">
        <v>7.7499999999999999E-2</v>
      </c>
    </row>
    <row r="16" spans="1:39">
      <c r="A16" s="437" t="s">
        <v>541</v>
      </c>
      <c r="B16" s="437" t="s">
        <v>1792</v>
      </c>
      <c r="C16" s="437" t="s">
        <v>517</v>
      </c>
      <c r="D16" s="437" t="s">
        <v>518</v>
      </c>
      <c r="E16" s="437" t="s">
        <v>1393</v>
      </c>
      <c r="F16" s="437" t="s">
        <v>538</v>
      </c>
      <c r="G16" s="437" t="s">
        <v>1369</v>
      </c>
      <c r="H16" s="437" t="s">
        <v>537</v>
      </c>
      <c r="I16" s="437" t="s">
        <v>0</v>
      </c>
      <c r="J16" s="437" t="s">
        <v>539</v>
      </c>
      <c r="K16" s="437" t="s">
        <v>521</v>
      </c>
      <c r="L16" s="437" t="s">
        <v>533</v>
      </c>
      <c r="M16" s="437">
        <v>1</v>
      </c>
      <c r="N16" s="437">
        <v>1</v>
      </c>
      <c r="O16" s="437">
        <v>1</v>
      </c>
      <c r="P16" s="437">
        <v>1</v>
      </c>
      <c r="Q16" s="437">
        <v>1</v>
      </c>
      <c r="R16" s="437">
        <v>1</v>
      </c>
      <c r="S16" s="448">
        <v>70000</v>
      </c>
      <c r="T16" s="448">
        <v>0</v>
      </c>
      <c r="U16" s="448">
        <v>0</v>
      </c>
      <c r="V16" s="448">
        <v>0</v>
      </c>
      <c r="W16" s="448">
        <v>0</v>
      </c>
      <c r="X16" s="448">
        <v>0</v>
      </c>
      <c r="Y16" s="448">
        <v>0</v>
      </c>
      <c r="Z16" s="448">
        <v>70000</v>
      </c>
      <c r="AA16" s="846">
        <v>41604</v>
      </c>
      <c r="AB16" s="846">
        <v>47083</v>
      </c>
      <c r="AC16" s="847">
        <v>70000</v>
      </c>
      <c r="AD16" s="448">
        <v>7.3444444444444441</v>
      </c>
      <c r="AE16" s="448">
        <v>15.219444444444445</v>
      </c>
      <c r="AF16" s="848">
        <v>7.7499999999999999E-2</v>
      </c>
      <c r="AG16" s="448">
        <v>514111.11111111107</v>
      </c>
      <c r="AH16" s="448">
        <v>1065361.1111111112</v>
      </c>
      <c r="AI16" s="448">
        <v>5425</v>
      </c>
      <c r="AJ16" s="448">
        <v>7.3444444444444441</v>
      </c>
      <c r="AK16" s="448">
        <v>15.219444444444447</v>
      </c>
      <c r="AL16" s="448">
        <v>7.7499999999999999E-2</v>
      </c>
    </row>
    <row r="17" spans="1:38">
      <c r="A17" s="437" t="s">
        <v>541</v>
      </c>
      <c r="B17" s="437" t="s">
        <v>1793</v>
      </c>
      <c r="C17" s="437" t="s">
        <v>517</v>
      </c>
      <c r="D17" s="437" t="s">
        <v>518</v>
      </c>
      <c r="E17" s="437" t="s">
        <v>1393</v>
      </c>
      <c r="F17" s="437" t="s">
        <v>538</v>
      </c>
      <c r="G17" s="437" t="s">
        <v>1369</v>
      </c>
      <c r="H17" s="437" t="s">
        <v>537</v>
      </c>
      <c r="I17" s="437" t="s">
        <v>0</v>
      </c>
      <c r="J17" s="437" t="s">
        <v>539</v>
      </c>
      <c r="K17" s="437" t="s">
        <v>521</v>
      </c>
      <c r="L17" s="437" t="s">
        <v>533</v>
      </c>
      <c r="M17" s="437">
        <v>1</v>
      </c>
      <c r="N17" s="437">
        <v>1</v>
      </c>
      <c r="O17" s="437">
        <v>1</v>
      </c>
      <c r="P17" s="437">
        <v>1</v>
      </c>
      <c r="Q17" s="437">
        <v>1</v>
      </c>
      <c r="R17" s="437">
        <v>1</v>
      </c>
      <c r="S17" s="448">
        <v>100000</v>
      </c>
      <c r="T17" s="448">
        <v>0</v>
      </c>
      <c r="U17" s="448">
        <v>0</v>
      </c>
      <c r="V17" s="448">
        <v>0</v>
      </c>
      <c r="W17" s="448">
        <v>0</v>
      </c>
      <c r="X17" s="448">
        <v>0</v>
      </c>
      <c r="Y17" s="448">
        <v>0</v>
      </c>
      <c r="Z17" s="448">
        <v>100000</v>
      </c>
      <c r="AA17" s="846">
        <v>41600</v>
      </c>
      <c r="AB17" s="846">
        <v>47079</v>
      </c>
      <c r="AC17" s="847">
        <v>100000</v>
      </c>
      <c r="AD17" s="448">
        <v>7.333333333333333</v>
      </c>
      <c r="AE17" s="448">
        <v>15.219444444444445</v>
      </c>
      <c r="AF17" s="848">
        <v>7.7499999999999999E-2</v>
      </c>
      <c r="AG17" s="448">
        <v>733333.33333333326</v>
      </c>
      <c r="AH17" s="448">
        <v>1521944.4444444445</v>
      </c>
      <c r="AI17" s="448">
        <v>7750</v>
      </c>
      <c r="AJ17" s="448">
        <v>7.3333333333333321</v>
      </c>
      <c r="AK17" s="448">
        <v>15.219444444444445</v>
      </c>
      <c r="AL17" s="448">
        <v>7.7499999999999999E-2</v>
      </c>
    </row>
    <row r="18" spans="1:38">
      <c r="A18" s="437" t="s">
        <v>541</v>
      </c>
      <c r="B18" s="437" t="s">
        <v>1794</v>
      </c>
      <c r="C18" s="437" t="s">
        <v>517</v>
      </c>
      <c r="D18" s="437" t="s">
        <v>518</v>
      </c>
      <c r="E18" s="437" t="s">
        <v>1393</v>
      </c>
      <c r="F18" s="437" t="s">
        <v>538</v>
      </c>
      <c r="G18" s="437" t="s">
        <v>1369</v>
      </c>
      <c r="H18" s="437" t="s">
        <v>537</v>
      </c>
      <c r="I18" s="437" t="s">
        <v>0</v>
      </c>
      <c r="J18" s="437" t="s">
        <v>539</v>
      </c>
      <c r="K18" s="437" t="s">
        <v>521</v>
      </c>
      <c r="L18" s="437" t="s">
        <v>533</v>
      </c>
      <c r="M18" s="437">
        <v>1</v>
      </c>
      <c r="N18" s="437">
        <v>1</v>
      </c>
      <c r="O18" s="437">
        <v>1</v>
      </c>
      <c r="P18" s="437">
        <v>1</v>
      </c>
      <c r="Q18" s="437">
        <v>1</v>
      </c>
      <c r="R18" s="437">
        <v>1</v>
      </c>
      <c r="S18" s="448">
        <v>400000</v>
      </c>
      <c r="T18" s="448">
        <v>0</v>
      </c>
      <c r="U18" s="448">
        <v>0</v>
      </c>
      <c r="V18" s="448">
        <v>0</v>
      </c>
      <c r="W18" s="448">
        <v>0</v>
      </c>
      <c r="X18" s="448">
        <v>0</v>
      </c>
      <c r="Y18" s="448">
        <v>0</v>
      </c>
      <c r="Z18" s="448">
        <v>400000</v>
      </c>
      <c r="AA18" s="846">
        <v>41613</v>
      </c>
      <c r="AB18" s="846">
        <v>47092</v>
      </c>
      <c r="AC18" s="847">
        <v>400000</v>
      </c>
      <c r="AD18" s="448">
        <v>7.3694444444444445</v>
      </c>
      <c r="AE18" s="448">
        <v>15.219444444444445</v>
      </c>
      <c r="AF18" s="848">
        <v>7.7499999999999999E-2</v>
      </c>
      <c r="AG18" s="448">
        <v>2947777.777777778</v>
      </c>
      <c r="AH18" s="448">
        <v>6087777.777777778</v>
      </c>
      <c r="AI18" s="448">
        <v>31000</v>
      </c>
      <c r="AJ18" s="448">
        <v>7.3694444444444454</v>
      </c>
      <c r="AK18" s="448">
        <v>15.219444444444445</v>
      </c>
      <c r="AL18" s="448">
        <v>7.7499999999999999E-2</v>
      </c>
    </row>
    <row r="19" spans="1:38">
      <c r="A19" s="437" t="s">
        <v>541</v>
      </c>
      <c r="B19" s="437" t="s">
        <v>1795</v>
      </c>
      <c r="C19" s="437" t="s">
        <v>517</v>
      </c>
      <c r="D19" s="437" t="s">
        <v>518</v>
      </c>
      <c r="E19" s="437" t="s">
        <v>1393</v>
      </c>
      <c r="F19" s="437" t="s">
        <v>538</v>
      </c>
      <c r="G19" s="437" t="s">
        <v>1369</v>
      </c>
      <c r="H19" s="437" t="s">
        <v>537</v>
      </c>
      <c r="I19" s="437" t="s">
        <v>0</v>
      </c>
      <c r="J19" s="437" t="s">
        <v>539</v>
      </c>
      <c r="K19" s="437" t="s">
        <v>521</v>
      </c>
      <c r="L19" s="437" t="s">
        <v>533</v>
      </c>
      <c r="M19" s="437">
        <v>1</v>
      </c>
      <c r="N19" s="437">
        <v>1</v>
      </c>
      <c r="O19" s="437">
        <v>1</v>
      </c>
      <c r="P19" s="437">
        <v>1</v>
      </c>
      <c r="Q19" s="437">
        <v>1</v>
      </c>
      <c r="R19" s="437">
        <v>1</v>
      </c>
      <c r="S19" s="448">
        <v>100000</v>
      </c>
      <c r="T19" s="448">
        <v>0</v>
      </c>
      <c r="U19" s="448">
        <v>0</v>
      </c>
      <c r="V19" s="448">
        <v>0</v>
      </c>
      <c r="W19" s="448">
        <v>0</v>
      </c>
      <c r="X19" s="448">
        <v>0</v>
      </c>
      <c r="Y19" s="448">
        <v>0</v>
      </c>
      <c r="Z19" s="448">
        <v>100000</v>
      </c>
      <c r="AA19" s="846">
        <v>41620</v>
      </c>
      <c r="AB19" s="846">
        <v>47099</v>
      </c>
      <c r="AC19" s="847">
        <v>100000</v>
      </c>
      <c r="AD19" s="448">
        <v>7.3888888888888893</v>
      </c>
      <c r="AE19" s="448">
        <v>15.219444444444445</v>
      </c>
      <c r="AF19" s="848">
        <v>7.7499999999999999E-2</v>
      </c>
      <c r="AG19" s="448">
        <v>738888.88888888888</v>
      </c>
      <c r="AH19" s="448">
        <v>1521944.4444444445</v>
      </c>
      <c r="AI19" s="448">
        <v>7750</v>
      </c>
      <c r="AJ19" s="448">
        <v>7.3888888888888884</v>
      </c>
      <c r="AK19" s="448">
        <v>15.219444444444445</v>
      </c>
      <c r="AL19" s="448">
        <v>7.7499999999999999E-2</v>
      </c>
    </row>
    <row r="20" spans="1:38">
      <c r="A20" s="437" t="s">
        <v>542</v>
      </c>
      <c r="B20" s="437" t="s">
        <v>1796</v>
      </c>
      <c r="C20" s="437" t="s">
        <v>517</v>
      </c>
      <c r="D20" s="437" t="s">
        <v>518</v>
      </c>
      <c r="E20" s="437" t="s">
        <v>1393</v>
      </c>
      <c r="F20" s="437" t="s">
        <v>538</v>
      </c>
      <c r="G20" s="437" t="s">
        <v>1369</v>
      </c>
      <c r="H20" s="437" t="s">
        <v>537</v>
      </c>
      <c r="I20" s="437" t="s">
        <v>0</v>
      </c>
      <c r="J20" s="437" t="s">
        <v>539</v>
      </c>
      <c r="K20" s="437" t="s">
        <v>521</v>
      </c>
      <c r="L20" s="437" t="s">
        <v>533</v>
      </c>
      <c r="M20" s="437">
        <v>1</v>
      </c>
      <c r="N20" s="437">
        <v>1</v>
      </c>
      <c r="O20" s="437">
        <v>1</v>
      </c>
      <c r="P20" s="437">
        <v>1</v>
      </c>
      <c r="Q20" s="437">
        <v>1</v>
      </c>
      <c r="R20" s="437">
        <v>1</v>
      </c>
      <c r="S20" s="448">
        <v>49000</v>
      </c>
      <c r="T20" s="448">
        <v>0</v>
      </c>
      <c r="U20" s="448">
        <v>0</v>
      </c>
      <c r="V20" s="448">
        <v>0</v>
      </c>
      <c r="W20" s="448">
        <v>0</v>
      </c>
      <c r="X20" s="448">
        <v>0</v>
      </c>
      <c r="Y20" s="448">
        <v>0</v>
      </c>
      <c r="Z20" s="448">
        <v>49000</v>
      </c>
      <c r="AA20" s="846">
        <v>41780</v>
      </c>
      <c r="AB20" s="846">
        <v>47259</v>
      </c>
      <c r="AC20" s="847">
        <v>49000</v>
      </c>
      <c r="AD20" s="448">
        <v>7.833333333333333</v>
      </c>
      <c r="AE20" s="448">
        <v>15.219444444444445</v>
      </c>
      <c r="AF20" s="848">
        <v>7.6999999999999999E-2</v>
      </c>
      <c r="AG20" s="448">
        <v>383833.33333333331</v>
      </c>
      <c r="AH20" s="448">
        <v>745752.77777777775</v>
      </c>
      <c r="AI20" s="448">
        <v>3773</v>
      </c>
      <c r="AJ20" s="448">
        <v>7.833333333333333</v>
      </c>
      <c r="AK20" s="448">
        <v>15.219444444444443</v>
      </c>
      <c r="AL20" s="448">
        <v>7.6999999999999999E-2</v>
      </c>
    </row>
    <row r="21" spans="1:38">
      <c r="A21" s="437" t="s">
        <v>542</v>
      </c>
      <c r="B21" s="437" t="s">
        <v>1797</v>
      </c>
      <c r="C21" s="437" t="s">
        <v>517</v>
      </c>
      <c r="D21" s="437" t="s">
        <v>518</v>
      </c>
      <c r="E21" s="437" t="s">
        <v>1393</v>
      </c>
      <c r="F21" s="437" t="s">
        <v>538</v>
      </c>
      <c r="G21" s="437" t="s">
        <v>1369</v>
      </c>
      <c r="H21" s="437" t="s">
        <v>537</v>
      </c>
      <c r="I21" s="437" t="s">
        <v>0</v>
      </c>
      <c r="J21" s="437" t="s">
        <v>539</v>
      </c>
      <c r="K21" s="437" t="s">
        <v>521</v>
      </c>
      <c r="L21" s="437" t="s">
        <v>533</v>
      </c>
      <c r="M21" s="437">
        <v>1</v>
      </c>
      <c r="N21" s="437">
        <v>1</v>
      </c>
      <c r="O21" s="437">
        <v>1</v>
      </c>
      <c r="P21" s="437">
        <v>1</v>
      </c>
      <c r="Q21" s="437">
        <v>1</v>
      </c>
      <c r="R21" s="437">
        <v>1</v>
      </c>
      <c r="S21" s="448">
        <v>124000</v>
      </c>
      <c r="T21" s="448">
        <v>0</v>
      </c>
      <c r="U21" s="448">
        <v>0</v>
      </c>
      <c r="V21" s="448">
        <v>0</v>
      </c>
      <c r="W21" s="448">
        <v>0</v>
      </c>
      <c r="X21" s="448">
        <v>0</v>
      </c>
      <c r="Y21" s="448">
        <v>0</v>
      </c>
      <c r="Z21" s="448">
        <v>124000</v>
      </c>
      <c r="AA21" s="846">
        <v>41781</v>
      </c>
      <c r="AB21" s="846">
        <v>47260</v>
      </c>
      <c r="AC21" s="847">
        <v>124000</v>
      </c>
      <c r="AD21" s="448">
        <v>7.8361111111111112</v>
      </c>
      <c r="AE21" s="448">
        <v>15.219444444444445</v>
      </c>
      <c r="AF21" s="848">
        <v>7.6999999999999999E-2</v>
      </c>
      <c r="AG21" s="448">
        <v>971677.77777777775</v>
      </c>
      <c r="AH21" s="448">
        <v>1887211.1111111112</v>
      </c>
      <c r="AI21" s="448">
        <v>9548</v>
      </c>
      <c r="AJ21" s="448">
        <v>7.8361111111111112</v>
      </c>
      <c r="AK21" s="448">
        <v>15.219444444444445</v>
      </c>
      <c r="AL21" s="448">
        <v>7.6999999999999999E-2</v>
      </c>
    </row>
    <row r="22" spans="1:38">
      <c r="A22" s="437" t="s">
        <v>542</v>
      </c>
      <c r="B22" s="437" t="s">
        <v>1798</v>
      </c>
      <c r="C22" s="437" t="s">
        <v>517</v>
      </c>
      <c r="D22" s="437" t="s">
        <v>518</v>
      </c>
      <c r="E22" s="437" t="s">
        <v>1393</v>
      </c>
      <c r="F22" s="437" t="s">
        <v>538</v>
      </c>
      <c r="G22" s="437" t="s">
        <v>1369</v>
      </c>
      <c r="H22" s="437" t="s">
        <v>537</v>
      </c>
      <c r="I22" s="437" t="s">
        <v>0</v>
      </c>
      <c r="J22" s="437" t="s">
        <v>539</v>
      </c>
      <c r="K22" s="437" t="s">
        <v>521</v>
      </c>
      <c r="L22" s="437" t="s">
        <v>533</v>
      </c>
      <c r="M22" s="437">
        <v>1</v>
      </c>
      <c r="N22" s="437">
        <v>1</v>
      </c>
      <c r="O22" s="437">
        <v>1</v>
      </c>
      <c r="P22" s="437">
        <v>1</v>
      </c>
      <c r="Q22" s="437">
        <v>1</v>
      </c>
      <c r="R22" s="437">
        <v>1</v>
      </c>
      <c r="S22" s="448">
        <v>5000</v>
      </c>
      <c r="T22" s="448">
        <v>0</v>
      </c>
      <c r="U22" s="448">
        <v>0</v>
      </c>
      <c r="V22" s="448">
        <v>0</v>
      </c>
      <c r="W22" s="448">
        <v>0</v>
      </c>
      <c r="X22" s="448">
        <v>0</v>
      </c>
      <c r="Y22" s="448">
        <v>0</v>
      </c>
      <c r="Z22" s="448">
        <v>5000</v>
      </c>
      <c r="AA22" s="846">
        <v>41789</v>
      </c>
      <c r="AB22" s="846">
        <v>47268</v>
      </c>
      <c r="AC22" s="847">
        <v>5000</v>
      </c>
      <c r="AD22" s="448">
        <v>7.8583333333333334</v>
      </c>
      <c r="AE22" s="448">
        <v>15.219444444444445</v>
      </c>
      <c r="AF22" s="848">
        <v>7.6999999999999999E-2</v>
      </c>
      <c r="AG22" s="448">
        <v>39291.666666666664</v>
      </c>
      <c r="AH22" s="448">
        <v>76097.222222222219</v>
      </c>
      <c r="AI22" s="448">
        <v>385</v>
      </c>
      <c r="AJ22" s="448">
        <v>7.8583333333333325</v>
      </c>
      <c r="AK22" s="448">
        <v>15.219444444444443</v>
      </c>
      <c r="AL22" s="448">
        <v>7.6999999999999999E-2</v>
      </c>
    </row>
    <row r="23" spans="1:38">
      <c r="A23" s="437" t="s">
        <v>542</v>
      </c>
      <c r="B23" s="437" t="s">
        <v>1799</v>
      </c>
      <c r="C23" s="437" t="s">
        <v>517</v>
      </c>
      <c r="D23" s="437" t="s">
        <v>518</v>
      </c>
      <c r="E23" s="437" t="s">
        <v>1393</v>
      </c>
      <c r="F23" s="437" t="s">
        <v>538</v>
      </c>
      <c r="G23" s="437" t="s">
        <v>1369</v>
      </c>
      <c r="H23" s="437" t="s">
        <v>537</v>
      </c>
      <c r="I23" s="437" t="s">
        <v>0</v>
      </c>
      <c r="J23" s="437" t="s">
        <v>539</v>
      </c>
      <c r="K23" s="437" t="s">
        <v>521</v>
      </c>
      <c r="L23" s="437" t="s">
        <v>533</v>
      </c>
      <c r="M23" s="437">
        <v>1</v>
      </c>
      <c r="N23" s="437">
        <v>1</v>
      </c>
      <c r="O23" s="437">
        <v>1</v>
      </c>
      <c r="P23" s="437">
        <v>1</v>
      </c>
      <c r="Q23" s="437">
        <v>1</v>
      </c>
      <c r="R23" s="437">
        <v>1</v>
      </c>
      <c r="S23" s="448">
        <v>27000</v>
      </c>
      <c r="T23" s="448">
        <v>0</v>
      </c>
      <c r="U23" s="448">
        <v>0</v>
      </c>
      <c r="V23" s="448">
        <v>0</v>
      </c>
      <c r="W23" s="448">
        <v>0</v>
      </c>
      <c r="X23" s="448">
        <v>0</v>
      </c>
      <c r="Y23" s="448">
        <v>0</v>
      </c>
      <c r="Z23" s="448">
        <v>27000</v>
      </c>
      <c r="AA23" s="846">
        <v>41795</v>
      </c>
      <c r="AB23" s="846">
        <v>47274</v>
      </c>
      <c r="AC23" s="847">
        <v>27000</v>
      </c>
      <c r="AD23" s="448">
        <v>7.875</v>
      </c>
      <c r="AE23" s="448">
        <v>15.219444444444445</v>
      </c>
      <c r="AF23" s="848">
        <v>7.6999999999999999E-2</v>
      </c>
      <c r="AG23" s="448">
        <v>212625</v>
      </c>
      <c r="AH23" s="448">
        <v>410925</v>
      </c>
      <c r="AI23" s="448">
        <v>2079</v>
      </c>
      <c r="AJ23" s="448">
        <v>7.875</v>
      </c>
      <c r="AK23" s="448">
        <v>15.219444444444445</v>
      </c>
      <c r="AL23" s="448">
        <v>7.6999999999999999E-2</v>
      </c>
    </row>
    <row r="24" spans="1:38">
      <c r="A24" s="437" t="s">
        <v>542</v>
      </c>
      <c r="B24" s="437" t="s">
        <v>1800</v>
      </c>
      <c r="C24" s="437" t="s">
        <v>517</v>
      </c>
      <c r="D24" s="437" t="s">
        <v>518</v>
      </c>
      <c r="E24" s="437" t="s">
        <v>1393</v>
      </c>
      <c r="F24" s="437" t="s">
        <v>538</v>
      </c>
      <c r="G24" s="437" t="s">
        <v>1369</v>
      </c>
      <c r="H24" s="437" t="s">
        <v>537</v>
      </c>
      <c r="I24" s="437" t="s">
        <v>0</v>
      </c>
      <c r="J24" s="437" t="s">
        <v>539</v>
      </c>
      <c r="K24" s="437" t="s">
        <v>521</v>
      </c>
      <c r="L24" s="437" t="s">
        <v>533</v>
      </c>
      <c r="M24" s="437">
        <v>1</v>
      </c>
      <c r="N24" s="437">
        <v>1</v>
      </c>
      <c r="O24" s="437">
        <v>1</v>
      </c>
      <c r="P24" s="437">
        <v>1</v>
      </c>
      <c r="Q24" s="437">
        <v>1</v>
      </c>
      <c r="R24" s="437">
        <v>1</v>
      </c>
      <c r="S24" s="448">
        <v>20000</v>
      </c>
      <c r="T24" s="448">
        <v>0</v>
      </c>
      <c r="U24" s="448">
        <v>0</v>
      </c>
      <c r="V24" s="448">
        <v>0</v>
      </c>
      <c r="W24" s="448">
        <v>0</v>
      </c>
      <c r="X24" s="448">
        <v>0</v>
      </c>
      <c r="Y24" s="448">
        <v>0</v>
      </c>
      <c r="Z24" s="448">
        <v>20000</v>
      </c>
      <c r="AA24" s="846">
        <v>41814</v>
      </c>
      <c r="AB24" s="846">
        <v>47293</v>
      </c>
      <c r="AC24" s="847">
        <v>20000</v>
      </c>
      <c r="AD24" s="448">
        <v>7.927777777777778</v>
      </c>
      <c r="AE24" s="448">
        <v>15.219444444444445</v>
      </c>
      <c r="AF24" s="848">
        <v>7.6999999999999999E-2</v>
      </c>
      <c r="AG24" s="448">
        <v>158555.55555555556</v>
      </c>
      <c r="AH24" s="448">
        <v>304388.88888888888</v>
      </c>
      <c r="AI24" s="448">
        <v>1540</v>
      </c>
      <c r="AJ24" s="448">
        <v>7.927777777777778</v>
      </c>
      <c r="AK24" s="448">
        <v>15.219444444444443</v>
      </c>
      <c r="AL24" s="448">
        <v>7.6999999999999999E-2</v>
      </c>
    </row>
    <row r="25" spans="1:38">
      <c r="A25" s="437" t="s">
        <v>542</v>
      </c>
      <c r="B25" s="437" t="s">
        <v>1801</v>
      </c>
      <c r="C25" s="437" t="s">
        <v>517</v>
      </c>
      <c r="D25" s="437" t="s">
        <v>518</v>
      </c>
      <c r="E25" s="437" t="s">
        <v>1393</v>
      </c>
      <c r="F25" s="437" t="s">
        <v>538</v>
      </c>
      <c r="G25" s="437" t="s">
        <v>1369</v>
      </c>
      <c r="H25" s="437" t="s">
        <v>537</v>
      </c>
      <c r="I25" s="437" t="s">
        <v>0</v>
      </c>
      <c r="J25" s="437" t="s">
        <v>539</v>
      </c>
      <c r="K25" s="437" t="s">
        <v>521</v>
      </c>
      <c r="L25" s="437" t="s">
        <v>533</v>
      </c>
      <c r="M25" s="437">
        <v>1</v>
      </c>
      <c r="N25" s="437">
        <v>1</v>
      </c>
      <c r="O25" s="437">
        <v>1</v>
      </c>
      <c r="P25" s="437">
        <v>1</v>
      </c>
      <c r="Q25" s="437">
        <v>1</v>
      </c>
      <c r="R25" s="437">
        <v>1</v>
      </c>
      <c r="S25" s="448">
        <v>65000</v>
      </c>
      <c r="T25" s="448">
        <v>0</v>
      </c>
      <c r="U25" s="448">
        <v>0</v>
      </c>
      <c r="V25" s="448">
        <v>0</v>
      </c>
      <c r="W25" s="448">
        <v>0</v>
      </c>
      <c r="X25" s="448">
        <v>0</v>
      </c>
      <c r="Y25" s="448">
        <v>0</v>
      </c>
      <c r="Z25" s="448">
        <v>65000</v>
      </c>
      <c r="AA25" s="846">
        <v>41963</v>
      </c>
      <c r="AB25" s="846">
        <v>49268</v>
      </c>
      <c r="AC25" s="847">
        <v>65000</v>
      </c>
      <c r="AD25" s="448">
        <v>13.41388888888889</v>
      </c>
      <c r="AE25" s="448">
        <v>20.291666666666668</v>
      </c>
      <c r="AF25" s="848">
        <v>8.4500000000000006E-2</v>
      </c>
      <c r="AG25" s="448">
        <v>871902.77777777787</v>
      </c>
      <c r="AH25" s="448">
        <v>1318958.3333333335</v>
      </c>
      <c r="AI25" s="448">
        <v>5492.5</v>
      </c>
      <c r="AJ25" s="448">
        <v>13.41388888888889</v>
      </c>
      <c r="AK25" s="448">
        <v>20.291666666666668</v>
      </c>
      <c r="AL25" s="448">
        <v>8.4500000000000006E-2</v>
      </c>
    </row>
    <row r="26" spans="1:38">
      <c r="A26" s="437" t="s">
        <v>542</v>
      </c>
      <c r="B26" s="437" t="s">
        <v>1802</v>
      </c>
      <c r="C26" s="437" t="s">
        <v>517</v>
      </c>
      <c r="D26" s="437" t="s">
        <v>518</v>
      </c>
      <c r="E26" s="437" t="s">
        <v>1393</v>
      </c>
      <c r="F26" s="437" t="s">
        <v>538</v>
      </c>
      <c r="G26" s="437" t="s">
        <v>1369</v>
      </c>
      <c r="H26" s="437" t="s">
        <v>537</v>
      </c>
      <c r="I26" s="437" t="s">
        <v>0</v>
      </c>
      <c r="J26" s="437" t="s">
        <v>539</v>
      </c>
      <c r="K26" s="437" t="s">
        <v>521</v>
      </c>
      <c r="L26" s="437" t="s">
        <v>533</v>
      </c>
      <c r="M26" s="437">
        <v>1</v>
      </c>
      <c r="N26" s="437">
        <v>1</v>
      </c>
      <c r="O26" s="437">
        <v>1</v>
      </c>
      <c r="P26" s="437">
        <v>1</v>
      </c>
      <c r="Q26" s="437">
        <v>1</v>
      </c>
      <c r="R26" s="437">
        <v>1</v>
      </c>
      <c r="S26" s="448">
        <v>120000</v>
      </c>
      <c r="T26" s="448">
        <v>0</v>
      </c>
      <c r="U26" s="448">
        <v>0</v>
      </c>
      <c r="V26" s="448">
        <v>0</v>
      </c>
      <c r="W26" s="448">
        <v>0</v>
      </c>
      <c r="X26" s="448">
        <v>0</v>
      </c>
      <c r="Y26" s="448">
        <v>0</v>
      </c>
      <c r="Z26" s="448">
        <v>120000</v>
      </c>
      <c r="AA26" s="846">
        <v>41967</v>
      </c>
      <c r="AB26" s="846">
        <v>49272</v>
      </c>
      <c r="AC26" s="847">
        <v>120000</v>
      </c>
      <c r="AD26" s="448">
        <v>13.425000000000001</v>
      </c>
      <c r="AE26" s="448">
        <v>20.291666666666668</v>
      </c>
      <c r="AF26" s="848">
        <v>8.4500000000000006E-2</v>
      </c>
      <c r="AG26" s="448">
        <v>1611000</v>
      </c>
      <c r="AH26" s="448">
        <v>2435000</v>
      </c>
      <c r="AI26" s="448">
        <v>10140</v>
      </c>
      <c r="AJ26" s="448">
        <v>13.425000000000001</v>
      </c>
      <c r="AK26" s="448">
        <v>20.291666666666668</v>
      </c>
      <c r="AL26" s="448">
        <v>8.4500000000000006E-2</v>
      </c>
    </row>
    <row r="27" spans="1:38">
      <c r="A27" s="437" t="s">
        <v>542</v>
      </c>
      <c r="B27" s="437" t="s">
        <v>1803</v>
      </c>
      <c r="C27" s="437" t="s">
        <v>517</v>
      </c>
      <c r="D27" s="437" t="s">
        <v>518</v>
      </c>
      <c r="E27" s="437" t="s">
        <v>1393</v>
      </c>
      <c r="F27" s="437" t="s">
        <v>538</v>
      </c>
      <c r="G27" s="437" t="s">
        <v>1369</v>
      </c>
      <c r="H27" s="437" t="s">
        <v>537</v>
      </c>
      <c r="I27" s="437" t="s">
        <v>0</v>
      </c>
      <c r="J27" s="437" t="s">
        <v>539</v>
      </c>
      <c r="K27" s="437" t="s">
        <v>521</v>
      </c>
      <c r="L27" s="437" t="s">
        <v>533</v>
      </c>
      <c r="M27" s="437">
        <v>1</v>
      </c>
      <c r="N27" s="437">
        <v>1</v>
      </c>
      <c r="O27" s="437">
        <v>1</v>
      </c>
      <c r="P27" s="437">
        <v>1</v>
      </c>
      <c r="Q27" s="437">
        <v>1</v>
      </c>
      <c r="R27" s="437">
        <v>1</v>
      </c>
      <c r="S27" s="448">
        <v>15000</v>
      </c>
      <c r="T27" s="448">
        <v>0</v>
      </c>
      <c r="U27" s="448">
        <v>0</v>
      </c>
      <c r="V27" s="448">
        <v>0</v>
      </c>
      <c r="W27" s="448">
        <v>0</v>
      </c>
      <c r="X27" s="448">
        <v>0</v>
      </c>
      <c r="Y27" s="448">
        <v>0</v>
      </c>
      <c r="Z27" s="448">
        <v>15000</v>
      </c>
      <c r="AA27" s="846">
        <v>41970</v>
      </c>
      <c r="AB27" s="846">
        <v>49275</v>
      </c>
      <c r="AC27" s="847">
        <v>15000</v>
      </c>
      <c r="AD27" s="448">
        <v>13.433333333333334</v>
      </c>
      <c r="AE27" s="448">
        <v>20.291666666666668</v>
      </c>
      <c r="AF27" s="848">
        <v>8.4500000000000006E-2</v>
      </c>
      <c r="AG27" s="448">
        <v>201500</v>
      </c>
      <c r="AH27" s="448">
        <v>304375</v>
      </c>
      <c r="AI27" s="448">
        <v>1267.5</v>
      </c>
      <c r="AJ27" s="448">
        <v>13.433333333333334</v>
      </c>
      <c r="AK27" s="448">
        <v>20.291666666666668</v>
      </c>
      <c r="AL27" s="448">
        <v>8.4500000000000006E-2</v>
      </c>
    </row>
    <row r="28" spans="1:38">
      <c r="A28" s="437" t="s">
        <v>542</v>
      </c>
      <c r="B28" s="437" t="s">
        <v>1804</v>
      </c>
      <c r="C28" s="437" t="s">
        <v>517</v>
      </c>
      <c r="D28" s="437" t="s">
        <v>518</v>
      </c>
      <c r="E28" s="437" t="s">
        <v>1393</v>
      </c>
      <c r="F28" s="437" t="s">
        <v>538</v>
      </c>
      <c r="G28" s="437" t="s">
        <v>1369</v>
      </c>
      <c r="H28" s="437" t="s">
        <v>537</v>
      </c>
      <c r="I28" s="437" t="s">
        <v>0</v>
      </c>
      <c r="J28" s="437" t="s">
        <v>539</v>
      </c>
      <c r="K28" s="437" t="s">
        <v>521</v>
      </c>
      <c r="L28" s="437" t="s">
        <v>533</v>
      </c>
      <c r="M28" s="437">
        <v>1</v>
      </c>
      <c r="N28" s="437">
        <v>1</v>
      </c>
      <c r="O28" s="437">
        <v>1</v>
      </c>
      <c r="P28" s="437">
        <v>1</v>
      </c>
      <c r="Q28" s="437">
        <v>1</v>
      </c>
      <c r="R28" s="437">
        <v>1</v>
      </c>
      <c r="S28" s="448">
        <v>50000</v>
      </c>
      <c r="T28" s="448">
        <v>0</v>
      </c>
      <c r="U28" s="448">
        <v>0</v>
      </c>
      <c r="V28" s="448">
        <v>0</v>
      </c>
      <c r="W28" s="448">
        <v>0</v>
      </c>
      <c r="X28" s="448">
        <v>0</v>
      </c>
      <c r="Y28" s="448">
        <v>0</v>
      </c>
      <c r="Z28" s="448">
        <v>50000</v>
      </c>
      <c r="AA28" s="846">
        <v>41997</v>
      </c>
      <c r="AB28" s="846">
        <v>49302</v>
      </c>
      <c r="AC28" s="847">
        <v>50000</v>
      </c>
      <c r="AD28" s="448">
        <v>13.508333333333333</v>
      </c>
      <c r="AE28" s="448">
        <v>20.291666666666668</v>
      </c>
      <c r="AF28" s="848">
        <v>8.4500000000000006E-2</v>
      </c>
      <c r="AG28" s="448">
        <v>675416.66666666663</v>
      </c>
      <c r="AH28" s="448">
        <v>1014583.3333333334</v>
      </c>
      <c r="AI28" s="448">
        <v>4225</v>
      </c>
      <c r="AJ28" s="448">
        <v>13.508333333333333</v>
      </c>
      <c r="AK28" s="448">
        <v>20.291666666666668</v>
      </c>
      <c r="AL28" s="448">
        <v>8.4500000000000006E-2</v>
      </c>
    </row>
    <row r="29" spans="1:38">
      <c r="A29" s="437" t="s">
        <v>543</v>
      </c>
      <c r="B29" s="437" t="s">
        <v>1805</v>
      </c>
      <c r="C29" s="437" t="s">
        <v>517</v>
      </c>
      <c r="D29" s="437" t="s">
        <v>518</v>
      </c>
      <c r="E29" s="437" t="s">
        <v>1393</v>
      </c>
      <c r="F29" s="437" t="s">
        <v>538</v>
      </c>
      <c r="G29" s="437" t="s">
        <v>1369</v>
      </c>
      <c r="H29" s="437" t="s">
        <v>537</v>
      </c>
      <c r="I29" s="437" t="s">
        <v>0</v>
      </c>
      <c r="J29" s="437" t="s">
        <v>539</v>
      </c>
      <c r="K29" s="437" t="s">
        <v>521</v>
      </c>
      <c r="L29" s="437" t="s">
        <v>533</v>
      </c>
      <c r="M29" s="437">
        <v>1</v>
      </c>
      <c r="N29" s="437">
        <v>1</v>
      </c>
      <c r="O29" s="437">
        <v>1</v>
      </c>
      <c r="P29" s="437">
        <v>1</v>
      </c>
      <c r="Q29" s="437">
        <v>1</v>
      </c>
      <c r="R29" s="437">
        <v>1</v>
      </c>
      <c r="S29" s="448">
        <v>1425000</v>
      </c>
      <c r="T29" s="448">
        <v>0</v>
      </c>
      <c r="U29" s="448">
        <v>0</v>
      </c>
      <c r="V29" s="448">
        <v>0</v>
      </c>
      <c r="W29" s="448">
        <v>0</v>
      </c>
      <c r="X29" s="448">
        <v>0</v>
      </c>
      <c r="Y29" s="448">
        <v>0</v>
      </c>
      <c r="Z29" s="448">
        <v>1425000</v>
      </c>
      <c r="AA29" s="846">
        <v>41992</v>
      </c>
      <c r="AB29" s="846">
        <v>49297</v>
      </c>
      <c r="AC29" s="847">
        <v>1425000</v>
      </c>
      <c r="AD29" s="448">
        <v>13.494444444444444</v>
      </c>
      <c r="AE29" s="448">
        <v>20.291666666666668</v>
      </c>
      <c r="AF29" s="848">
        <v>8.4500000000000006E-2</v>
      </c>
      <c r="AG29" s="448">
        <v>19229583.333333332</v>
      </c>
      <c r="AH29" s="448">
        <v>28915625</v>
      </c>
      <c r="AI29" s="448">
        <v>120412.50000000001</v>
      </c>
      <c r="AJ29" s="448">
        <v>13.494444444444444</v>
      </c>
      <c r="AK29" s="448">
        <v>20.291666666666668</v>
      </c>
      <c r="AL29" s="448">
        <v>8.4500000000000006E-2</v>
      </c>
    </row>
    <row r="30" spans="1:38">
      <c r="A30" s="437" t="s">
        <v>544</v>
      </c>
      <c r="B30" s="437" t="s">
        <v>1806</v>
      </c>
      <c r="C30" s="437" t="s">
        <v>517</v>
      </c>
      <c r="D30" s="437" t="s">
        <v>518</v>
      </c>
      <c r="E30" s="437" t="s">
        <v>1393</v>
      </c>
      <c r="F30" s="437" t="s">
        <v>538</v>
      </c>
      <c r="G30" s="437" t="s">
        <v>1369</v>
      </c>
      <c r="H30" s="437" t="s">
        <v>537</v>
      </c>
      <c r="I30" s="437" t="s">
        <v>0</v>
      </c>
      <c r="J30" s="437" t="s">
        <v>539</v>
      </c>
      <c r="K30" s="437" t="s">
        <v>521</v>
      </c>
      <c r="L30" s="437" t="s">
        <v>533</v>
      </c>
      <c r="M30" s="437">
        <v>1</v>
      </c>
      <c r="N30" s="437">
        <v>1</v>
      </c>
      <c r="O30" s="437">
        <v>1</v>
      </c>
      <c r="P30" s="437">
        <v>1</v>
      </c>
      <c r="Q30" s="437">
        <v>1</v>
      </c>
      <c r="R30" s="437">
        <v>1</v>
      </c>
      <c r="S30" s="448">
        <v>302000</v>
      </c>
      <c r="T30" s="448">
        <v>0</v>
      </c>
      <c r="U30" s="448">
        <v>0</v>
      </c>
      <c r="V30" s="448">
        <v>0</v>
      </c>
      <c r="W30" s="448">
        <v>0</v>
      </c>
      <c r="X30" s="448">
        <v>0</v>
      </c>
      <c r="Y30" s="448">
        <v>0</v>
      </c>
      <c r="Z30" s="448">
        <v>302000</v>
      </c>
      <c r="AA30" s="846">
        <v>42215</v>
      </c>
      <c r="AB30" s="846">
        <v>49520</v>
      </c>
      <c r="AC30" s="847">
        <v>302000</v>
      </c>
      <c r="AD30" s="448">
        <v>14.113888888888889</v>
      </c>
      <c r="AE30" s="448">
        <v>20.291666666666668</v>
      </c>
      <c r="AF30" s="848">
        <v>8.4500000000000006E-2</v>
      </c>
      <c r="AG30" s="448">
        <v>4262394.444444444</v>
      </c>
      <c r="AH30" s="448">
        <v>6128083.333333334</v>
      </c>
      <c r="AI30" s="448">
        <v>25519</v>
      </c>
      <c r="AJ30" s="448">
        <v>14.113888888888887</v>
      </c>
      <c r="AK30" s="448">
        <v>20.291666666666668</v>
      </c>
      <c r="AL30" s="448">
        <v>8.4500000000000006E-2</v>
      </c>
    </row>
    <row r="31" spans="1:38">
      <c r="A31" s="437" t="s">
        <v>544</v>
      </c>
      <c r="B31" s="437" t="s">
        <v>1807</v>
      </c>
      <c r="C31" s="437" t="s">
        <v>517</v>
      </c>
      <c r="D31" s="437" t="s">
        <v>518</v>
      </c>
      <c r="E31" s="437" t="s">
        <v>1393</v>
      </c>
      <c r="F31" s="437" t="s">
        <v>538</v>
      </c>
      <c r="G31" s="437" t="s">
        <v>1369</v>
      </c>
      <c r="H31" s="437" t="s">
        <v>537</v>
      </c>
      <c r="I31" s="437" t="s">
        <v>0</v>
      </c>
      <c r="J31" s="437" t="s">
        <v>539</v>
      </c>
      <c r="K31" s="437" t="s">
        <v>521</v>
      </c>
      <c r="L31" s="437" t="s">
        <v>533</v>
      </c>
      <c r="M31" s="437">
        <v>1</v>
      </c>
      <c r="N31" s="437">
        <v>1</v>
      </c>
      <c r="O31" s="437">
        <v>1</v>
      </c>
      <c r="P31" s="437">
        <v>1</v>
      </c>
      <c r="Q31" s="437">
        <v>1</v>
      </c>
      <c r="R31" s="437">
        <v>1</v>
      </c>
      <c r="S31" s="448">
        <v>160000</v>
      </c>
      <c r="T31" s="448">
        <v>0</v>
      </c>
      <c r="U31" s="448">
        <v>0</v>
      </c>
      <c r="V31" s="448">
        <v>0</v>
      </c>
      <c r="W31" s="448">
        <v>0</v>
      </c>
      <c r="X31" s="448">
        <v>0</v>
      </c>
      <c r="Y31" s="448">
        <v>0</v>
      </c>
      <c r="Z31" s="448">
        <v>160000</v>
      </c>
      <c r="AA31" s="846">
        <v>42332</v>
      </c>
      <c r="AB31" s="846">
        <v>49637</v>
      </c>
      <c r="AC31" s="847">
        <v>160000</v>
      </c>
      <c r="AD31" s="448">
        <v>14.438888888888888</v>
      </c>
      <c r="AE31" s="448">
        <v>20.291666666666668</v>
      </c>
      <c r="AF31" s="848">
        <v>8.4500000000000006E-2</v>
      </c>
      <c r="AG31" s="448">
        <v>2310222.222222222</v>
      </c>
      <c r="AH31" s="448">
        <v>3246666.666666667</v>
      </c>
      <c r="AI31" s="448">
        <v>13520</v>
      </c>
      <c r="AJ31" s="448">
        <v>14.438888888888888</v>
      </c>
      <c r="AK31" s="448">
        <v>20.291666666666668</v>
      </c>
      <c r="AL31" s="448">
        <v>8.4500000000000006E-2</v>
      </c>
    </row>
    <row r="32" spans="1:38">
      <c r="A32" s="437" t="s">
        <v>544</v>
      </c>
      <c r="B32" s="437" t="s">
        <v>1808</v>
      </c>
      <c r="C32" s="437" t="s">
        <v>517</v>
      </c>
      <c r="D32" s="437" t="s">
        <v>518</v>
      </c>
      <c r="E32" s="437" t="s">
        <v>1393</v>
      </c>
      <c r="F32" s="437" t="s">
        <v>538</v>
      </c>
      <c r="G32" s="437" t="s">
        <v>1369</v>
      </c>
      <c r="H32" s="437" t="s">
        <v>537</v>
      </c>
      <c r="I32" s="437" t="s">
        <v>0</v>
      </c>
      <c r="J32" s="437" t="s">
        <v>539</v>
      </c>
      <c r="K32" s="437" t="s">
        <v>521</v>
      </c>
      <c r="L32" s="437" t="s">
        <v>533</v>
      </c>
      <c r="M32" s="437">
        <v>1</v>
      </c>
      <c r="N32" s="437">
        <v>1</v>
      </c>
      <c r="O32" s="437">
        <v>1</v>
      </c>
      <c r="P32" s="437">
        <v>1</v>
      </c>
      <c r="Q32" s="437">
        <v>1</v>
      </c>
      <c r="R32" s="437">
        <v>1</v>
      </c>
      <c r="S32" s="448">
        <v>27000</v>
      </c>
      <c r="T32" s="448">
        <v>0</v>
      </c>
      <c r="U32" s="448">
        <v>0</v>
      </c>
      <c r="V32" s="448">
        <v>0</v>
      </c>
      <c r="W32" s="448">
        <v>0</v>
      </c>
      <c r="X32" s="448">
        <v>0</v>
      </c>
      <c r="Y32" s="448">
        <v>0</v>
      </c>
      <c r="Z32" s="448">
        <v>27000</v>
      </c>
      <c r="AA32" s="846">
        <v>42338</v>
      </c>
      <c r="AB32" s="846">
        <v>49643</v>
      </c>
      <c r="AC32" s="847">
        <v>27000</v>
      </c>
      <c r="AD32" s="448">
        <v>14.455555555555556</v>
      </c>
      <c r="AE32" s="448">
        <v>20.291666666666668</v>
      </c>
      <c r="AF32" s="848">
        <v>8.4500000000000006E-2</v>
      </c>
      <c r="AG32" s="448">
        <v>390300</v>
      </c>
      <c r="AH32" s="448">
        <v>547875</v>
      </c>
      <c r="AI32" s="448">
        <v>2281.5</v>
      </c>
      <c r="AJ32" s="448">
        <v>14.455555555555556</v>
      </c>
      <c r="AK32" s="448">
        <v>20.291666666666668</v>
      </c>
      <c r="AL32" s="448">
        <v>8.4500000000000006E-2</v>
      </c>
    </row>
    <row r="33" spans="1:38">
      <c r="A33" s="437" t="s">
        <v>545</v>
      </c>
      <c r="B33" s="437" t="s">
        <v>1809</v>
      </c>
      <c r="C33" s="437" t="s">
        <v>517</v>
      </c>
      <c r="D33" s="437" t="s">
        <v>518</v>
      </c>
      <c r="E33" s="437" t="s">
        <v>1393</v>
      </c>
      <c r="F33" s="437" t="s">
        <v>538</v>
      </c>
      <c r="G33" s="437" t="s">
        <v>1369</v>
      </c>
      <c r="H33" s="437" t="s">
        <v>537</v>
      </c>
      <c r="I33" s="437" t="s">
        <v>0</v>
      </c>
      <c r="J33" s="437" t="s">
        <v>539</v>
      </c>
      <c r="K33" s="437" t="s">
        <v>521</v>
      </c>
      <c r="L33" s="437" t="s">
        <v>533</v>
      </c>
      <c r="M33" s="437">
        <v>1</v>
      </c>
      <c r="N33" s="437">
        <v>1</v>
      </c>
      <c r="O33" s="437">
        <v>1</v>
      </c>
      <c r="P33" s="437">
        <v>1</v>
      </c>
      <c r="Q33" s="437">
        <v>1</v>
      </c>
      <c r="R33" s="437">
        <v>1</v>
      </c>
      <c r="S33" s="448">
        <v>185000</v>
      </c>
      <c r="T33" s="448">
        <v>0</v>
      </c>
      <c r="U33" s="448">
        <v>0</v>
      </c>
      <c r="V33" s="448">
        <v>7816.25</v>
      </c>
      <c r="W33" s="448">
        <v>0</v>
      </c>
      <c r="X33" s="448">
        <v>0</v>
      </c>
      <c r="Y33" s="448">
        <v>0</v>
      </c>
      <c r="Z33" s="448">
        <v>185000</v>
      </c>
      <c r="AA33" s="846">
        <v>42606</v>
      </c>
      <c r="AB33" s="846">
        <v>49911</v>
      </c>
      <c r="AC33" s="847">
        <v>70000</v>
      </c>
      <c r="AD33" s="448">
        <v>15.2</v>
      </c>
      <c r="AE33" s="448">
        <v>20.291666666666668</v>
      </c>
      <c r="AF33" s="848">
        <v>8.4500000000000006E-2</v>
      </c>
      <c r="AG33" s="448">
        <v>2812000</v>
      </c>
      <c r="AH33" s="448">
        <v>3753958.3333333335</v>
      </c>
      <c r="AI33" s="448">
        <v>15632.500000000002</v>
      </c>
      <c r="AJ33" s="448">
        <v>15.2</v>
      </c>
      <c r="AK33" s="448">
        <v>20.291666666666668</v>
      </c>
      <c r="AL33" s="448">
        <v>8.4500000000000006E-2</v>
      </c>
    </row>
    <row r="34" spans="1:38">
      <c r="A34" s="437" t="s">
        <v>545</v>
      </c>
      <c r="B34" s="437" t="s">
        <v>1810</v>
      </c>
      <c r="C34" s="437" t="s">
        <v>517</v>
      </c>
      <c r="D34" s="437" t="s">
        <v>518</v>
      </c>
      <c r="E34" s="437" t="s">
        <v>1393</v>
      </c>
      <c r="F34" s="437" t="s">
        <v>538</v>
      </c>
      <c r="G34" s="437" t="s">
        <v>1369</v>
      </c>
      <c r="H34" s="437" t="s">
        <v>537</v>
      </c>
      <c r="I34" s="437" t="s">
        <v>0</v>
      </c>
      <c r="J34" s="437" t="s">
        <v>539</v>
      </c>
      <c r="K34" s="437" t="s">
        <v>521</v>
      </c>
      <c r="L34" s="437" t="s">
        <v>533</v>
      </c>
      <c r="M34" s="437">
        <v>1</v>
      </c>
      <c r="N34" s="437">
        <v>1</v>
      </c>
      <c r="O34" s="437">
        <v>1</v>
      </c>
      <c r="P34" s="437">
        <v>1</v>
      </c>
      <c r="Q34" s="437">
        <v>1</v>
      </c>
      <c r="R34" s="437">
        <v>1</v>
      </c>
      <c r="S34" s="448">
        <v>185000</v>
      </c>
      <c r="T34" s="448">
        <v>0</v>
      </c>
      <c r="U34" s="448">
        <v>0</v>
      </c>
      <c r="V34" s="448">
        <v>7816.25</v>
      </c>
      <c r="W34" s="448">
        <v>0</v>
      </c>
      <c r="X34" s="448">
        <v>0</v>
      </c>
      <c r="Y34" s="448">
        <v>0</v>
      </c>
      <c r="Z34" s="448">
        <v>185000</v>
      </c>
      <c r="AA34" s="846">
        <v>42607</v>
      </c>
      <c r="AB34" s="846">
        <v>49912</v>
      </c>
      <c r="AC34" s="847">
        <v>185000</v>
      </c>
      <c r="AD34" s="448">
        <v>15.202777777777778</v>
      </c>
      <c r="AE34" s="448">
        <v>20.291666666666668</v>
      </c>
      <c r="AF34" s="848">
        <v>8.4500000000000006E-2</v>
      </c>
      <c r="AG34" s="448">
        <v>2812513.888888889</v>
      </c>
      <c r="AH34" s="448">
        <v>3753958.3333333335</v>
      </c>
      <c r="AI34" s="448">
        <v>15632.500000000002</v>
      </c>
      <c r="AJ34" s="448">
        <v>15.202777777777778</v>
      </c>
      <c r="AK34" s="448">
        <v>20.291666666666668</v>
      </c>
      <c r="AL34" s="448">
        <v>8.4500000000000006E-2</v>
      </c>
    </row>
    <row r="35" spans="1:38">
      <c r="A35" s="437" t="s">
        <v>545</v>
      </c>
      <c r="B35" s="437" t="s">
        <v>1811</v>
      </c>
      <c r="C35" s="437" t="s">
        <v>517</v>
      </c>
      <c r="D35" s="437" t="s">
        <v>518</v>
      </c>
      <c r="E35" s="437" t="s">
        <v>1393</v>
      </c>
      <c r="F35" s="437" t="s">
        <v>538</v>
      </c>
      <c r="G35" s="437" t="s">
        <v>1369</v>
      </c>
      <c r="H35" s="437" t="s">
        <v>537</v>
      </c>
      <c r="I35" s="437" t="s">
        <v>0</v>
      </c>
      <c r="J35" s="437" t="s">
        <v>539</v>
      </c>
      <c r="K35" s="437" t="s">
        <v>521</v>
      </c>
      <c r="L35" s="437" t="s">
        <v>533</v>
      </c>
      <c r="M35" s="437">
        <v>1</v>
      </c>
      <c r="N35" s="437">
        <v>1</v>
      </c>
      <c r="O35" s="437">
        <v>1</v>
      </c>
      <c r="P35" s="437">
        <v>1</v>
      </c>
      <c r="Q35" s="437">
        <v>1</v>
      </c>
      <c r="R35" s="437">
        <v>1</v>
      </c>
      <c r="S35" s="448">
        <v>2130000</v>
      </c>
      <c r="T35" s="448">
        <v>0</v>
      </c>
      <c r="U35" s="448">
        <v>0</v>
      </c>
      <c r="V35" s="448">
        <v>0</v>
      </c>
      <c r="W35" s="448">
        <v>0</v>
      </c>
      <c r="X35" s="448">
        <v>0</v>
      </c>
      <c r="Y35" s="448">
        <v>0</v>
      </c>
      <c r="Z35" s="448">
        <v>2130000</v>
      </c>
      <c r="AA35" s="846">
        <v>42663</v>
      </c>
      <c r="AB35" s="846">
        <v>44489</v>
      </c>
      <c r="AC35" s="847">
        <v>2130000</v>
      </c>
      <c r="AD35" s="448">
        <v>0.1388888888888889</v>
      </c>
      <c r="AE35" s="448">
        <v>5.072222222222222</v>
      </c>
      <c r="AF35" s="848">
        <v>4.9000000000000002E-2</v>
      </c>
      <c r="AG35" s="448">
        <v>295833.33333333337</v>
      </c>
      <c r="AH35" s="448">
        <v>10803833.333333332</v>
      </c>
      <c r="AI35" s="448">
        <v>104370</v>
      </c>
      <c r="AJ35" s="448">
        <v>0.1388888888888889</v>
      </c>
      <c r="AK35" s="448">
        <v>5.072222222222222</v>
      </c>
      <c r="AL35" s="448">
        <v>4.9000000000000002E-2</v>
      </c>
    </row>
    <row r="36" spans="1:38">
      <c r="A36" s="437" t="s">
        <v>545</v>
      </c>
      <c r="B36" s="437" t="s">
        <v>1812</v>
      </c>
      <c r="C36" s="437" t="s">
        <v>517</v>
      </c>
      <c r="D36" s="437" t="s">
        <v>518</v>
      </c>
      <c r="E36" s="437" t="s">
        <v>1393</v>
      </c>
      <c r="F36" s="437" t="s">
        <v>538</v>
      </c>
      <c r="G36" s="437" t="s">
        <v>1369</v>
      </c>
      <c r="H36" s="437" t="s">
        <v>537</v>
      </c>
      <c r="I36" s="437" t="s">
        <v>0</v>
      </c>
      <c r="J36" s="437" t="s">
        <v>539</v>
      </c>
      <c r="K36" s="437" t="s">
        <v>521</v>
      </c>
      <c r="L36" s="437" t="s">
        <v>533</v>
      </c>
      <c r="M36" s="437">
        <v>1</v>
      </c>
      <c r="N36" s="437">
        <v>1</v>
      </c>
      <c r="O36" s="437">
        <v>1</v>
      </c>
      <c r="P36" s="437">
        <v>1</v>
      </c>
      <c r="Q36" s="437">
        <v>1</v>
      </c>
      <c r="R36" s="437">
        <v>1</v>
      </c>
      <c r="S36" s="448">
        <v>850000</v>
      </c>
      <c r="T36" s="448">
        <v>0</v>
      </c>
      <c r="U36" s="448">
        <v>0</v>
      </c>
      <c r="V36" s="448">
        <v>27200</v>
      </c>
      <c r="W36" s="448">
        <v>0</v>
      </c>
      <c r="X36" s="448">
        <v>0</v>
      </c>
      <c r="Y36" s="448">
        <v>0</v>
      </c>
      <c r="Z36" s="448">
        <v>850000</v>
      </c>
      <c r="AA36" s="846">
        <v>42955</v>
      </c>
      <c r="AB36" s="846">
        <v>46607</v>
      </c>
      <c r="AC36" s="847">
        <v>85000</v>
      </c>
      <c r="AD36" s="448">
        <v>6.0222222222222221</v>
      </c>
      <c r="AE36" s="448">
        <v>10.144444444444444</v>
      </c>
      <c r="AF36" s="848">
        <v>6.4000000000000001E-2</v>
      </c>
      <c r="AG36" s="448">
        <v>5118888.888888889</v>
      </c>
      <c r="AH36" s="448">
        <v>8622777.777777778</v>
      </c>
      <c r="AI36" s="448">
        <v>54400</v>
      </c>
      <c r="AJ36" s="448">
        <v>6.0222222222222221</v>
      </c>
      <c r="AK36" s="448">
        <v>10.144444444444444</v>
      </c>
      <c r="AL36" s="448">
        <v>6.4000000000000001E-2</v>
      </c>
    </row>
    <row r="37" spans="1:38">
      <c r="A37" s="437" t="s">
        <v>545</v>
      </c>
      <c r="B37" s="437" t="s">
        <v>1813</v>
      </c>
      <c r="C37" s="437" t="s">
        <v>517</v>
      </c>
      <c r="D37" s="437" t="s">
        <v>518</v>
      </c>
      <c r="E37" s="437" t="s">
        <v>1393</v>
      </c>
      <c r="F37" s="437" t="s">
        <v>538</v>
      </c>
      <c r="G37" s="437" t="s">
        <v>1369</v>
      </c>
      <c r="H37" s="437" t="s">
        <v>537</v>
      </c>
      <c r="I37" s="437" t="s">
        <v>0</v>
      </c>
      <c r="J37" s="437" t="s">
        <v>539</v>
      </c>
      <c r="K37" s="437" t="s">
        <v>521</v>
      </c>
      <c r="L37" s="437" t="s">
        <v>533</v>
      </c>
      <c r="M37" s="437">
        <v>1</v>
      </c>
      <c r="N37" s="437">
        <v>1</v>
      </c>
      <c r="O37" s="437">
        <v>1</v>
      </c>
      <c r="P37" s="437">
        <v>1</v>
      </c>
      <c r="Q37" s="437">
        <v>1</v>
      </c>
      <c r="R37" s="437">
        <v>1</v>
      </c>
      <c r="S37" s="448">
        <v>180000</v>
      </c>
      <c r="T37" s="448">
        <v>0</v>
      </c>
      <c r="U37" s="448">
        <v>0</v>
      </c>
      <c r="V37" s="448">
        <v>0</v>
      </c>
      <c r="W37" s="448">
        <v>0</v>
      </c>
      <c r="X37" s="448">
        <v>0</v>
      </c>
      <c r="Y37" s="448">
        <v>0</v>
      </c>
      <c r="Z37" s="448">
        <v>180000</v>
      </c>
      <c r="AA37" s="846">
        <v>43097</v>
      </c>
      <c r="AB37" s="846">
        <v>46749</v>
      </c>
      <c r="AC37" s="847">
        <v>125000</v>
      </c>
      <c r="AD37" s="448">
        <v>6.416666666666667</v>
      </c>
      <c r="AE37" s="448">
        <v>10.144444444444444</v>
      </c>
      <c r="AF37" s="848">
        <v>6.4000000000000001E-2</v>
      </c>
      <c r="AG37" s="448">
        <v>1155000</v>
      </c>
      <c r="AH37" s="448">
        <v>1826000</v>
      </c>
      <c r="AI37" s="448">
        <v>11520</v>
      </c>
      <c r="AJ37" s="448">
        <v>6.416666666666667</v>
      </c>
      <c r="AK37" s="448">
        <v>10.144444444444444</v>
      </c>
      <c r="AL37" s="448">
        <v>6.4000000000000001E-2</v>
      </c>
    </row>
    <row r="38" spans="1:38">
      <c r="A38" s="437" t="s">
        <v>546</v>
      </c>
      <c r="B38" s="437" t="s">
        <v>1814</v>
      </c>
      <c r="C38" s="437" t="s">
        <v>517</v>
      </c>
      <c r="D38" s="437" t="s">
        <v>518</v>
      </c>
      <c r="E38" s="437" t="s">
        <v>1393</v>
      </c>
      <c r="F38" s="437" t="s">
        <v>538</v>
      </c>
      <c r="G38" s="437" t="s">
        <v>1369</v>
      </c>
      <c r="H38" s="437" t="s">
        <v>537</v>
      </c>
      <c r="I38" s="437" t="s">
        <v>0</v>
      </c>
      <c r="J38" s="437" t="s">
        <v>539</v>
      </c>
      <c r="K38" s="437" t="s">
        <v>521</v>
      </c>
      <c r="L38" s="437" t="s">
        <v>533</v>
      </c>
      <c r="M38" s="437">
        <v>1</v>
      </c>
      <c r="N38" s="437">
        <v>1</v>
      </c>
      <c r="O38" s="437">
        <v>1</v>
      </c>
      <c r="P38" s="437">
        <v>1</v>
      </c>
      <c r="Q38" s="437">
        <v>1</v>
      </c>
      <c r="R38" s="437">
        <v>1</v>
      </c>
      <c r="S38" s="448">
        <v>5000000</v>
      </c>
      <c r="T38" s="448">
        <v>0</v>
      </c>
      <c r="U38" s="448">
        <v>0</v>
      </c>
      <c r="V38" s="448">
        <v>0</v>
      </c>
      <c r="W38" s="448">
        <v>0</v>
      </c>
      <c r="X38" s="448">
        <v>0</v>
      </c>
      <c r="Y38" s="448">
        <v>0</v>
      </c>
      <c r="Z38" s="448">
        <v>5000000</v>
      </c>
      <c r="AA38" s="846">
        <v>43404</v>
      </c>
      <c r="AB38" s="846">
        <v>45230</v>
      </c>
      <c r="AC38" s="847">
        <v>5000000</v>
      </c>
      <c r="AD38" s="448">
        <v>2.1972222222222224</v>
      </c>
      <c r="AE38" s="448">
        <v>5.072222222222222</v>
      </c>
      <c r="AF38" s="848">
        <v>4.7800000000000002E-2</v>
      </c>
      <c r="AG38" s="448">
        <v>10986111.111111112</v>
      </c>
      <c r="AH38" s="448">
        <v>25361111.111111108</v>
      </c>
      <c r="AI38" s="448">
        <v>239000</v>
      </c>
      <c r="AJ38" s="448">
        <v>2.1972222222222224</v>
      </c>
      <c r="AK38" s="448">
        <v>5.072222222222222</v>
      </c>
      <c r="AL38" s="448">
        <v>4.7800000000000002E-2</v>
      </c>
    </row>
    <row r="39" spans="1:38">
      <c r="A39" s="437" t="s">
        <v>547</v>
      </c>
      <c r="B39" s="437" t="s">
        <v>1815</v>
      </c>
      <c r="C39" s="437" t="s">
        <v>517</v>
      </c>
      <c r="D39" s="437" t="s">
        <v>518</v>
      </c>
      <c r="E39" s="437" t="s">
        <v>1393</v>
      </c>
      <c r="F39" s="437" t="s">
        <v>538</v>
      </c>
      <c r="G39" s="437" t="s">
        <v>1369</v>
      </c>
      <c r="H39" s="437" t="s">
        <v>537</v>
      </c>
      <c r="I39" s="437" t="s">
        <v>0</v>
      </c>
      <c r="J39" s="437" t="s">
        <v>539</v>
      </c>
      <c r="K39" s="437" t="s">
        <v>521</v>
      </c>
      <c r="L39" s="437" t="s">
        <v>533</v>
      </c>
      <c r="M39" s="437">
        <v>1</v>
      </c>
      <c r="N39" s="437">
        <v>1</v>
      </c>
      <c r="O39" s="437">
        <v>1</v>
      </c>
      <c r="P39" s="437">
        <v>1</v>
      </c>
      <c r="Q39" s="437">
        <v>1</v>
      </c>
      <c r="R39" s="437">
        <v>1</v>
      </c>
      <c r="S39" s="448">
        <v>550000</v>
      </c>
      <c r="T39" s="448">
        <v>0</v>
      </c>
      <c r="U39" s="448">
        <v>0</v>
      </c>
      <c r="V39" s="448">
        <v>0</v>
      </c>
      <c r="W39" s="448">
        <v>0</v>
      </c>
      <c r="X39" s="448">
        <v>0</v>
      </c>
      <c r="Y39" s="448">
        <v>0</v>
      </c>
      <c r="Z39" s="448">
        <v>550000</v>
      </c>
      <c r="AA39" s="846">
        <v>43404</v>
      </c>
      <c r="AB39" s="846">
        <v>50709</v>
      </c>
      <c r="AC39" s="847">
        <v>550000</v>
      </c>
      <c r="AD39" s="448">
        <v>17.416666666666668</v>
      </c>
      <c r="AE39" s="448">
        <v>20.291666666666668</v>
      </c>
      <c r="AF39" s="848">
        <v>7.4999999999999997E-2</v>
      </c>
      <c r="AG39" s="448">
        <v>9579166.6666666679</v>
      </c>
      <c r="AH39" s="448">
        <v>11160416.666666668</v>
      </c>
      <c r="AI39" s="448">
        <v>41250</v>
      </c>
      <c r="AJ39" s="448">
        <v>17.416666666666668</v>
      </c>
      <c r="AK39" s="448">
        <v>20.291666666666668</v>
      </c>
      <c r="AL39" s="448">
        <v>7.4999999999999997E-2</v>
      </c>
    </row>
    <row r="40" spans="1:38">
      <c r="A40" s="437" t="s">
        <v>548</v>
      </c>
      <c r="B40" s="437" t="s">
        <v>1816</v>
      </c>
      <c r="C40" s="437" t="s">
        <v>517</v>
      </c>
      <c r="D40" s="437" t="s">
        <v>518</v>
      </c>
      <c r="E40" s="437" t="s">
        <v>1393</v>
      </c>
      <c r="F40" s="437" t="s">
        <v>538</v>
      </c>
      <c r="G40" s="437" t="s">
        <v>1369</v>
      </c>
      <c r="H40" s="437" t="s">
        <v>537</v>
      </c>
      <c r="I40" s="437" t="s">
        <v>0</v>
      </c>
      <c r="J40" s="437" t="s">
        <v>539</v>
      </c>
      <c r="K40" s="437" t="s">
        <v>521</v>
      </c>
      <c r="L40" s="437" t="s">
        <v>533</v>
      </c>
      <c r="M40" s="437">
        <v>1</v>
      </c>
      <c r="N40" s="437">
        <v>1</v>
      </c>
      <c r="O40" s="437">
        <v>1</v>
      </c>
      <c r="P40" s="437">
        <v>1</v>
      </c>
      <c r="Q40" s="437">
        <v>1</v>
      </c>
      <c r="R40" s="437">
        <v>1</v>
      </c>
      <c r="S40" s="448">
        <v>70000</v>
      </c>
      <c r="T40" s="448">
        <v>0</v>
      </c>
      <c r="U40" s="448">
        <v>0</v>
      </c>
      <c r="V40" s="448">
        <v>0</v>
      </c>
      <c r="W40" s="448">
        <v>0</v>
      </c>
      <c r="X40" s="448">
        <v>0</v>
      </c>
      <c r="Y40" s="448">
        <v>0</v>
      </c>
      <c r="Z40" s="448">
        <v>70000</v>
      </c>
      <c r="AA40" s="846">
        <v>43404</v>
      </c>
      <c r="AB40" s="846">
        <v>50709</v>
      </c>
      <c r="AC40" s="847">
        <v>70000</v>
      </c>
      <c r="AD40" s="448">
        <v>17.416666666666668</v>
      </c>
      <c r="AE40" s="448">
        <v>20.291666666666668</v>
      </c>
      <c r="AF40" s="848">
        <v>7.4999999999999997E-2</v>
      </c>
      <c r="AG40" s="448">
        <v>1219166.6666666667</v>
      </c>
      <c r="AH40" s="448">
        <v>1420416.6666666667</v>
      </c>
      <c r="AI40" s="448">
        <v>5250</v>
      </c>
      <c r="AJ40" s="448">
        <v>17.416666666666668</v>
      </c>
      <c r="AK40" s="448">
        <v>20.291666666666668</v>
      </c>
      <c r="AL40" s="448">
        <v>7.4999999999999997E-2</v>
      </c>
    </row>
    <row r="41" spans="1:38">
      <c r="A41" s="437" t="s">
        <v>549</v>
      </c>
      <c r="B41" s="437" t="s">
        <v>1817</v>
      </c>
      <c r="C41" s="437" t="s">
        <v>517</v>
      </c>
      <c r="D41" s="437" t="s">
        <v>518</v>
      </c>
      <c r="E41" s="437" t="s">
        <v>1393</v>
      </c>
      <c r="F41" s="437" t="s">
        <v>538</v>
      </c>
      <c r="G41" s="437" t="s">
        <v>1369</v>
      </c>
      <c r="H41" s="437" t="s">
        <v>537</v>
      </c>
      <c r="I41" s="437" t="s">
        <v>0</v>
      </c>
      <c r="J41" s="437" t="s">
        <v>539</v>
      </c>
      <c r="K41" s="437" t="s">
        <v>521</v>
      </c>
      <c r="L41" s="437" t="s">
        <v>533</v>
      </c>
      <c r="M41" s="437">
        <v>1</v>
      </c>
      <c r="N41" s="437">
        <v>1</v>
      </c>
      <c r="O41" s="437">
        <v>1</v>
      </c>
      <c r="P41" s="437">
        <v>1</v>
      </c>
      <c r="Q41" s="437">
        <v>1</v>
      </c>
      <c r="R41" s="437">
        <v>1</v>
      </c>
      <c r="S41" s="448">
        <v>55000</v>
      </c>
      <c r="T41" s="448">
        <v>0</v>
      </c>
      <c r="U41" s="448">
        <v>0</v>
      </c>
      <c r="V41" s="448">
        <v>0</v>
      </c>
      <c r="W41" s="448">
        <v>0</v>
      </c>
      <c r="X41" s="448">
        <v>0</v>
      </c>
      <c r="Y41" s="448">
        <v>0</v>
      </c>
      <c r="Z41" s="448">
        <v>55000</v>
      </c>
      <c r="AA41" s="846">
        <v>43460</v>
      </c>
      <c r="AB41" s="846">
        <v>47113</v>
      </c>
      <c r="AC41" s="847">
        <v>55000</v>
      </c>
      <c r="AD41" s="448">
        <v>7.427777777777778</v>
      </c>
      <c r="AE41" s="448">
        <v>10.147222222222222</v>
      </c>
      <c r="AF41" s="848">
        <v>6.0600000000000001E-2</v>
      </c>
      <c r="AG41" s="448">
        <v>408527.77777777781</v>
      </c>
      <c r="AH41" s="448">
        <v>558097.22222222225</v>
      </c>
      <c r="AI41" s="448">
        <v>3333</v>
      </c>
      <c r="AJ41" s="448">
        <v>7.427777777777778</v>
      </c>
      <c r="AK41" s="448">
        <v>10.147222222222222</v>
      </c>
      <c r="AL41" s="448">
        <v>6.0600000000000001E-2</v>
      </c>
    </row>
    <row r="42" spans="1:38">
      <c r="A42" s="437" t="s">
        <v>550</v>
      </c>
      <c r="B42" s="437" t="s">
        <v>1818</v>
      </c>
      <c r="C42" s="437" t="s">
        <v>517</v>
      </c>
      <c r="D42" s="437" t="s">
        <v>518</v>
      </c>
      <c r="E42" s="437" t="s">
        <v>1393</v>
      </c>
      <c r="F42" s="437" t="s">
        <v>538</v>
      </c>
      <c r="G42" s="437" t="s">
        <v>1369</v>
      </c>
      <c r="H42" s="437" t="s">
        <v>537</v>
      </c>
      <c r="I42" s="437" t="s">
        <v>0</v>
      </c>
      <c r="J42" s="437" t="s">
        <v>539</v>
      </c>
      <c r="K42" s="437" t="s">
        <v>521</v>
      </c>
      <c r="L42" s="437" t="s">
        <v>533</v>
      </c>
      <c r="M42" s="437">
        <v>1</v>
      </c>
      <c r="N42" s="437">
        <v>1</v>
      </c>
      <c r="O42" s="437">
        <v>1</v>
      </c>
      <c r="P42" s="437">
        <v>1</v>
      </c>
      <c r="Q42" s="437">
        <v>1</v>
      </c>
      <c r="R42" s="437">
        <v>1</v>
      </c>
      <c r="S42" s="448">
        <v>225000</v>
      </c>
      <c r="T42" s="448">
        <v>0</v>
      </c>
      <c r="U42" s="448">
        <v>0</v>
      </c>
      <c r="V42" s="448">
        <v>0</v>
      </c>
      <c r="W42" s="448">
        <v>0</v>
      </c>
      <c r="X42" s="448">
        <v>0</v>
      </c>
      <c r="Y42" s="448">
        <v>0</v>
      </c>
      <c r="Z42" s="448">
        <v>225000</v>
      </c>
      <c r="AA42" s="846">
        <v>43460</v>
      </c>
      <c r="AB42" s="846">
        <v>47113</v>
      </c>
      <c r="AC42" s="847">
        <v>225000</v>
      </c>
      <c r="AD42" s="448">
        <v>7.427777777777778</v>
      </c>
      <c r="AE42" s="448">
        <v>10.147222222222222</v>
      </c>
      <c r="AF42" s="848">
        <v>6.0600000000000001E-2</v>
      </c>
      <c r="AG42" s="448">
        <v>1671250</v>
      </c>
      <c r="AH42" s="448">
        <v>2283125</v>
      </c>
      <c r="AI42" s="448">
        <v>13635</v>
      </c>
      <c r="AJ42" s="448">
        <v>7.427777777777778</v>
      </c>
      <c r="AK42" s="448">
        <v>10.147222222222222</v>
      </c>
      <c r="AL42" s="448">
        <v>6.0600000000000001E-2</v>
      </c>
    </row>
    <row r="43" spans="1:38">
      <c r="A43" s="437" t="s">
        <v>551</v>
      </c>
      <c r="B43" s="437" t="s">
        <v>1819</v>
      </c>
      <c r="C43" s="437" t="s">
        <v>517</v>
      </c>
      <c r="D43" s="437" t="s">
        <v>518</v>
      </c>
      <c r="E43" s="437" t="s">
        <v>1393</v>
      </c>
      <c r="F43" s="437" t="s">
        <v>538</v>
      </c>
      <c r="G43" s="437" t="s">
        <v>1369</v>
      </c>
      <c r="H43" s="437" t="s">
        <v>537</v>
      </c>
      <c r="I43" s="437" t="s">
        <v>0</v>
      </c>
      <c r="J43" s="437" t="s">
        <v>539</v>
      </c>
      <c r="K43" s="437" t="s">
        <v>521</v>
      </c>
      <c r="L43" s="437" t="s">
        <v>533</v>
      </c>
      <c r="M43" s="437">
        <v>1</v>
      </c>
      <c r="N43" s="437">
        <v>1</v>
      </c>
      <c r="O43" s="437">
        <v>1</v>
      </c>
      <c r="P43" s="437">
        <v>1</v>
      </c>
      <c r="Q43" s="437">
        <v>1</v>
      </c>
      <c r="R43" s="437">
        <v>1</v>
      </c>
      <c r="S43" s="448">
        <v>8000000</v>
      </c>
      <c r="T43" s="448">
        <v>0</v>
      </c>
      <c r="U43" s="448">
        <v>0</v>
      </c>
      <c r="V43" s="448">
        <v>0</v>
      </c>
      <c r="W43" s="448">
        <v>0</v>
      </c>
      <c r="X43" s="448">
        <v>0</v>
      </c>
      <c r="Y43" s="448">
        <v>0</v>
      </c>
      <c r="Z43" s="448">
        <v>8000000</v>
      </c>
      <c r="AA43" s="846">
        <v>43462</v>
      </c>
      <c r="AB43" s="846">
        <v>45288</v>
      </c>
      <c r="AC43" s="847">
        <v>8000000</v>
      </c>
      <c r="AD43" s="448">
        <v>2.3583333333333334</v>
      </c>
      <c r="AE43" s="448">
        <v>5.072222222222222</v>
      </c>
      <c r="AF43" s="848">
        <v>4.7800000000000002E-2</v>
      </c>
      <c r="AG43" s="448">
        <v>18866666.666666668</v>
      </c>
      <c r="AH43" s="448">
        <v>40577777.777777776</v>
      </c>
      <c r="AI43" s="448">
        <v>382400</v>
      </c>
      <c r="AJ43" s="448">
        <v>2.3583333333333334</v>
      </c>
      <c r="AK43" s="448">
        <v>5.072222222222222</v>
      </c>
      <c r="AL43" s="448">
        <v>4.7800000000000002E-2</v>
      </c>
    </row>
    <row r="44" spans="1:38">
      <c r="A44" s="437" t="s">
        <v>552</v>
      </c>
      <c r="B44" s="437" t="s">
        <v>1820</v>
      </c>
      <c r="C44" s="437" t="s">
        <v>517</v>
      </c>
      <c r="D44" s="437" t="s">
        <v>518</v>
      </c>
      <c r="E44" s="437" t="s">
        <v>1393</v>
      </c>
      <c r="F44" s="437" t="s">
        <v>538</v>
      </c>
      <c r="G44" s="437" t="s">
        <v>1369</v>
      </c>
      <c r="H44" s="437" t="s">
        <v>537</v>
      </c>
      <c r="I44" s="437" t="s">
        <v>0</v>
      </c>
      <c r="J44" s="437" t="s">
        <v>539</v>
      </c>
      <c r="K44" s="437" t="s">
        <v>521</v>
      </c>
      <c r="L44" s="437" t="s">
        <v>533</v>
      </c>
      <c r="M44" s="437">
        <v>1</v>
      </c>
      <c r="N44" s="437">
        <v>1</v>
      </c>
      <c r="O44" s="437">
        <v>1</v>
      </c>
      <c r="P44" s="437">
        <v>1</v>
      </c>
      <c r="Q44" s="437">
        <v>1</v>
      </c>
      <c r="R44" s="437">
        <v>1</v>
      </c>
      <c r="S44" s="448">
        <v>5000000</v>
      </c>
      <c r="T44" s="448">
        <v>0</v>
      </c>
      <c r="U44" s="448">
        <v>0</v>
      </c>
      <c r="V44" s="448">
        <v>0</v>
      </c>
      <c r="W44" s="448">
        <v>0</v>
      </c>
      <c r="X44" s="448">
        <v>0</v>
      </c>
      <c r="Y44" s="448">
        <v>0</v>
      </c>
      <c r="Z44" s="448">
        <v>5000000</v>
      </c>
      <c r="AA44" s="846">
        <v>43476</v>
      </c>
      <c r="AB44" s="846">
        <v>45302</v>
      </c>
      <c r="AC44" s="847">
        <v>5000000</v>
      </c>
      <c r="AD44" s="448">
        <v>2.3972222222222221</v>
      </c>
      <c r="AE44" s="448">
        <v>5.072222222222222</v>
      </c>
      <c r="AF44" s="848">
        <v>4.7800000000000002E-2</v>
      </c>
      <c r="AG44" s="448">
        <v>11986111.11111111</v>
      </c>
      <c r="AH44" s="448">
        <v>25361111.111111108</v>
      </c>
      <c r="AI44" s="448">
        <v>239000</v>
      </c>
      <c r="AJ44" s="448">
        <v>2.3972222222222221</v>
      </c>
      <c r="AK44" s="448">
        <v>5.072222222222222</v>
      </c>
      <c r="AL44" s="448">
        <v>4.7800000000000002E-2</v>
      </c>
    </row>
    <row r="45" spans="1:38">
      <c r="A45" s="437" t="s">
        <v>553</v>
      </c>
      <c r="B45" s="437" t="s">
        <v>1821</v>
      </c>
      <c r="C45" s="437" t="s">
        <v>517</v>
      </c>
      <c r="D45" s="437" t="s">
        <v>518</v>
      </c>
      <c r="E45" s="437" t="s">
        <v>1393</v>
      </c>
      <c r="F45" s="437" t="s">
        <v>538</v>
      </c>
      <c r="G45" s="437" t="s">
        <v>1369</v>
      </c>
      <c r="H45" s="437" t="s">
        <v>537</v>
      </c>
      <c r="I45" s="437" t="s">
        <v>0</v>
      </c>
      <c r="J45" s="437" t="s">
        <v>539</v>
      </c>
      <c r="K45" s="437" t="s">
        <v>521</v>
      </c>
      <c r="L45" s="437" t="s">
        <v>533</v>
      </c>
      <c r="M45" s="437">
        <v>1</v>
      </c>
      <c r="N45" s="437">
        <v>1</v>
      </c>
      <c r="O45" s="437">
        <v>1</v>
      </c>
      <c r="P45" s="437">
        <v>1</v>
      </c>
      <c r="Q45" s="437">
        <v>1</v>
      </c>
      <c r="R45" s="437">
        <v>1</v>
      </c>
      <c r="S45" s="448">
        <v>6000000</v>
      </c>
      <c r="T45" s="448">
        <v>0</v>
      </c>
      <c r="U45" s="448">
        <v>0</v>
      </c>
      <c r="V45" s="448">
        <v>0</v>
      </c>
      <c r="W45" s="448">
        <v>0</v>
      </c>
      <c r="X45" s="448">
        <v>0</v>
      </c>
      <c r="Y45" s="448">
        <v>0</v>
      </c>
      <c r="Z45" s="448">
        <v>6000000</v>
      </c>
      <c r="AA45" s="846">
        <v>43476</v>
      </c>
      <c r="AB45" s="846">
        <v>45302</v>
      </c>
      <c r="AC45" s="847">
        <v>6000000</v>
      </c>
      <c r="AD45" s="448">
        <v>2.3972222222222221</v>
      </c>
      <c r="AE45" s="448">
        <v>5.072222222222222</v>
      </c>
      <c r="AF45" s="848">
        <v>4.7800000000000002E-2</v>
      </c>
      <c r="AG45" s="448">
        <v>14383333.333333332</v>
      </c>
      <c r="AH45" s="448">
        <v>30433333.333333332</v>
      </c>
      <c r="AI45" s="448">
        <v>286800</v>
      </c>
      <c r="AJ45" s="448">
        <v>2.3972222222222221</v>
      </c>
      <c r="AK45" s="448">
        <v>5.072222222222222</v>
      </c>
      <c r="AL45" s="448">
        <v>4.7800000000000002E-2</v>
      </c>
    </row>
    <row r="46" spans="1:38">
      <c r="A46" s="437" t="s">
        <v>554</v>
      </c>
      <c r="B46" s="437" t="s">
        <v>1822</v>
      </c>
      <c r="C46" s="437" t="s">
        <v>517</v>
      </c>
      <c r="D46" s="437" t="s">
        <v>518</v>
      </c>
      <c r="E46" s="437" t="s">
        <v>1393</v>
      </c>
      <c r="F46" s="437" t="s">
        <v>538</v>
      </c>
      <c r="G46" s="437" t="s">
        <v>1369</v>
      </c>
      <c r="H46" s="437" t="s">
        <v>537</v>
      </c>
      <c r="I46" s="437" t="s">
        <v>0</v>
      </c>
      <c r="J46" s="437" t="s">
        <v>539</v>
      </c>
      <c r="K46" s="437" t="s">
        <v>521</v>
      </c>
      <c r="L46" s="437" t="s">
        <v>533</v>
      </c>
      <c r="M46" s="437">
        <v>1</v>
      </c>
      <c r="N46" s="437">
        <v>1</v>
      </c>
      <c r="O46" s="437">
        <v>1</v>
      </c>
      <c r="P46" s="437">
        <v>1</v>
      </c>
      <c r="Q46" s="437">
        <v>1</v>
      </c>
      <c r="R46" s="437">
        <v>1</v>
      </c>
      <c r="S46" s="448">
        <v>12100</v>
      </c>
      <c r="T46" s="448">
        <v>0</v>
      </c>
      <c r="U46" s="448">
        <v>0</v>
      </c>
      <c r="V46" s="448">
        <v>366.63</v>
      </c>
      <c r="W46" s="448">
        <v>0</v>
      </c>
      <c r="X46" s="448">
        <v>0</v>
      </c>
      <c r="Y46" s="448">
        <v>0</v>
      </c>
      <c r="Z46" s="448">
        <v>12100</v>
      </c>
      <c r="AA46" s="846">
        <v>43518</v>
      </c>
      <c r="AB46" s="846">
        <v>47171</v>
      </c>
      <c r="AC46" s="847">
        <v>12100</v>
      </c>
      <c r="AD46" s="448">
        <v>7.5888888888888886</v>
      </c>
      <c r="AE46" s="448">
        <v>10.147222222222222</v>
      </c>
      <c r="AF46" s="848">
        <v>6.0600000000000001E-2</v>
      </c>
      <c r="AG46" s="448">
        <v>91825.555555555547</v>
      </c>
      <c r="AH46" s="448">
        <v>122781.38888888889</v>
      </c>
      <c r="AI46" s="448">
        <v>733.26</v>
      </c>
      <c r="AJ46" s="448">
        <v>7.5888888888888886</v>
      </c>
      <c r="AK46" s="448">
        <v>10.147222222222222</v>
      </c>
      <c r="AL46" s="448">
        <v>6.0600000000000001E-2</v>
      </c>
    </row>
    <row r="47" spans="1:38">
      <c r="A47" s="437" t="s">
        <v>555</v>
      </c>
      <c r="B47" s="437" t="s">
        <v>1823</v>
      </c>
      <c r="C47" s="437" t="s">
        <v>517</v>
      </c>
      <c r="D47" s="437" t="s">
        <v>518</v>
      </c>
      <c r="E47" s="437" t="s">
        <v>1393</v>
      </c>
      <c r="F47" s="437" t="s">
        <v>538</v>
      </c>
      <c r="G47" s="437" t="s">
        <v>1369</v>
      </c>
      <c r="H47" s="437" t="s">
        <v>537</v>
      </c>
      <c r="I47" s="437" t="s">
        <v>0</v>
      </c>
      <c r="J47" s="437" t="s">
        <v>539</v>
      </c>
      <c r="K47" s="437" t="s">
        <v>521</v>
      </c>
      <c r="L47" s="437" t="s">
        <v>533</v>
      </c>
      <c r="M47" s="437">
        <v>1</v>
      </c>
      <c r="N47" s="437">
        <v>1</v>
      </c>
      <c r="O47" s="437">
        <v>1</v>
      </c>
      <c r="P47" s="437">
        <v>1</v>
      </c>
      <c r="Q47" s="437">
        <v>1</v>
      </c>
      <c r="R47" s="437">
        <v>1</v>
      </c>
      <c r="S47" s="448">
        <v>57900</v>
      </c>
      <c r="T47" s="448">
        <v>0</v>
      </c>
      <c r="U47" s="448">
        <v>0</v>
      </c>
      <c r="V47" s="448">
        <v>1754.37</v>
      </c>
      <c r="W47" s="448">
        <v>0</v>
      </c>
      <c r="X47" s="448">
        <v>0</v>
      </c>
      <c r="Y47" s="448">
        <v>0</v>
      </c>
      <c r="Z47" s="448">
        <v>57900</v>
      </c>
      <c r="AA47" s="846">
        <v>43518</v>
      </c>
      <c r="AB47" s="846">
        <v>47171</v>
      </c>
      <c r="AC47" s="847">
        <v>57900</v>
      </c>
      <c r="AD47" s="448">
        <v>7.5888888888888886</v>
      </c>
      <c r="AE47" s="448">
        <v>10.147222222222222</v>
      </c>
      <c r="AF47" s="848">
        <v>6.0600000000000001E-2</v>
      </c>
      <c r="AG47" s="448">
        <v>439396.66666666663</v>
      </c>
      <c r="AH47" s="448">
        <v>587524.16666666663</v>
      </c>
      <c r="AI47" s="448">
        <v>3508.7400000000002</v>
      </c>
      <c r="AJ47" s="448">
        <v>7.5888888888888886</v>
      </c>
      <c r="AK47" s="448">
        <v>10.147222222222222</v>
      </c>
      <c r="AL47" s="448">
        <v>6.0600000000000001E-2</v>
      </c>
    </row>
    <row r="48" spans="1:38">
      <c r="A48" s="437" t="s">
        <v>556</v>
      </c>
      <c r="B48" s="437" t="s">
        <v>1824</v>
      </c>
      <c r="C48" s="437" t="s">
        <v>517</v>
      </c>
      <c r="D48" s="437" t="s">
        <v>518</v>
      </c>
      <c r="E48" s="437" t="s">
        <v>1393</v>
      </c>
      <c r="F48" s="437" t="s">
        <v>538</v>
      </c>
      <c r="G48" s="437" t="s">
        <v>1369</v>
      </c>
      <c r="H48" s="437" t="s">
        <v>537</v>
      </c>
      <c r="I48" s="437" t="s">
        <v>0</v>
      </c>
      <c r="J48" s="437" t="s">
        <v>539</v>
      </c>
      <c r="K48" s="437" t="s">
        <v>521</v>
      </c>
      <c r="L48" s="437" t="s">
        <v>533</v>
      </c>
      <c r="M48" s="437">
        <v>1</v>
      </c>
      <c r="N48" s="437">
        <v>1</v>
      </c>
      <c r="O48" s="437">
        <v>1</v>
      </c>
      <c r="P48" s="437">
        <v>1</v>
      </c>
      <c r="Q48" s="437">
        <v>1</v>
      </c>
      <c r="R48" s="437">
        <v>1</v>
      </c>
      <c r="S48" s="448">
        <v>3000000</v>
      </c>
      <c r="T48" s="448">
        <v>0</v>
      </c>
      <c r="U48" s="448">
        <v>0</v>
      </c>
      <c r="V48" s="448">
        <v>71700</v>
      </c>
      <c r="W48" s="448">
        <v>0</v>
      </c>
      <c r="X48" s="448">
        <v>0</v>
      </c>
      <c r="Y48" s="448">
        <v>0</v>
      </c>
      <c r="Z48" s="448">
        <v>3000000</v>
      </c>
      <c r="AA48" s="846">
        <v>43522</v>
      </c>
      <c r="AB48" s="846">
        <v>45348</v>
      </c>
      <c r="AC48" s="847">
        <v>3000000</v>
      </c>
      <c r="AD48" s="448">
        <v>2.5249999999999999</v>
      </c>
      <c r="AE48" s="448">
        <v>5.072222222222222</v>
      </c>
      <c r="AF48" s="848">
        <v>4.7800000000000002E-2</v>
      </c>
      <c r="AG48" s="448">
        <v>7575000</v>
      </c>
      <c r="AH48" s="448">
        <v>15216666.666666666</v>
      </c>
      <c r="AI48" s="448">
        <v>143400</v>
      </c>
      <c r="AJ48" s="448">
        <v>2.5249999999999999</v>
      </c>
      <c r="AK48" s="448">
        <v>5.072222222222222</v>
      </c>
      <c r="AL48" s="448">
        <v>4.7800000000000002E-2</v>
      </c>
    </row>
    <row r="49" spans="1:38">
      <c r="A49" s="437" t="s">
        <v>557</v>
      </c>
      <c r="B49" s="437" t="s">
        <v>1825</v>
      </c>
      <c r="C49" s="437" t="s">
        <v>517</v>
      </c>
      <c r="D49" s="437" t="s">
        <v>518</v>
      </c>
      <c r="E49" s="437" t="s">
        <v>1393</v>
      </c>
      <c r="F49" s="437" t="s">
        <v>538</v>
      </c>
      <c r="G49" s="437" t="s">
        <v>1369</v>
      </c>
      <c r="H49" s="437" t="s">
        <v>537</v>
      </c>
      <c r="I49" s="437" t="s">
        <v>0</v>
      </c>
      <c r="J49" s="437" t="s">
        <v>539</v>
      </c>
      <c r="K49" s="437" t="s">
        <v>521</v>
      </c>
      <c r="L49" s="437" t="s">
        <v>533</v>
      </c>
      <c r="M49" s="437">
        <v>1</v>
      </c>
      <c r="N49" s="437">
        <v>1</v>
      </c>
      <c r="O49" s="437">
        <v>1</v>
      </c>
      <c r="P49" s="437">
        <v>1</v>
      </c>
      <c r="Q49" s="437">
        <v>1</v>
      </c>
      <c r="R49" s="437">
        <v>1</v>
      </c>
      <c r="S49" s="448">
        <v>150000</v>
      </c>
      <c r="T49" s="448">
        <v>0</v>
      </c>
      <c r="U49" s="448">
        <v>0</v>
      </c>
      <c r="V49" s="448">
        <v>0</v>
      </c>
      <c r="W49" s="448">
        <v>0</v>
      </c>
      <c r="X49" s="448">
        <v>0</v>
      </c>
      <c r="Y49" s="448">
        <v>0</v>
      </c>
      <c r="Z49" s="448">
        <v>150000</v>
      </c>
      <c r="AA49" s="846">
        <v>43606</v>
      </c>
      <c r="AB49" s="846">
        <v>47259</v>
      </c>
      <c r="AC49" s="847">
        <v>150000</v>
      </c>
      <c r="AD49" s="448">
        <v>7.833333333333333</v>
      </c>
      <c r="AE49" s="448">
        <v>10.147222222222222</v>
      </c>
      <c r="AF49" s="848">
        <v>6.0600000000000001E-2</v>
      </c>
      <c r="AG49" s="448">
        <v>1175000</v>
      </c>
      <c r="AH49" s="448">
        <v>1522083.3333333333</v>
      </c>
      <c r="AI49" s="448">
        <v>9090</v>
      </c>
      <c r="AJ49" s="448">
        <v>7.833333333333333</v>
      </c>
      <c r="AK49" s="448">
        <v>10.147222222222222</v>
      </c>
      <c r="AL49" s="448">
        <v>6.0600000000000001E-2</v>
      </c>
    </row>
    <row r="50" spans="1:38">
      <c r="A50" s="437" t="s">
        <v>558</v>
      </c>
      <c r="B50" s="437" t="s">
        <v>1826</v>
      </c>
      <c r="C50" s="437" t="s">
        <v>517</v>
      </c>
      <c r="D50" s="437" t="s">
        <v>518</v>
      </c>
      <c r="E50" s="437" t="s">
        <v>1393</v>
      </c>
      <c r="F50" s="437" t="s">
        <v>538</v>
      </c>
      <c r="G50" s="437" t="s">
        <v>1369</v>
      </c>
      <c r="H50" s="437" t="s">
        <v>537</v>
      </c>
      <c r="I50" s="437" t="s">
        <v>0</v>
      </c>
      <c r="J50" s="437" t="s">
        <v>539</v>
      </c>
      <c r="K50" s="437" t="s">
        <v>521</v>
      </c>
      <c r="L50" s="437" t="s">
        <v>533</v>
      </c>
      <c r="M50" s="437">
        <v>1</v>
      </c>
      <c r="N50" s="437">
        <v>1</v>
      </c>
      <c r="O50" s="437">
        <v>1</v>
      </c>
      <c r="P50" s="437">
        <v>1</v>
      </c>
      <c r="Q50" s="437">
        <v>1</v>
      </c>
      <c r="R50" s="437">
        <v>1</v>
      </c>
      <c r="S50" s="448">
        <v>785000</v>
      </c>
      <c r="T50" s="448">
        <v>0</v>
      </c>
      <c r="U50" s="448">
        <v>0</v>
      </c>
      <c r="V50" s="448">
        <v>0</v>
      </c>
      <c r="W50" s="448">
        <v>0</v>
      </c>
      <c r="X50" s="448">
        <v>0</v>
      </c>
      <c r="Y50" s="448">
        <v>0</v>
      </c>
      <c r="Z50" s="448">
        <v>785000</v>
      </c>
      <c r="AA50" s="846">
        <v>43606</v>
      </c>
      <c r="AB50" s="846">
        <v>47259</v>
      </c>
      <c r="AC50" s="847">
        <v>785000</v>
      </c>
      <c r="AD50" s="448">
        <v>7.833333333333333</v>
      </c>
      <c r="AE50" s="448">
        <v>10.147222222222222</v>
      </c>
      <c r="AF50" s="848">
        <v>6.0600000000000001E-2</v>
      </c>
      <c r="AG50" s="448">
        <v>6149166.666666666</v>
      </c>
      <c r="AH50" s="448">
        <v>7965569.444444444</v>
      </c>
      <c r="AI50" s="448">
        <v>47571</v>
      </c>
      <c r="AJ50" s="448">
        <v>7.8333333333333321</v>
      </c>
      <c r="AK50" s="448">
        <v>10.147222222222222</v>
      </c>
      <c r="AL50" s="448">
        <v>6.0600000000000001E-2</v>
      </c>
    </row>
    <row r="51" spans="1:38">
      <c r="A51" s="437" t="s">
        <v>559</v>
      </c>
      <c r="B51" s="437" t="s">
        <v>1827</v>
      </c>
      <c r="C51" s="437" t="s">
        <v>517</v>
      </c>
      <c r="D51" s="437" t="s">
        <v>518</v>
      </c>
      <c r="E51" s="437" t="s">
        <v>1393</v>
      </c>
      <c r="F51" s="437" t="s">
        <v>538</v>
      </c>
      <c r="G51" s="437" t="s">
        <v>1369</v>
      </c>
      <c r="H51" s="437" t="s">
        <v>537</v>
      </c>
      <c r="I51" s="437" t="s">
        <v>0</v>
      </c>
      <c r="J51" s="437" t="s">
        <v>539</v>
      </c>
      <c r="K51" s="437" t="s">
        <v>521</v>
      </c>
      <c r="L51" s="437" t="s">
        <v>533</v>
      </c>
      <c r="M51" s="437">
        <v>1</v>
      </c>
      <c r="N51" s="437">
        <v>1</v>
      </c>
      <c r="O51" s="437">
        <v>1</v>
      </c>
      <c r="P51" s="437">
        <v>1</v>
      </c>
      <c r="Q51" s="437">
        <v>1</v>
      </c>
      <c r="R51" s="437">
        <v>1</v>
      </c>
      <c r="S51" s="448">
        <v>95000</v>
      </c>
      <c r="T51" s="448">
        <v>0</v>
      </c>
      <c r="U51" s="448">
        <v>0</v>
      </c>
      <c r="V51" s="448">
        <v>0</v>
      </c>
      <c r="W51" s="448">
        <v>0</v>
      </c>
      <c r="X51" s="448">
        <v>0</v>
      </c>
      <c r="Y51" s="448">
        <v>0</v>
      </c>
      <c r="Z51" s="448">
        <v>95000</v>
      </c>
      <c r="AA51" s="846">
        <v>43637</v>
      </c>
      <c r="AB51" s="846">
        <v>47290</v>
      </c>
      <c r="AC51" s="847">
        <v>95000</v>
      </c>
      <c r="AD51" s="448">
        <v>7.9194444444444443</v>
      </c>
      <c r="AE51" s="448">
        <v>10.147222222222222</v>
      </c>
      <c r="AF51" s="848">
        <v>6.0600000000000001E-2</v>
      </c>
      <c r="AG51" s="448">
        <v>752347.22222222225</v>
      </c>
      <c r="AH51" s="448">
        <v>963986.11111111112</v>
      </c>
      <c r="AI51" s="448">
        <v>5757</v>
      </c>
      <c r="AJ51" s="448">
        <v>7.9194444444444443</v>
      </c>
      <c r="AK51" s="448">
        <v>10.147222222222222</v>
      </c>
      <c r="AL51" s="448">
        <v>6.0600000000000001E-2</v>
      </c>
    </row>
    <row r="52" spans="1:38">
      <c r="A52" s="437" t="s">
        <v>560</v>
      </c>
      <c r="B52" s="437" t="s">
        <v>1828</v>
      </c>
      <c r="C52" s="437" t="s">
        <v>517</v>
      </c>
      <c r="D52" s="437" t="s">
        <v>518</v>
      </c>
      <c r="E52" s="437" t="s">
        <v>1393</v>
      </c>
      <c r="F52" s="437" t="s">
        <v>538</v>
      </c>
      <c r="G52" s="437" t="s">
        <v>1369</v>
      </c>
      <c r="H52" s="437" t="s">
        <v>537</v>
      </c>
      <c r="I52" s="437" t="s">
        <v>0</v>
      </c>
      <c r="J52" s="437" t="s">
        <v>539</v>
      </c>
      <c r="K52" s="437" t="s">
        <v>521</v>
      </c>
      <c r="L52" s="437" t="s">
        <v>533</v>
      </c>
      <c r="M52" s="437">
        <v>1</v>
      </c>
      <c r="N52" s="437">
        <v>1</v>
      </c>
      <c r="O52" s="437">
        <v>1</v>
      </c>
      <c r="P52" s="437">
        <v>1</v>
      </c>
      <c r="Q52" s="437">
        <v>1</v>
      </c>
      <c r="R52" s="437">
        <v>1</v>
      </c>
      <c r="S52" s="448">
        <v>3000000</v>
      </c>
      <c r="T52" s="448">
        <v>0</v>
      </c>
      <c r="U52" s="448">
        <v>0</v>
      </c>
      <c r="V52" s="448">
        <v>0</v>
      </c>
      <c r="W52" s="448">
        <v>0</v>
      </c>
      <c r="X52" s="448">
        <v>0</v>
      </c>
      <c r="Y52" s="448">
        <v>0</v>
      </c>
      <c r="Z52" s="448">
        <v>3000000</v>
      </c>
      <c r="AA52" s="846">
        <v>43790</v>
      </c>
      <c r="AB52" s="846">
        <v>44886</v>
      </c>
      <c r="AC52" s="847">
        <v>3000000</v>
      </c>
      <c r="AD52" s="448">
        <v>1.2416666666666667</v>
      </c>
      <c r="AE52" s="448">
        <v>3.0444444444444443</v>
      </c>
      <c r="AF52" s="848">
        <v>3.7699999999999997E-2</v>
      </c>
      <c r="AG52" s="448">
        <v>3725000</v>
      </c>
      <c r="AH52" s="448">
        <v>9133333.3333333321</v>
      </c>
      <c r="AI52" s="448">
        <v>113099.99999999999</v>
      </c>
      <c r="AJ52" s="448">
        <v>1.2416666666666667</v>
      </c>
      <c r="AK52" s="448">
        <v>3.0444444444444438</v>
      </c>
      <c r="AL52" s="448">
        <v>3.7699999999999997E-2</v>
      </c>
    </row>
    <row r="53" spans="1:38">
      <c r="A53" s="437" t="s">
        <v>561</v>
      </c>
      <c r="B53" s="437" t="s">
        <v>1829</v>
      </c>
      <c r="C53" s="437" t="s">
        <v>517</v>
      </c>
      <c r="D53" s="437" t="s">
        <v>518</v>
      </c>
      <c r="E53" s="437" t="s">
        <v>1393</v>
      </c>
      <c r="F53" s="437" t="s">
        <v>538</v>
      </c>
      <c r="G53" s="437" t="s">
        <v>1369</v>
      </c>
      <c r="H53" s="437" t="s">
        <v>537</v>
      </c>
      <c r="I53" s="437" t="s">
        <v>0</v>
      </c>
      <c r="J53" s="437" t="s">
        <v>539</v>
      </c>
      <c r="K53" s="437" t="s">
        <v>521</v>
      </c>
      <c r="L53" s="437" t="s">
        <v>533</v>
      </c>
      <c r="M53" s="437">
        <v>1</v>
      </c>
      <c r="N53" s="437">
        <v>1</v>
      </c>
      <c r="O53" s="437">
        <v>1</v>
      </c>
      <c r="P53" s="437">
        <v>1</v>
      </c>
      <c r="Q53" s="437">
        <v>1</v>
      </c>
      <c r="R53" s="437">
        <v>1</v>
      </c>
      <c r="S53" s="448">
        <v>2995607.38</v>
      </c>
      <c r="T53" s="448">
        <v>0</v>
      </c>
      <c r="U53" s="448">
        <v>0</v>
      </c>
      <c r="V53" s="448">
        <v>0</v>
      </c>
      <c r="W53" s="448">
        <v>0</v>
      </c>
      <c r="X53" s="448">
        <v>0</v>
      </c>
      <c r="Y53" s="448">
        <v>0</v>
      </c>
      <c r="Z53" s="448">
        <v>2995607.38</v>
      </c>
      <c r="AA53" s="846">
        <v>43790</v>
      </c>
      <c r="AB53" s="846">
        <v>45617</v>
      </c>
      <c r="AC53" s="847">
        <v>2995607.38</v>
      </c>
      <c r="AD53" s="448">
        <v>3.2722222222222221</v>
      </c>
      <c r="AE53" s="448">
        <v>5.0750000000000002</v>
      </c>
      <c r="AF53" s="848">
        <v>4.7800000000000002E-2</v>
      </c>
      <c r="AG53" s="448">
        <v>9802293.0378888883</v>
      </c>
      <c r="AH53" s="448">
        <v>15202707.453500001</v>
      </c>
      <c r="AI53" s="448">
        <v>143190.032764</v>
      </c>
      <c r="AJ53" s="448">
        <v>3.2722222222222221</v>
      </c>
      <c r="AK53" s="448">
        <v>5.0750000000000002</v>
      </c>
      <c r="AL53" s="448">
        <v>4.7800000000000002E-2</v>
      </c>
    </row>
    <row r="54" spans="1:38">
      <c r="A54" s="437" t="s">
        <v>562</v>
      </c>
      <c r="B54" s="437" t="s">
        <v>1830</v>
      </c>
      <c r="C54" s="437" t="s">
        <v>517</v>
      </c>
      <c r="D54" s="437" t="s">
        <v>518</v>
      </c>
      <c r="E54" s="437" t="s">
        <v>1393</v>
      </c>
      <c r="F54" s="437" t="s">
        <v>538</v>
      </c>
      <c r="G54" s="437" t="s">
        <v>1369</v>
      </c>
      <c r="H54" s="437" t="s">
        <v>537</v>
      </c>
      <c r="I54" s="437" t="s">
        <v>0</v>
      </c>
      <c r="J54" s="437" t="s">
        <v>539</v>
      </c>
      <c r="K54" s="437" t="s">
        <v>521</v>
      </c>
      <c r="L54" s="437" t="s">
        <v>533</v>
      </c>
      <c r="M54" s="437">
        <v>1</v>
      </c>
      <c r="N54" s="437">
        <v>1</v>
      </c>
      <c r="O54" s="437">
        <v>1</v>
      </c>
      <c r="P54" s="437">
        <v>1</v>
      </c>
      <c r="Q54" s="437">
        <v>1</v>
      </c>
      <c r="R54" s="437">
        <v>1</v>
      </c>
      <c r="S54" s="448">
        <v>3000000</v>
      </c>
      <c r="T54" s="448">
        <v>0</v>
      </c>
      <c r="U54" s="448">
        <v>0</v>
      </c>
      <c r="V54" s="448">
        <v>0</v>
      </c>
      <c r="W54" s="448">
        <v>0</v>
      </c>
      <c r="X54" s="448">
        <v>0</v>
      </c>
      <c r="Y54" s="448">
        <v>0</v>
      </c>
      <c r="Z54" s="448">
        <v>3000000</v>
      </c>
      <c r="AA54" s="846">
        <v>43826</v>
      </c>
      <c r="AB54" s="846">
        <v>46383</v>
      </c>
      <c r="AC54" s="847">
        <v>3000000</v>
      </c>
      <c r="AD54" s="448">
        <v>5.4</v>
      </c>
      <c r="AE54" s="448">
        <v>7.1027777777777779</v>
      </c>
      <c r="AF54" s="848">
        <v>8.5000000000000006E-2</v>
      </c>
      <c r="AG54" s="448">
        <v>16200000.000000002</v>
      </c>
      <c r="AH54" s="448">
        <v>21308333.333333332</v>
      </c>
      <c r="AI54" s="448">
        <v>255000.00000000003</v>
      </c>
      <c r="AJ54" s="448">
        <v>5.4</v>
      </c>
      <c r="AK54" s="448">
        <v>7.102777777777777</v>
      </c>
      <c r="AL54" s="448">
        <v>8.5000000000000006E-2</v>
      </c>
    </row>
    <row r="55" spans="1:38">
      <c r="A55" s="437" t="s">
        <v>563</v>
      </c>
      <c r="B55" s="437" t="s">
        <v>1831</v>
      </c>
      <c r="C55" s="437" t="s">
        <v>517</v>
      </c>
      <c r="D55" s="437" t="s">
        <v>518</v>
      </c>
      <c r="E55" s="437" t="s">
        <v>1393</v>
      </c>
      <c r="F55" s="437" t="s">
        <v>538</v>
      </c>
      <c r="G55" s="437" t="s">
        <v>1369</v>
      </c>
      <c r="H55" s="437" t="s">
        <v>537</v>
      </c>
      <c r="I55" s="437" t="s">
        <v>0</v>
      </c>
      <c r="J55" s="437" t="s">
        <v>539</v>
      </c>
      <c r="K55" s="437" t="s">
        <v>521</v>
      </c>
      <c r="L55" s="437" t="s">
        <v>533</v>
      </c>
      <c r="M55" s="437">
        <v>1</v>
      </c>
      <c r="N55" s="437">
        <v>1</v>
      </c>
      <c r="O55" s="437">
        <v>1</v>
      </c>
      <c r="P55" s="437">
        <v>1</v>
      </c>
      <c r="Q55" s="437">
        <v>1</v>
      </c>
      <c r="R55" s="437">
        <v>1</v>
      </c>
      <c r="S55" s="448">
        <v>1500000</v>
      </c>
      <c r="T55" s="448">
        <v>0</v>
      </c>
      <c r="U55" s="448">
        <v>0</v>
      </c>
      <c r="V55" s="448">
        <v>0</v>
      </c>
      <c r="W55" s="448">
        <v>0</v>
      </c>
      <c r="X55" s="448">
        <v>0</v>
      </c>
      <c r="Y55" s="448">
        <v>0</v>
      </c>
      <c r="Z55" s="448">
        <v>1500000</v>
      </c>
      <c r="AA55" s="846">
        <v>43826</v>
      </c>
      <c r="AB55" s="846">
        <v>46383</v>
      </c>
      <c r="AC55" s="847">
        <v>1500000</v>
      </c>
      <c r="AD55" s="448">
        <v>5.4</v>
      </c>
      <c r="AE55" s="448">
        <v>7.1027777777777779</v>
      </c>
      <c r="AF55" s="848">
        <v>8.5000000000000006E-2</v>
      </c>
      <c r="AG55" s="448">
        <v>8100000.0000000009</v>
      </c>
      <c r="AH55" s="448">
        <v>10654166.666666666</v>
      </c>
      <c r="AI55" s="448">
        <v>127500.00000000001</v>
      </c>
      <c r="AJ55" s="448">
        <v>5.4</v>
      </c>
      <c r="AK55" s="448">
        <v>7.102777777777777</v>
      </c>
      <c r="AL55" s="448">
        <v>8.5000000000000006E-2</v>
      </c>
    </row>
    <row r="56" spans="1:38">
      <c r="A56" s="437" t="s">
        <v>564</v>
      </c>
      <c r="B56" s="437" t="s">
        <v>1832</v>
      </c>
      <c r="C56" s="437" t="s">
        <v>517</v>
      </c>
      <c r="D56" s="437" t="s">
        <v>518</v>
      </c>
      <c r="E56" s="437" t="s">
        <v>1393</v>
      </c>
      <c r="F56" s="437" t="s">
        <v>538</v>
      </c>
      <c r="G56" s="437" t="s">
        <v>1369</v>
      </c>
      <c r="H56" s="437" t="s">
        <v>537</v>
      </c>
      <c r="I56" s="437" t="s">
        <v>0</v>
      </c>
      <c r="J56" s="437" t="s">
        <v>539</v>
      </c>
      <c r="K56" s="437" t="s">
        <v>521</v>
      </c>
      <c r="L56" s="437" t="s">
        <v>533</v>
      </c>
      <c r="M56" s="437">
        <v>1</v>
      </c>
      <c r="N56" s="437">
        <v>1</v>
      </c>
      <c r="O56" s="437">
        <v>1</v>
      </c>
      <c r="P56" s="437">
        <v>1</v>
      </c>
      <c r="Q56" s="437">
        <v>1</v>
      </c>
      <c r="R56" s="437">
        <v>1</v>
      </c>
      <c r="S56" s="448">
        <v>1000000</v>
      </c>
      <c r="T56" s="448">
        <v>0</v>
      </c>
      <c r="U56" s="448">
        <v>0</v>
      </c>
      <c r="V56" s="448">
        <v>0</v>
      </c>
      <c r="W56" s="448">
        <v>0</v>
      </c>
      <c r="X56" s="448">
        <v>0</v>
      </c>
      <c r="Y56" s="448">
        <v>0</v>
      </c>
      <c r="Z56" s="448">
        <v>1000000</v>
      </c>
      <c r="AA56" s="846">
        <v>43826</v>
      </c>
      <c r="AB56" s="846">
        <v>46383</v>
      </c>
      <c r="AC56" s="847">
        <v>1000000</v>
      </c>
      <c r="AD56" s="448">
        <v>5.4</v>
      </c>
      <c r="AE56" s="448">
        <v>7.1027777777777779</v>
      </c>
      <c r="AF56" s="848">
        <v>8.5000000000000006E-2</v>
      </c>
      <c r="AG56" s="448">
        <v>5400000</v>
      </c>
      <c r="AH56" s="448">
        <v>7102777.777777778</v>
      </c>
      <c r="AI56" s="448">
        <v>85000</v>
      </c>
      <c r="AJ56" s="448">
        <v>5.4</v>
      </c>
      <c r="AK56" s="448">
        <v>7.1027777777777779</v>
      </c>
      <c r="AL56" s="448">
        <v>8.5000000000000006E-2</v>
      </c>
    </row>
    <row r="57" spans="1:38">
      <c r="A57" s="437" t="s">
        <v>565</v>
      </c>
      <c r="B57" s="437" t="s">
        <v>1833</v>
      </c>
      <c r="C57" s="437" t="s">
        <v>517</v>
      </c>
      <c r="D57" s="437" t="s">
        <v>518</v>
      </c>
      <c r="E57" s="437" t="s">
        <v>1393</v>
      </c>
      <c r="F57" s="437" t="s">
        <v>538</v>
      </c>
      <c r="G57" s="437" t="s">
        <v>1369</v>
      </c>
      <c r="H57" s="437" t="s">
        <v>537</v>
      </c>
      <c r="I57" s="437" t="s">
        <v>0</v>
      </c>
      <c r="J57" s="437" t="s">
        <v>539</v>
      </c>
      <c r="K57" s="437" t="s">
        <v>521</v>
      </c>
      <c r="L57" s="437" t="s">
        <v>533</v>
      </c>
      <c r="M57" s="437">
        <v>1</v>
      </c>
      <c r="N57" s="437">
        <v>1</v>
      </c>
      <c r="O57" s="437">
        <v>1</v>
      </c>
      <c r="P57" s="437">
        <v>1</v>
      </c>
      <c r="Q57" s="437">
        <v>1</v>
      </c>
      <c r="R57" s="437">
        <v>1</v>
      </c>
      <c r="S57" s="448">
        <v>1000000</v>
      </c>
      <c r="T57" s="448">
        <v>0</v>
      </c>
      <c r="U57" s="448">
        <v>0</v>
      </c>
      <c r="V57" s="448">
        <v>0</v>
      </c>
      <c r="W57" s="448">
        <v>0</v>
      </c>
      <c r="X57" s="448">
        <v>0</v>
      </c>
      <c r="Y57" s="448">
        <v>0</v>
      </c>
      <c r="Z57" s="448">
        <v>1000000</v>
      </c>
      <c r="AA57" s="846">
        <v>43826</v>
      </c>
      <c r="AB57" s="846">
        <v>46383</v>
      </c>
      <c r="AC57" s="847">
        <v>1000000</v>
      </c>
      <c r="AD57" s="448">
        <v>5.4</v>
      </c>
      <c r="AE57" s="448">
        <v>7.1027777777777779</v>
      </c>
      <c r="AF57" s="848">
        <v>8.5000000000000006E-2</v>
      </c>
      <c r="AG57" s="448">
        <v>5400000</v>
      </c>
      <c r="AH57" s="448">
        <v>7102777.777777778</v>
      </c>
      <c r="AI57" s="448">
        <v>85000</v>
      </c>
      <c r="AJ57" s="448">
        <v>5.4</v>
      </c>
      <c r="AK57" s="448">
        <v>7.1027777777777779</v>
      </c>
      <c r="AL57" s="448">
        <v>8.5000000000000006E-2</v>
      </c>
    </row>
    <row r="58" spans="1:38">
      <c r="A58" s="437" t="s">
        <v>566</v>
      </c>
      <c r="B58" s="437" t="s">
        <v>1834</v>
      </c>
      <c r="C58" s="437" t="s">
        <v>517</v>
      </c>
      <c r="D58" s="437" t="s">
        <v>518</v>
      </c>
      <c r="E58" s="437" t="s">
        <v>1393</v>
      </c>
      <c r="F58" s="437" t="s">
        <v>538</v>
      </c>
      <c r="G58" s="437" t="s">
        <v>1369</v>
      </c>
      <c r="H58" s="437" t="s">
        <v>537</v>
      </c>
      <c r="I58" s="437" t="s">
        <v>0</v>
      </c>
      <c r="J58" s="437" t="s">
        <v>539</v>
      </c>
      <c r="K58" s="437" t="s">
        <v>521</v>
      </c>
      <c r="L58" s="437" t="s">
        <v>533</v>
      </c>
      <c r="M58" s="437">
        <v>1</v>
      </c>
      <c r="N58" s="437">
        <v>1</v>
      </c>
      <c r="O58" s="437">
        <v>1</v>
      </c>
      <c r="P58" s="437">
        <v>1</v>
      </c>
      <c r="Q58" s="437">
        <v>1</v>
      </c>
      <c r="R58" s="437">
        <v>1</v>
      </c>
      <c r="S58" s="448">
        <v>155000</v>
      </c>
      <c r="T58" s="448">
        <v>0</v>
      </c>
      <c r="U58" s="448">
        <v>0</v>
      </c>
      <c r="V58" s="448">
        <v>0</v>
      </c>
      <c r="W58" s="448">
        <v>0</v>
      </c>
      <c r="X58" s="448">
        <v>0</v>
      </c>
      <c r="Y58" s="448">
        <v>0</v>
      </c>
      <c r="Z58" s="448">
        <v>155000</v>
      </c>
      <c r="AA58" s="846">
        <v>43826</v>
      </c>
      <c r="AB58" s="846">
        <v>46383</v>
      </c>
      <c r="AC58" s="847">
        <v>155000</v>
      </c>
      <c r="AD58" s="448">
        <v>5.4</v>
      </c>
      <c r="AE58" s="448">
        <v>7.1027777777777779</v>
      </c>
      <c r="AF58" s="848">
        <v>8.5000000000000006E-2</v>
      </c>
      <c r="AG58" s="448">
        <v>837000</v>
      </c>
      <c r="AH58" s="448">
        <v>1100930.5555555555</v>
      </c>
      <c r="AI58" s="448">
        <v>13175.000000000002</v>
      </c>
      <c r="AJ58" s="448">
        <v>5.4</v>
      </c>
      <c r="AK58" s="448">
        <v>7.1027777777777779</v>
      </c>
      <c r="AL58" s="448">
        <v>8.5000000000000006E-2</v>
      </c>
    </row>
    <row r="59" spans="1:38">
      <c r="A59" s="437" t="s">
        <v>567</v>
      </c>
      <c r="B59" s="437" t="s">
        <v>1835</v>
      </c>
      <c r="C59" s="437" t="s">
        <v>517</v>
      </c>
      <c r="D59" s="437" t="s">
        <v>518</v>
      </c>
      <c r="E59" s="437" t="s">
        <v>1393</v>
      </c>
      <c r="F59" s="437" t="s">
        <v>538</v>
      </c>
      <c r="G59" s="437" t="s">
        <v>1369</v>
      </c>
      <c r="H59" s="437" t="s">
        <v>537</v>
      </c>
      <c r="I59" s="437" t="s">
        <v>0</v>
      </c>
      <c r="J59" s="437" t="s">
        <v>539</v>
      </c>
      <c r="K59" s="437" t="s">
        <v>521</v>
      </c>
      <c r="L59" s="437" t="s">
        <v>533</v>
      </c>
      <c r="M59" s="437">
        <v>1</v>
      </c>
      <c r="N59" s="437">
        <v>1</v>
      </c>
      <c r="O59" s="437">
        <v>1</v>
      </c>
      <c r="P59" s="437">
        <v>1</v>
      </c>
      <c r="Q59" s="437">
        <v>1</v>
      </c>
      <c r="R59" s="437">
        <v>1</v>
      </c>
      <c r="S59" s="448">
        <v>390000</v>
      </c>
      <c r="T59" s="448">
        <v>0</v>
      </c>
      <c r="U59" s="448">
        <v>0</v>
      </c>
      <c r="V59" s="448">
        <v>0</v>
      </c>
      <c r="W59" s="448">
        <v>0</v>
      </c>
      <c r="X59" s="448">
        <v>0</v>
      </c>
      <c r="Y59" s="448">
        <v>0</v>
      </c>
      <c r="Z59" s="448">
        <v>390000</v>
      </c>
      <c r="AA59" s="846">
        <v>43826</v>
      </c>
      <c r="AB59" s="846">
        <v>46383</v>
      </c>
      <c r="AC59" s="847">
        <v>390000</v>
      </c>
      <c r="AD59" s="448">
        <v>5.4</v>
      </c>
      <c r="AE59" s="448">
        <v>7.1027777777777779</v>
      </c>
      <c r="AF59" s="848">
        <v>8.5000000000000006E-2</v>
      </c>
      <c r="AG59" s="448">
        <v>2106000</v>
      </c>
      <c r="AH59" s="448">
        <v>2770083.3333333335</v>
      </c>
      <c r="AI59" s="448">
        <v>33150</v>
      </c>
      <c r="AJ59" s="448">
        <v>5.4</v>
      </c>
      <c r="AK59" s="448">
        <v>7.1027777777777779</v>
      </c>
      <c r="AL59" s="448">
        <v>8.5000000000000006E-2</v>
      </c>
    </row>
    <row r="60" spans="1:38">
      <c r="A60" s="437" t="s">
        <v>568</v>
      </c>
      <c r="B60" s="437" t="s">
        <v>1836</v>
      </c>
      <c r="C60" s="437" t="s">
        <v>517</v>
      </c>
      <c r="D60" s="437" t="s">
        <v>518</v>
      </c>
      <c r="E60" s="437" t="s">
        <v>1393</v>
      </c>
      <c r="F60" s="437" t="s">
        <v>538</v>
      </c>
      <c r="G60" s="437" t="s">
        <v>1369</v>
      </c>
      <c r="H60" s="437" t="s">
        <v>537</v>
      </c>
      <c r="I60" s="437" t="s">
        <v>0</v>
      </c>
      <c r="J60" s="437" t="s">
        <v>539</v>
      </c>
      <c r="K60" s="437" t="s">
        <v>521</v>
      </c>
      <c r="L60" s="437" t="s">
        <v>533</v>
      </c>
      <c r="M60" s="437">
        <v>1</v>
      </c>
      <c r="N60" s="437">
        <v>1</v>
      </c>
      <c r="O60" s="437">
        <v>1</v>
      </c>
      <c r="P60" s="437">
        <v>1</v>
      </c>
      <c r="Q60" s="437">
        <v>1</v>
      </c>
      <c r="R60" s="437">
        <v>1</v>
      </c>
      <c r="S60" s="448">
        <v>600500</v>
      </c>
      <c r="T60" s="448">
        <v>0</v>
      </c>
      <c r="U60" s="448">
        <v>0</v>
      </c>
      <c r="V60" s="448">
        <v>0</v>
      </c>
      <c r="W60" s="448">
        <v>0</v>
      </c>
      <c r="X60" s="448">
        <v>0</v>
      </c>
      <c r="Y60" s="448">
        <v>0</v>
      </c>
      <c r="Z60" s="448">
        <v>600500</v>
      </c>
      <c r="AA60" s="846">
        <v>43826</v>
      </c>
      <c r="AB60" s="846">
        <v>46383</v>
      </c>
      <c r="AC60" s="847">
        <v>600500</v>
      </c>
      <c r="AD60" s="448">
        <v>5.4</v>
      </c>
      <c r="AE60" s="448">
        <v>7.1027777777777779</v>
      </c>
      <c r="AF60" s="848">
        <v>8.5000000000000006E-2</v>
      </c>
      <c r="AG60" s="448">
        <v>3242700</v>
      </c>
      <c r="AH60" s="448">
        <v>4265218.055555556</v>
      </c>
      <c r="AI60" s="448">
        <v>51042.500000000007</v>
      </c>
      <c r="AJ60" s="448">
        <v>5.4</v>
      </c>
      <c r="AK60" s="448">
        <v>7.1027777777777787</v>
      </c>
      <c r="AL60" s="448">
        <v>8.5000000000000006E-2</v>
      </c>
    </row>
    <row r="61" spans="1:38">
      <c r="A61" s="437" t="s">
        <v>569</v>
      </c>
      <c r="B61" s="437" t="s">
        <v>1837</v>
      </c>
      <c r="C61" s="437" t="s">
        <v>517</v>
      </c>
      <c r="D61" s="437" t="s">
        <v>518</v>
      </c>
      <c r="E61" s="437" t="s">
        <v>1393</v>
      </c>
      <c r="F61" s="437" t="s">
        <v>538</v>
      </c>
      <c r="G61" s="437" t="s">
        <v>1369</v>
      </c>
      <c r="H61" s="437" t="s">
        <v>537</v>
      </c>
      <c r="I61" s="437" t="s">
        <v>0</v>
      </c>
      <c r="J61" s="437" t="s">
        <v>539</v>
      </c>
      <c r="K61" s="437" t="s">
        <v>521</v>
      </c>
      <c r="L61" s="437" t="s">
        <v>533</v>
      </c>
      <c r="M61" s="437">
        <v>1</v>
      </c>
      <c r="N61" s="437">
        <v>1</v>
      </c>
      <c r="O61" s="437">
        <v>1</v>
      </c>
      <c r="P61" s="437">
        <v>1</v>
      </c>
      <c r="Q61" s="437">
        <v>1</v>
      </c>
      <c r="R61" s="437">
        <v>1</v>
      </c>
      <c r="S61" s="448">
        <v>3000000</v>
      </c>
      <c r="T61" s="448">
        <v>0</v>
      </c>
      <c r="U61" s="448">
        <v>0</v>
      </c>
      <c r="V61" s="448">
        <v>0</v>
      </c>
      <c r="W61" s="448">
        <v>0</v>
      </c>
      <c r="X61" s="448">
        <v>0</v>
      </c>
      <c r="Y61" s="448">
        <v>0</v>
      </c>
      <c r="Z61" s="448">
        <v>3000000</v>
      </c>
      <c r="AA61" s="846">
        <v>43826</v>
      </c>
      <c r="AB61" s="846">
        <v>46383</v>
      </c>
      <c r="AC61" s="847">
        <v>3000000</v>
      </c>
      <c r="AD61" s="448">
        <v>5.4</v>
      </c>
      <c r="AE61" s="448">
        <v>7.1027777777777779</v>
      </c>
      <c r="AF61" s="848">
        <v>8.5000000000000006E-2</v>
      </c>
      <c r="AG61" s="448">
        <v>16200000.000000002</v>
      </c>
      <c r="AH61" s="448">
        <v>21308333.333333332</v>
      </c>
      <c r="AI61" s="448">
        <v>255000.00000000003</v>
      </c>
      <c r="AJ61" s="448">
        <v>5.4</v>
      </c>
      <c r="AK61" s="448">
        <v>7.102777777777777</v>
      </c>
      <c r="AL61" s="448">
        <v>8.5000000000000006E-2</v>
      </c>
    </row>
    <row r="62" spans="1:38">
      <c r="A62" s="437" t="s">
        <v>570</v>
      </c>
      <c r="B62" s="437" t="s">
        <v>1838</v>
      </c>
      <c r="C62" s="437" t="s">
        <v>517</v>
      </c>
      <c r="D62" s="437" t="s">
        <v>518</v>
      </c>
      <c r="E62" s="437" t="s">
        <v>1393</v>
      </c>
      <c r="F62" s="437" t="s">
        <v>538</v>
      </c>
      <c r="G62" s="437" t="s">
        <v>1369</v>
      </c>
      <c r="H62" s="437" t="s">
        <v>537</v>
      </c>
      <c r="I62" s="437" t="s">
        <v>0</v>
      </c>
      <c r="J62" s="437" t="s">
        <v>539</v>
      </c>
      <c r="K62" s="437" t="s">
        <v>521</v>
      </c>
      <c r="L62" s="437" t="s">
        <v>533</v>
      </c>
      <c r="M62" s="437">
        <v>1</v>
      </c>
      <c r="N62" s="437">
        <v>1</v>
      </c>
      <c r="O62" s="437">
        <v>1</v>
      </c>
      <c r="P62" s="437">
        <v>1</v>
      </c>
      <c r="Q62" s="437">
        <v>1</v>
      </c>
      <c r="R62" s="437">
        <v>1</v>
      </c>
      <c r="S62" s="448">
        <v>150000</v>
      </c>
      <c r="T62" s="448">
        <v>0</v>
      </c>
      <c r="U62" s="448">
        <v>0</v>
      </c>
      <c r="V62" s="448">
        <v>0</v>
      </c>
      <c r="W62" s="448">
        <v>0</v>
      </c>
      <c r="X62" s="448">
        <v>0</v>
      </c>
      <c r="Y62" s="448">
        <v>0</v>
      </c>
      <c r="Z62" s="448">
        <v>150000</v>
      </c>
      <c r="AA62" s="846">
        <v>43826</v>
      </c>
      <c r="AB62" s="846">
        <v>46383</v>
      </c>
      <c r="AC62" s="847">
        <v>150000</v>
      </c>
      <c r="AD62" s="448">
        <v>5.4</v>
      </c>
      <c r="AE62" s="448">
        <v>7.1027777777777779</v>
      </c>
      <c r="AF62" s="848">
        <v>8.5000000000000006E-2</v>
      </c>
      <c r="AG62" s="448">
        <v>810000</v>
      </c>
      <c r="AH62" s="448">
        <v>1065416.6666666667</v>
      </c>
      <c r="AI62" s="448">
        <v>12750.000000000002</v>
      </c>
      <c r="AJ62" s="448">
        <v>5.4</v>
      </c>
      <c r="AK62" s="448">
        <v>7.1027777777777779</v>
      </c>
      <c r="AL62" s="448">
        <v>8.5000000000000006E-2</v>
      </c>
    </row>
    <row r="63" spans="1:38">
      <c r="A63" s="437" t="s">
        <v>571</v>
      </c>
      <c r="B63" s="437" t="s">
        <v>1839</v>
      </c>
      <c r="C63" s="437" t="s">
        <v>517</v>
      </c>
      <c r="D63" s="437" t="s">
        <v>518</v>
      </c>
      <c r="E63" s="437" t="s">
        <v>1393</v>
      </c>
      <c r="F63" s="437" t="s">
        <v>538</v>
      </c>
      <c r="G63" s="437" t="s">
        <v>1369</v>
      </c>
      <c r="H63" s="437" t="s">
        <v>537</v>
      </c>
      <c r="I63" s="437" t="s">
        <v>0</v>
      </c>
      <c r="J63" s="437" t="s">
        <v>539</v>
      </c>
      <c r="K63" s="437" t="s">
        <v>521</v>
      </c>
      <c r="L63" s="437" t="s">
        <v>533</v>
      </c>
      <c r="M63" s="437">
        <v>1</v>
      </c>
      <c r="N63" s="437">
        <v>1</v>
      </c>
      <c r="O63" s="437">
        <v>1</v>
      </c>
      <c r="P63" s="437">
        <v>1</v>
      </c>
      <c r="Q63" s="437">
        <v>1</v>
      </c>
      <c r="R63" s="437">
        <v>1</v>
      </c>
      <c r="S63" s="448">
        <v>3000000</v>
      </c>
      <c r="T63" s="448">
        <v>0</v>
      </c>
      <c r="U63" s="448">
        <v>0</v>
      </c>
      <c r="V63" s="448">
        <v>0</v>
      </c>
      <c r="W63" s="448">
        <v>0</v>
      </c>
      <c r="X63" s="448">
        <v>0</v>
      </c>
      <c r="Y63" s="448">
        <v>0</v>
      </c>
      <c r="Z63" s="448">
        <v>3000000</v>
      </c>
      <c r="AA63" s="846">
        <v>43826</v>
      </c>
      <c r="AB63" s="846">
        <v>46383</v>
      </c>
      <c r="AC63" s="847">
        <v>3000000</v>
      </c>
      <c r="AD63" s="448">
        <v>5.4</v>
      </c>
      <c r="AE63" s="448">
        <v>7.1027777777777779</v>
      </c>
      <c r="AF63" s="848">
        <v>8.5000000000000006E-2</v>
      </c>
      <c r="AG63" s="448">
        <v>16200000.000000002</v>
      </c>
      <c r="AH63" s="448">
        <v>21308333.333333332</v>
      </c>
      <c r="AI63" s="448">
        <v>255000.00000000003</v>
      </c>
      <c r="AJ63" s="448">
        <v>5.4</v>
      </c>
      <c r="AK63" s="448">
        <v>7.102777777777777</v>
      </c>
      <c r="AL63" s="448">
        <v>8.5000000000000006E-2</v>
      </c>
    </row>
    <row r="64" spans="1:38">
      <c r="A64" s="437" t="s">
        <v>572</v>
      </c>
      <c r="B64" s="437" t="s">
        <v>1840</v>
      </c>
      <c r="C64" s="437" t="s">
        <v>517</v>
      </c>
      <c r="D64" s="437" t="s">
        <v>518</v>
      </c>
      <c r="E64" s="437" t="s">
        <v>1393</v>
      </c>
      <c r="F64" s="437" t="s">
        <v>538</v>
      </c>
      <c r="G64" s="437" t="s">
        <v>1369</v>
      </c>
      <c r="H64" s="437" t="s">
        <v>537</v>
      </c>
      <c r="I64" s="437" t="s">
        <v>0</v>
      </c>
      <c r="J64" s="437" t="s">
        <v>539</v>
      </c>
      <c r="K64" s="437" t="s">
        <v>521</v>
      </c>
      <c r="L64" s="437" t="s">
        <v>533</v>
      </c>
      <c r="M64" s="437">
        <v>1</v>
      </c>
      <c r="N64" s="437">
        <v>1</v>
      </c>
      <c r="O64" s="437">
        <v>1</v>
      </c>
      <c r="P64" s="437">
        <v>1</v>
      </c>
      <c r="Q64" s="437">
        <v>1</v>
      </c>
      <c r="R64" s="437">
        <v>1</v>
      </c>
      <c r="S64" s="448">
        <v>2200000</v>
      </c>
      <c r="T64" s="448">
        <v>0</v>
      </c>
      <c r="U64" s="448">
        <v>0</v>
      </c>
      <c r="V64" s="448">
        <v>0</v>
      </c>
      <c r="W64" s="448">
        <v>0</v>
      </c>
      <c r="X64" s="448">
        <v>0</v>
      </c>
      <c r="Y64" s="448">
        <v>0</v>
      </c>
      <c r="Z64" s="448">
        <v>2200000</v>
      </c>
      <c r="AA64" s="846">
        <v>43826</v>
      </c>
      <c r="AB64" s="846">
        <v>46383</v>
      </c>
      <c r="AC64" s="847">
        <v>2200000</v>
      </c>
      <c r="AD64" s="448">
        <v>5.4</v>
      </c>
      <c r="AE64" s="448">
        <v>7.1027777777777779</v>
      </c>
      <c r="AF64" s="848">
        <v>8.5000000000000006E-2</v>
      </c>
      <c r="AG64" s="448">
        <v>11880000</v>
      </c>
      <c r="AH64" s="448">
        <v>15626111.111111112</v>
      </c>
      <c r="AI64" s="448">
        <v>187000</v>
      </c>
      <c r="AJ64" s="448">
        <v>5.4</v>
      </c>
      <c r="AK64" s="448">
        <v>7.1027777777777779</v>
      </c>
      <c r="AL64" s="448">
        <v>8.5000000000000006E-2</v>
      </c>
    </row>
    <row r="65" spans="1:38">
      <c r="A65" s="437" t="s">
        <v>573</v>
      </c>
      <c r="B65" s="437" t="s">
        <v>1841</v>
      </c>
      <c r="C65" s="437" t="s">
        <v>517</v>
      </c>
      <c r="D65" s="437" t="s">
        <v>518</v>
      </c>
      <c r="E65" s="437" t="s">
        <v>1393</v>
      </c>
      <c r="F65" s="437" t="s">
        <v>538</v>
      </c>
      <c r="G65" s="437" t="s">
        <v>1369</v>
      </c>
      <c r="H65" s="437" t="s">
        <v>537</v>
      </c>
      <c r="I65" s="437" t="s">
        <v>0</v>
      </c>
      <c r="J65" s="437" t="s">
        <v>539</v>
      </c>
      <c r="K65" s="437" t="s">
        <v>521</v>
      </c>
      <c r="L65" s="437" t="s">
        <v>533</v>
      </c>
      <c r="M65" s="437">
        <v>1</v>
      </c>
      <c r="N65" s="437">
        <v>1</v>
      </c>
      <c r="O65" s="437">
        <v>1</v>
      </c>
      <c r="P65" s="437">
        <v>1</v>
      </c>
      <c r="Q65" s="437">
        <v>1</v>
      </c>
      <c r="R65" s="437">
        <v>1</v>
      </c>
      <c r="S65" s="448">
        <v>1000000</v>
      </c>
      <c r="T65" s="448">
        <v>0</v>
      </c>
      <c r="U65" s="448">
        <v>0</v>
      </c>
      <c r="V65" s="448">
        <v>0</v>
      </c>
      <c r="W65" s="448">
        <v>0</v>
      </c>
      <c r="X65" s="448">
        <v>0</v>
      </c>
      <c r="Y65" s="448">
        <v>0</v>
      </c>
      <c r="Z65" s="448">
        <v>1000000</v>
      </c>
      <c r="AA65" s="846">
        <v>43851</v>
      </c>
      <c r="AB65" s="846">
        <v>44947</v>
      </c>
      <c r="AC65" s="847">
        <v>1000000</v>
      </c>
      <c r="AD65" s="448">
        <v>1.4111111111111112</v>
      </c>
      <c r="AE65" s="448">
        <v>3.0444444444444443</v>
      </c>
      <c r="AF65" s="848">
        <v>6.2600000000000003E-2</v>
      </c>
      <c r="AG65" s="448">
        <v>1411111.1111111112</v>
      </c>
      <c r="AH65" s="448">
        <v>3044444.4444444445</v>
      </c>
      <c r="AI65" s="448">
        <v>62600</v>
      </c>
      <c r="AJ65" s="448">
        <v>1.4111111111111112</v>
      </c>
      <c r="AK65" s="448">
        <v>3.0444444444444443</v>
      </c>
      <c r="AL65" s="448">
        <v>6.2600000000000003E-2</v>
      </c>
    </row>
    <row r="66" spans="1:38">
      <c r="A66" s="437" t="s">
        <v>574</v>
      </c>
      <c r="B66" s="437" t="s">
        <v>1842</v>
      </c>
      <c r="C66" s="437" t="s">
        <v>517</v>
      </c>
      <c r="D66" s="437" t="s">
        <v>518</v>
      </c>
      <c r="E66" s="437" t="s">
        <v>1393</v>
      </c>
      <c r="F66" s="437" t="s">
        <v>538</v>
      </c>
      <c r="G66" s="437" t="s">
        <v>1369</v>
      </c>
      <c r="H66" s="437" t="s">
        <v>537</v>
      </c>
      <c r="I66" s="437" t="s">
        <v>0</v>
      </c>
      <c r="J66" s="437" t="s">
        <v>539</v>
      </c>
      <c r="K66" s="437" t="s">
        <v>521</v>
      </c>
      <c r="L66" s="437" t="s">
        <v>533</v>
      </c>
      <c r="M66" s="437">
        <v>1</v>
      </c>
      <c r="N66" s="437">
        <v>1</v>
      </c>
      <c r="O66" s="437">
        <v>1</v>
      </c>
      <c r="P66" s="437">
        <v>1</v>
      </c>
      <c r="Q66" s="437">
        <v>1</v>
      </c>
      <c r="R66" s="437">
        <v>1</v>
      </c>
      <c r="S66" s="448">
        <v>562617.39</v>
      </c>
      <c r="T66" s="448">
        <v>0</v>
      </c>
      <c r="U66" s="448">
        <v>0</v>
      </c>
      <c r="V66" s="448">
        <v>0</v>
      </c>
      <c r="W66" s="448">
        <v>0</v>
      </c>
      <c r="X66" s="448">
        <v>0</v>
      </c>
      <c r="Y66" s="448">
        <v>0</v>
      </c>
      <c r="Z66" s="448">
        <v>562617.39</v>
      </c>
      <c r="AA66" s="846">
        <v>43851</v>
      </c>
      <c r="AB66" s="846">
        <v>44947</v>
      </c>
      <c r="AC66" s="847">
        <v>562617.39</v>
      </c>
      <c r="AD66" s="448">
        <v>1.4111111111111112</v>
      </c>
      <c r="AE66" s="448">
        <v>3.0444444444444443</v>
      </c>
      <c r="AF66" s="848">
        <v>6.2600000000000003E-2</v>
      </c>
      <c r="AG66" s="448">
        <v>793915.65033333341</v>
      </c>
      <c r="AH66" s="448">
        <v>1712857.3873333333</v>
      </c>
      <c r="AI66" s="448">
        <v>35219.848614000002</v>
      </c>
      <c r="AJ66" s="448">
        <v>1.4111111111111112</v>
      </c>
      <c r="AK66" s="448">
        <v>3.0444444444444443</v>
      </c>
      <c r="AL66" s="448">
        <v>6.2600000000000003E-2</v>
      </c>
    </row>
    <row r="67" spans="1:38">
      <c r="A67" s="437" t="s">
        <v>575</v>
      </c>
      <c r="B67" s="437" t="s">
        <v>1843</v>
      </c>
      <c r="C67" s="437" t="s">
        <v>517</v>
      </c>
      <c r="D67" s="437" t="s">
        <v>518</v>
      </c>
      <c r="E67" s="437" t="s">
        <v>1393</v>
      </c>
      <c r="F67" s="437" t="s">
        <v>538</v>
      </c>
      <c r="G67" s="437" t="s">
        <v>1369</v>
      </c>
      <c r="H67" s="437" t="s">
        <v>537</v>
      </c>
      <c r="I67" s="437" t="s">
        <v>0</v>
      </c>
      <c r="J67" s="437" t="s">
        <v>539</v>
      </c>
      <c r="K67" s="437" t="s">
        <v>521</v>
      </c>
      <c r="L67" s="437" t="s">
        <v>533</v>
      </c>
      <c r="M67" s="437">
        <v>1</v>
      </c>
      <c r="N67" s="437">
        <v>1</v>
      </c>
      <c r="O67" s="437">
        <v>1</v>
      </c>
      <c r="P67" s="437">
        <v>1</v>
      </c>
      <c r="Q67" s="437">
        <v>1</v>
      </c>
      <c r="R67" s="437">
        <v>1</v>
      </c>
      <c r="S67" s="448">
        <v>600000</v>
      </c>
      <c r="T67" s="448">
        <v>0</v>
      </c>
      <c r="U67" s="448">
        <v>0</v>
      </c>
      <c r="V67" s="448">
        <v>0</v>
      </c>
      <c r="W67" s="448">
        <v>0</v>
      </c>
      <c r="X67" s="448">
        <v>0</v>
      </c>
      <c r="Y67" s="448">
        <v>0</v>
      </c>
      <c r="Z67" s="448">
        <v>600000</v>
      </c>
      <c r="AA67" s="846">
        <v>43826</v>
      </c>
      <c r="AB67" s="846">
        <v>46383</v>
      </c>
      <c r="AC67" s="847">
        <v>600000</v>
      </c>
      <c r="AD67" s="448">
        <v>5.4</v>
      </c>
      <c r="AE67" s="448">
        <v>7.1027777777777779</v>
      </c>
      <c r="AF67" s="848">
        <v>8.5000000000000006E-2</v>
      </c>
      <c r="AG67" s="448">
        <v>3240000</v>
      </c>
      <c r="AH67" s="448">
        <v>4261666.666666667</v>
      </c>
      <c r="AI67" s="448">
        <v>51000.000000000007</v>
      </c>
      <c r="AJ67" s="448">
        <v>5.4</v>
      </c>
      <c r="AK67" s="448">
        <v>7.1027777777777779</v>
      </c>
      <c r="AL67" s="448">
        <v>8.5000000000000006E-2</v>
      </c>
    </row>
    <row r="68" spans="1:38">
      <c r="A68" s="437" t="s">
        <v>576</v>
      </c>
      <c r="B68" s="437" t="s">
        <v>1844</v>
      </c>
      <c r="C68" s="437" t="s">
        <v>517</v>
      </c>
      <c r="D68" s="437" t="s">
        <v>518</v>
      </c>
      <c r="E68" s="437" t="s">
        <v>1393</v>
      </c>
      <c r="F68" s="437" t="s">
        <v>538</v>
      </c>
      <c r="G68" s="437" t="s">
        <v>1369</v>
      </c>
      <c r="H68" s="437" t="s">
        <v>537</v>
      </c>
      <c r="I68" s="437" t="s">
        <v>0</v>
      </c>
      <c r="J68" s="437" t="s">
        <v>539</v>
      </c>
      <c r="K68" s="437" t="s">
        <v>521</v>
      </c>
      <c r="L68" s="437" t="s">
        <v>533</v>
      </c>
      <c r="M68" s="437">
        <v>1</v>
      </c>
      <c r="N68" s="437">
        <v>1</v>
      </c>
      <c r="O68" s="437">
        <v>1</v>
      </c>
      <c r="P68" s="437">
        <v>1</v>
      </c>
      <c r="Q68" s="437">
        <v>1</v>
      </c>
      <c r="R68" s="437">
        <v>1</v>
      </c>
      <c r="S68" s="448">
        <v>1500000</v>
      </c>
      <c r="T68" s="448">
        <v>0</v>
      </c>
      <c r="U68" s="448">
        <v>0</v>
      </c>
      <c r="V68" s="448">
        <v>0</v>
      </c>
      <c r="W68" s="448">
        <v>0</v>
      </c>
      <c r="X68" s="448">
        <v>0</v>
      </c>
      <c r="Y68" s="448">
        <v>0</v>
      </c>
      <c r="Z68" s="448">
        <v>1500000</v>
      </c>
      <c r="AA68" s="846">
        <v>43851</v>
      </c>
      <c r="AB68" s="846">
        <v>44947</v>
      </c>
      <c r="AC68" s="847">
        <v>1500000</v>
      </c>
      <c r="AD68" s="448">
        <v>1.4111111111111112</v>
      </c>
      <c r="AE68" s="448">
        <v>3.0444444444444443</v>
      </c>
      <c r="AF68" s="848">
        <v>6.2600000000000003E-2</v>
      </c>
      <c r="AG68" s="448">
        <v>2116666.666666667</v>
      </c>
      <c r="AH68" s="448">
        <v>4566666.666666666</v>
      </c>
      <c r="AI68" s="448">
        <v>93900</v>
      </c>
      <c r="AJ68" s="448">
        <v>1.4111111111111114</v>
      </c>
      <c r="AK68" s="448">
        <v>3.0444444444444438</v>
      </c>
      <c r="AL68" s="448">
        <v>6.2600000000000003E-2</v>
      </c>
    </row>
    <row r="69" spans="1:38">
      <c r="A69" s="437" t="s">
        <v>577</v>
      </c>
      <c r="B69" s="437" t="s">
        <v>1845</v>
      </c>
      <c r="C69" s="437" t="s">
        <v>517</v>
      </c>
      <c r="D69" s="437" t="s">
        <v>518</v>
      </c>
      <c r="E69" s="437" t="s">
        <v>1393</v>
      </c>
      <c r="F69" s="437" t="s">
        <v>538</v>
      </c>
      <c r="G69" s="437" t="s">
        <v>1369</v>
      </c>
      <c r="H69" s="437" t="s">
        <v>537</v>
      </c>
      <c r="I69" s="437" t="s">
        <v>0</v>
      </c>
      <c r="J69" s="437" t="s">
        <v>539</v>
      </c>
      <c r="K69" s="437" t="s">
        <v>521</v>
      </c>
      <c r="L69" s="437" t="s">
        <v>533</v>
      </c>
      <c r="M69" s="437">
        <v>1</v>
      </c>
      <c r="N69" s="437">
        <v>1</v>
      </c>
      <c r="O69" s="437">
        <v>1</v>
      </c>
      <c r="P69" s="437">
        <v>1</v>
      </c>
      <c r="Q69" s="437">
        <v>1</v>
      </c>
      <c r="R69" s="437">
        <v>1</v>
      </c>
      <c r="S69" s="448">
        <v>1000000</v>
      </c>
      <c r="T69" s="448">
        <v>0</v>
      </c>
      <c r="U69" s="448">
        <v>0</v>
      </c>
      <c r="V69" s="448">
        <v>0</v>
      </c>
      <c r="W69" s="448">
        <v>0</v>
      </c>
      <c r="X69" s="448">
        <v>0</v>
      </c>
      <c r="Y69" s="448">
        <v>0</v>
      </c>
      <c r="Z69" s="448">
        <v>1000000</v>
      </c>
      <c r="AA69" s="846">
        <v>43860</v>
      </c>
      <c r="AB69" s="846">
        <v>45687</v>
      </c>
      <c r="AC69" s="847">
        <v>1000000</v>
      </c>
      <c r="AD69" s="448">
        <v>3.4666666666666668</v>
      </c>
      <c r="AE69" s="448">
        <v>5.0750000000000002</v>
      </c>
      <c r="AF69" s="848">
        <v>7.85E-2</v>
      </c>
      <c r="AG69" s="448">
        <v>3466666.666666667</v>
      </c>
      <c r="AH69" s="448">
        <v>5075000</v>
      </c>
      <c r="AI69" s="448">
        <v>78500</v>
      </c>
      <c r="AJ69" s="448">
        <v>3.4666666666666668</v>
      </c>
      <c r="AK69" s="448">
        <v>5.0750000000000002</v>
      </c>
      <c r="AL69" s="448">
        <v>7.85E-2</v>
      </c>
    </row>
    <row r="70" spans="1:38">
      <c r="A70" s="437" t="s">
        <v>578</v>
      </c>
      <c r="B70" s="437" t="s">
        <v>1846</v>
      </c>
      <c r="C70" s="437" t="s">
        <v>517</v>
      </c>
      <c r="D70" s="437" t="s">
        <v>518</v>
      </c>
      <c r="E70" s="437" t="s">
        <v>1393</v>
      </c>
      <c r="F70" s="437" t="s">
        <v>538</v>
      </c>
      <c r="G70" s="437" t="s">
        <v>1369</v>
      </c>
      <c r="H70" s="437" t="s">
        <v>537</v>
      </c>
      <c r="I70" s="437" t="s">
        <v>0</v>
      </c>
      <c r="J70" s="437" t="s">
        <v>539</v>
      </c>
      <c r="K70" s="437" t="s">
        <v>521</v>
      </c>
      <c r="L70" s="437" t="s">
        <v>533</v>
      </c>
      <c r="M70" s="437">
        <v>1</v>
      </c>
      <c r="N70" s="437">
        <v>1</v>
      </c>
      <c r="O70" s="437">
        <v>1</v>
      </c>
      <c r="P70" s="437">
        <v>1</v>
      </c>
      <c r="Q70" s="437">
        <v>1</v>
      </c>
      <c r="R70" s="437">
        <v>1</v>
      </c>
      <c r="S70" s="448">
        <v>500000</v>
      </c>
      <c r="T70" s="448">
        <v>0</v>
      </c>
      <c r="U70" s="448">
        <v>0</v>
      </c>
      <c r="V70" s="448">
        <v>0</v>
      </c>
      <c r="W70" s="448">
        <v>0</v>
      </c>
      <c r="X70" s="448">
        <v>0</v>
      </c>
      <c r="Y70" s="448">
        <v>0</v>
      </c>
      <c r="Z70" s="448">
        <v>500000</v>
      </c>
      <c r="AA70" s="846">
        <v>43860</v>
      </c>
      <c r="AB70" s="846">
        <v>45687</v>
      </c>
      <c r="AC70" s="847">
        <v>500000</v>
      </c>
      <c r="AD70" s="448">
        <v>3.4666666666666668</v>
      </c>
      <c r="AE70" s="448">
        <v>5.0750000000000002</v>
      </c>
      <c r="AF70" s="848">
        <v>7.85E-2</v>
      </c>
      <c r="AG70" s="448">
        <v>1733333.3333333335</v>
      </c>
      <c r="AH70" s="448">
        <v>2537500</v>
      </c>
      <c r="AI70" s="448">
        <v>39250</v>
      </c>
      <c r="AJ70" s="448">
        <v>3.4666666666666668</v>
      </c>
      <c r="AK70" s="448">
        <v>5.0750000000000002</v>
      </c>
      <c r="AL70" s="448">
        <v>7.85E-2</v>
      </c>
    </row>
    <row r="71" spans="1:38">
      <c r="A71" s="437" t="s">
        <v>579</v>
      </c>
      <c r="B71" s="437" t="s">
        <v>1847</v>
      </c>
      <c r="C71" s="437" t="s">
        <v>517</v>
      </c>
      <c r="D71" s="437" t="s">
        <v>518</v>
      </c>
      <c r="E71" s="437" t="s">
        <v>1393</v>
      </c>
      <c r="F71" s="437" t="s">
        <v>538</v>
      </c>
      <c r="G71" s="437" t="s">
        <v>1369</v>
      </c>
      <c r="H71" s="437" t="s">
        <v>537</v>
      </c>
      <c r="I71" s="437" t="s">
        <v>0</v>
      </c>
      <c r="J71" s="437" t="s">
        <v>539</v>
      </c>
      <c r="K71" s="437" t="s">
        <v>521</v>
      </c>
      <c r="L71" s="437" t="s">
        <v>533</v>
      </c>
      <c r="M71" s="437">
        <v>1</v>
      </c>
      <c r="N71" s="437">
        <v>1</v>
      </c>
      <c r="O71" s="437">
        <v>1</v>
      </c>
      <c r="P71" s="437">
        <v>1</v>
      </c>
      <c r="Q71" s="437">
        <v>1</v>
      </c>
      <c r="R71" s="437">
        <v>1</v>
      </c>
      <c r="S71" s="448">
        <v>1400000</v>
      </c>
      <c r="T71" s="448">
        <v>0</v>
      </c>
      <c r="U71" s="448">
        <v>0</v>
      </c>
      <c r="V71" s="448">
        <v>0</v>
      </c>
      <c r="W71" s="448">
        <v>0</v>
      </c>
      <c r="X71" s="448">
        <v>0</v>
      </c>
      <c r="Y71" s="448">
        <v>0</v>
      </c>
      <c r="Z71" s="448">
        <v>1400000</v>
      </c>
      <c r="AA71" s="846">
        <v>43826</v>
      </c>
      <c r="AB71" s="846">
        <v>46383</v>
      </c>
      <c r="AC71" s="847">
        <v>1400000</v>
      </c>
      <c r="AD71" s="448">
        <v>5.4</v>
      </c>
      <c r="AE71" s="448">
        <v>7.1027777777777779</v>
      </c>
      <c r="AF71" s="848">
        <v>8.5000000000000006E-2</v>
      </c>
      <c r="AG71" s="448">
        <v>7560000.0000000009</v>
      </c>
      <c r="AH71" s="448">
        <v>9943888.8888888899</v>
      </c>
      <c r="AI71" s="448">
        <v>119000.00000000001</v>
      </c>
      <c r="AJ71" s="448">
        <v>5.4</v>
      </c>
      <c r="AK71" s="448">
        <v>7.1027777777777787</v>
      </c>
      <c r="AL71" s="448">
        <v>8.5000000000000006E-2</v>
      </c>
    </row>
    <row r="72" spans="1:38">
      <c r="A72" s="437" t="s">
        <v>580</v>
      </c>
      <c r="B72" s="437" t="s">
        <v>1848</v>
      </c>
      <c r="C72" s="437" t="s">
        <v>517</v>
      </c>
      <c r="D72" s="437" t="s">
        <v>518</v>
      </c>
      <c r="E72" s="437" t="s">
        <v>1393</v>
      </c>
      <c r="F72" s="437" t="s">
        <v>538</v>
      </c>
      <c r="G72" s="437" t="s">
        <v>1369</v>
      </c>
      <c r="H72" s="437" t="s">
        <v>537</v>
      </c>
      <c r="I72" s="437" t="s">
        <v>0</v>
      </c>
      <c r="J72" s="437" t="s">
        <v>539</v>
      </c>
      <c r="K72" s="437" t="s">
        <v>521</v>
      </c>
      <c r="L72" s="437" t="s">
        <v>533</v>
      </c>
      <c r="M72" s="437">
        <v>1</v>
      </c>
      <c r="N72" s="437">
        <v>1</v>
      </c>
      <c r="O72" s="437">
        <v>1</v>
      </c>
      <c r="P72" s="437">
        <v>1</v>
      </c>
      <c r="Q72" s="437">
        <v>1</v>
      </c>
      <c r="R72" s="437">
        <v>1</v>
      </c>
      <c r="S72" s="448">
        <v>5600000</v>
      </c>
      <c r="T72" s="448">
        <v>0</v>
      </c>
      <c r="U72" s="448">
        <v>0</v>
      </c>
      <c r="V72" s="448">
        <v>0</v>
      </c>
      <c r="W72" s="448">
        <v>0</v>
      </c>
      <c r="X72" s="448">
        <v>0</v>
      </c>
      <c r="Y72" s="448">
        <v>0</v>
      </c>
      <c r="Z72" s="448">
        <v>5600000</v>
      </c>
      <c r="AA72" s="846">
        <v>43826</v>
      </c>
      <c r="AB72" s="846">
        <v>46383</v>
      </c>
      <c r="AC72" s="847">
        <v>5600000</v>
      </c>
      <c r="AD72" s="448">
        <v>5.4</v>
      </c>
      <c r="AE72" s="448">
        <v>7.1027777777777779</v>
      </c>
      <c r="AF72" s="848">
        <v>8.5000000000000006E-2</v>
      </c>
      <c r="AG72" s="448">
        <v>30240000.000000004</v>
      </c>
      <c r="AH72" s="448">
        <v>39775555.55555556</v>
      </c>
      <c r="AI72" s="448">
        <v>476000.00000000006</v>
      </c>
      <c r="AJ72" s="448">
        <v>5.4</v>
      </c>
      <c r="AK72" s="448">
        <v>7.1027777777777787</v>
      </c>
      <c r="AL72" s="448">
        <v>8.5000000000000006E-2</v>
      </c>
    </row>
    <row r="73" spans="1:38">
      <c r="A73" s="437" t="s">
        <v>581</v>
      </c>
      <c r="B73" s="437" t="s">
        <v>1849</v>
      </c>
      <c r="C73" s="437" t="s">
        <v>517</v>
      </c>
      <c r="D73" s="437" t="s">
        <v>518</v>
      </c>
      <c r="E73" s="437" t="s">
        <v>1393</v>
      </c>
      <c r="F73" s="437" t="s">
        <v>538</v>
      </c>
      <c r="G73" s="437" t="s">
        <v>1369</v>
      </c>
      <c r="H73" s="437" t="s">
        <v>537</v>
      </c>
      <c r="I73" s="437" t="s">
        <v>0</v>
      </c>
      <c r="J73" s="437" t="s">
        <v>539</v>
      </c>
      <c r="K73" s="437" t="s">
        <v>521</v>
      </c>
      <c r="L73" s="437" t="s">
        <v>533</v>
      </c>
      <c r="M73" s="437">
        <v>1</v>
      </c>
      <c r="N73" s="437">
        <v>1</v>
      </c>
      <c r="O73" s="437">
        <v>1</v>
      </c>
      <c r="P73" s="437">
        <v>1</v>
      </c>
      <c r="Q73" s="437">
        <v>1</v>
      </c>
      <c r="R73" s="437">
        <v>1</v>
      </c>
      <c r="S73" s="448">
        <v>15000000</v>
      </c>
      <c r="T73" s="448">
        <v>0</v>
      </c>
      <c r="U73" s="448">
        <v>0</v>
      </c>
      <c r="V73" s="448">
        <v>0</v>
      </c>
      <c r="W73" s="448">
        <v>0</v>
      </c>
      <c r="X73" s="448">
        <v>0</v>
      </c>
      <c r="Y73" s="448">
        <v>0</v>
      </c>
      <c r="Z73" s="448">
        <v>15000000</v>
      </c>
      <c r="AA73" s="846">
        <v>43851</v>
      </c>
      <c r="AB73" s="846">
        <v>44947</v>
      </c>
      <c r="AC73" s="847">
        <v>15000000</v>
      </c>
      <c r="AD73" s="448">
        <v>1.4111111111111112</v>
      </c>
      <c r="AE73" s="448">
        <v>3.0444444444444443</v>
      </c>
      <c r="AF73" s="848">
        <v>6.2600000000000003E-2</v>
      </c>
      <c r="AG73" s="448">
        <v>21166666.666666668</v>
      </c>
      <c r="AH73" s="448">
        <v>45666666.666666664</v>
      </c>
      <c r="AI73" s="448">
        <v>939000</v>
      </c>
      <c r="AJ73" s="448">
        <v>1.4111111111111112</v>
      </c>
      <c r="AK73" s="448">
        <v>3.0444444444444443</v>
      </c>
      <c r="AL73" s="448">
        <v>6.2600000000000003E-2</v>
      </c>
    </row>
    <row r="74" spans="1:38">
      <c r="A74" s="437" t="s">
        <v>582</v>
      </c>
      <c r="B74" s="437" t="s">
        <v>1850</v>
      </c>
      <c r="C74" s="437" t="s">
        <v>517</v>
      </c>
      <c r="D74" s="437" t="s">
        <v>518</v>
      </c>
      <c r="E74" s="437" t="s">
        <v>1393</v>
      </c>
      <c r="F74" s="437" t="s">
        <v>538</v>
      </c>
      <c r="G74" s="437" t="s">
        <v>1369</v>
      </c>
      <c r="H74" s="437" t="s">
        <v>537</v>
      </c>
      <c r="I74" s="437" t="s">
        <v>0</v>
      </c>
      <c r="J74" s="437" t="s">
        <v>539</v>
      </c>
      <c r="K74" s="437" t="s">
        <v>521</v>
      </c>
      <c r="L74" s="437" t="s">
        <v>533</v>
      </c>
      <c r="M74" s="437">
        <v>1</v>
      </c>
      <c r="N74" s="437">
        <v>1</v>
      </c>
      <c r="O74" s="437">
        <v>1</v>
      </c>
      <c r="P74" s="437">
        <v>1</v>
      </c>
      <c r="Q74" s="437">
        <v>1</v>
      </c>
      <c r="R74" s="437">
        <v>1</v>
      </c>
      <c r="S74" s="448">
        <v>3205000</v>
      </c>
      <c r="T74" s="448">
        <v>0</v>
      </c>
      <c r="U74" s="448">
        <v>0</v>
      </c>
      <c r="V74" s="448">
        <v>0</v>
      </c>
      <c r="W74" s="448">
        <v>0</v>
      </c>
      <c r="X74" s="448">
        <v>0</v>
      </c>
      <c r="Y74" s="448">
        <v>0</v>
      </c>
      <c r="Z74" s="448">
        <v>3205000</v>
      </c>
      <c r="AA74" s="846">
        <v>43860</v>
      </c>
      <c r="AB74" s="846">
        <v>45687</v>
      </c>
      <c r="AC74" s="847">
        <v>3205000</v>
      </c>
      <c r="AD74" s="448">
        <v>3.4666666666666668</v>
      </c>
      <c r="AE74" s="448">
        <v>5.0750000000000002</v>
      </c>
      <c r="AF74" s="848">
        <v>7.85E-2</v>
      </c>
      <c r="AG74" s="448">
        <v>11110666.666666668</v>
      </c>
      <c r="AH74" s="448">
        <v>16265375</v>
      </c>
      <c r="AI74" s="448">
        <v>251592.5</v>
      </c>
      <c r="AJ74" s="448">
        <v>3.4666666666666672</v>
      </c>
      <c r="AK74" s="448">
        <v>5.0750000000000002</v>
      </c>
      <c r="AL74" s="448">
        <v>7.85E-2</v>
      </c>
    </row>
    <row r="75" spans="1:38">
      <c r="A75" s="437" t="s">
        <v>583</v>
      </c>
      <c r="B75" s="437" t="s">
        <v>1851</v>
      </c>
      <c r="C75" s="437" t="s">
        <v>517</v>
      </c>
      <c r="D75" s="437" t="s">
        <v>518</v>
      </c>
      <c r="E75" s="437" t="s">
        <v>1393</v>
      </c>
      <c r="F75" s="437" t="s">
        <v>538</v>
      </c>
      <c r="G75" s="437" t="s">
        <v>1369</v>
      </c>
      <c r="H75" s="437" t="s">
        <v>537</v>
      </c>
      <c r="I75" s="437" t="s">
        <v>0</v>
      </c>
      <c r="J75" s="437" t="s">
        <v>539</v>
      </c>
      <c r="K75" s="437" t="s">
        <v>521</v>
      </c>
      <c r="L75" s="437" t="s">
        <v>533</v>
      </c>
      <c r="M75" s="437">
        <v>1</v>
      </c>
      <c r="N75" s="437">
        <v>1</v>
      </c>
      <c r="O75" s="437">
        <v>1</v>
      </c>
      <c r="P75" s="437">
        <v>1</v>
      </c>
      <c r="Q75" s="437">
        <v>1</v>
      </c>
      <c r="R75" s="437">
        <v>1</v>
      </c>
      <c r="S75" s="448">
        <v>585831</v>
      </c>
      <c r="T75" s="448">
        <v>0</v>
      </c>
      <c r="U75" s="448">
        <v>0</v>
      </c>
      <c r="V75" s="448">
        <v>0</v>
      </c>
      <c r="W75" s="448">
        <v>0</v>
      </c>
      <c r="X75" s="448">
        <v>0</v>
      </c>
      <c r="Y75" s="448">
        <v>0</v>
      </c>
      <c r="Z75" s="448">
        <v>585831</v>
      </c>
      <c r="AA75" s="846">
        <v>43826</v>
      </c>
      <c r="AB75" s="846">
        <v>46383</v>
      </c>
      <c r="AC75" s="847">
        <v>585831</v>
      </c>
      <c r="AD75" s="448">
        <v>5.4</v>
      </c>
      <c r="AE75" s="448">
        <v>7.1027777777777779</v>
      </c>
      <c r="AF75" s="848">
        <v>8.5000000000000006E-2</v>
      </c>
      <c r="AG75" s="448">
        <v>3163487.4000000004</v>
      </c>
      <c r="AH75" s="448">
        <v>4161027.4083333332</v>
      </c>
      <c r="AI75" s="448">
        <v>49795.635000000002</v>
      </c>
      <c r="AJ75" s="448">
        <v>5.4</v>
      </c>
      <c r="AK75" s="448">
        <v>7.1027777777777779</v>
      </c>
      <c r="AL75" s="448">
        <v>8.5000000000000006E-2</v>
      </c>
    </row>
    <row r="76" spans="1:38">
      <c r="A76" s="437" t="s">
        <v>584</v>
      </c>
      <c r="B76" s="437" t="s">
        <v>1852</v>
      </c>
      <c r="C76" s="437" t="s">
        <v>517</v>
      </c>
      <c r="D76" s="437" t="s">
        <v>518</v>
      </c>
      <c r="E76" s="437" t="s">
        <v>1393</v>
      </c>
      <c r="F76" s="437" t="s">
        <v>538</v>
      </c>
      <c r="G76" s="437" t="s">
        <v>1369</v>
      </c>
      <c r="H76" s="437" t="s">
        <v>537</v>
      </c>
      <c r="I76" s="437" t="s">
        <v>0</v>
      </c>
      <c r="J76" s="437" t="s">
        <v>539</v>
      </c>
      <c r="K76" s="437" t="s">
        <v>521</v>
      </c>
      <c r="L76" s="437" t="s">
        <v>533</v>
      </c>
      <c r="M76" s="437">
        <v>1</v>
      </c>
      <c r="N76" s="437">
        <v>1</v>
      </c>
      <c r="O76" s="437">
        <v>1</v>
      </c>
      <c r="P76" s="437">
        <v>1</v>
      </c>
      <c r="Q76" s="437">
        <v>1</v>
      </c>
      <c r="R76" s="437">
        <v>1</v>
      </c>
      <c r="S76" s="448">
        <v>14004714.4</v>
      </c>
      <c r="T76" s="448">
        <v>0</v>
      </c>
      <c r="U76" s="448">
        <v>0</v>
      </c>
      <c r="V76" s="448">
        <v>0</v>
      </c>
      <c r="W76" s="448">
        <v>0</v>
      </c>
      <c r="X76" s="448">
        <v>0</v>
      </c>
      <c r="Y76" s="448">
        <v>0</v>
      </c>
      <c r="Z76" s="448">
        <v>14004714.4</v>
      </c>
      <c r="AA76" s="846">
        <v>43860</v>
      </c>
      <c r="AB76" s="846">
        <v>45687</v>
      </c>
      <c r="AC76" s="847">
        <v>14004714.4</v>
      </c>
      <c r="AD76" s="448">
        <v>3.4666666666666668</v>
      </c>
      <c r="AE76" s="448">
        <v>5.0750000000000002</v>
      </c>
      <c r="AF76" s="848">
        <v>7.85E-2</v>
      </c>
      <c r="AG76" s="448">
        <v>48549676.586666666</v>
      </c>
      <c r="AH76" s="448">
        <v>71073925.579999998</v>
      </c>
      <c r="AI76" s="448">
        <v>1099370.0804000001</v>
      </c>
      <c r="AJ76" s="448">
        <v>3.4666666666666663</v>
      </c>
      <c r="AK76" s="448">
        <v>5.0750000000000002</v>
      </c>
      <c r="AL76" s="448">
        <v>7.85E-2</v>
      </c>
    </row>
    <row r="77" spans="1:38">
      <c r="A77" s="437" t="s">
        <v>585</v>
      </c>
      <c r="B77" s="437" t="s">
        <v>1853</v>
      </c>
      <c r="C77" s="437" t="s">
        <v>517</v>
      </c>
      <c r="D77" s="437" t="s">
        <v>518</v>
      </c>
      <c r="E77" s="437" t="s">
        <v>1393</v>
      </c>
      <c r="F77" s="437" t="s">
        <v>538</v>
      </c>
      <c r="G77" s="437" t="s">
        <v>1369</v>
      </c>
      <c r="H77" s="437" t="s">
        <v>537</v>
      </c>
      <c r="I77" s="437" t="s">
        <v>0</v>
      </c>
      <c r="J77" s="437" t="s">
        <v>539</v>
      </c>
      <c r="K77" s="437" t="s">
        <v>521</v>
      </c>
      <c r="L77" s="437" t="s">
        <v>533</v>
      </c>
      <c r="M77" s="437">
        <v>1</v>
      </c>
      <c r="N77" s="437">
        <v>1</v>
      </c>
      <c r="O77" s="437">
        <v>1</v>
      </c>
      <c r="P77" s="437">
        <v>1</v>
      </c>
      <c r="Q77" s="437">
        <v>1</v>
      </c>
      <c r="R77" s="437">
        <v>1</v>
      </c>
      <c r="S77" s="448">
        <v>806757.78</v>
      </c>
      <c r="T77" s="448">
        <v>0</v>
      </c>
      <c r="U77" s="448">
        <v>0</v>
      </c>
      <c r="V77" s="448">
        <v>0</v>
      </c>
      <c r="W77" s="448">
        <v>0</v>
      </c>
      <c r="X77" s="448">
        <v>0</v>
      </c>
      <c r="Y77" s="448">
        <v>0</v>
      </c>
      <c r="Z77" s="448">
        <v>806757.78</v>
      </c>
      <c r="AA77" s="846">
        <v>43860</v>
      </c>
      <c r="AB77" s="846">
        <v>45687</v>
      </c>
      <c r="AC77" s="847">
        <v>806757.78</v>
      </c>
      <c r="AD77" s="448">
        <v>3.4666666666666668</v>
      </c>
      <c r="AE77" s="448">
        <v>5.0750000000000002</v>
      </c>
      <c r="AF77" s="848">
        <v>7.85E-2</v>
      </c>
      <c r="AG77" s="448">
        <v>2796760.304</v>
      </c>
      <c r="AH77" s="448">
        <v>4094295.7335000001</v>
      </c>
      <c r="AI77" s="448">
        <v>63330.48573</v>
      </c>
      <c r="AJ77" s="448">
        <v>3.4666666666666663</v>
      </c>
      <c r="AK77" s="448">
        <v>5.0750000000000002</v>
      </c>
      <c r="AL77" s="448">
        <v>7.85E-2</v>
      </c>
    </row>
    <row r="78" spans="1:38">
      <c r="A78" s="437" t="s">
        <v>586</v>
      </c>
      <c r="B78" s="437" t="s">
        <v>1854</v>
      </c>
      <c r="C78" s="437" t="s">
        <v>517</v>
      </c>
      <c r="D78" s="437" t="s">
        <v>518</v>
      </c>
      <c r="E78" s="437" t="s">
        <v>1393</v>
      </c>
      <c r="F78" s="437" t="s">
        <v>538</v>
      </c>
      <c r="G78" s="437" t="s">
        <v>1369</v>
      </c>
      <c r="H78" s="437" t="s">
        <v>537</v>
      </c>
      <c r="I78" s="437" t="s">
        <v>0</v>
      </c>
      <c r="J78" s="437" t="s">
        <v>539</v>
      </c>
      <c r="K78" s="437" t="s">
        <v>521</v>
      </c>
      <c r="L78" s="437" t="s">
        <v>533</v>
      </c>
      <c r="M78" s="437">
        <v>1</v>
      </c>
      <c r="N78" s="437">
        <v>1</v>
      </c>
      <c r="O78" s="437">
        <v>1</v>
      </c>
      <c r="P78" s="437">
        <v>1</v>
      </c>
      <c r="Q78" s="437">
        <v>1</v>
      </c>
      <c r="R78" s="437">
        <v>1</v>
      </c>
      <c r="S78" s="448">
        <v>736666</v>
      </c>
      <c r="T78" s="448">
        <v>0</v>
      </c>
      <c r="U78" s="448">
        <v>0</v>
      </c>
      <c r="V78" s="448">
        <v>0</v>
      </c>
      <c r="W78" s="448">
        <v>0</v>
      </c>
      <c r="X78" s="448">
        <v>0</v>
      </c>
      <c r="Y78" s="448">
        <v>0</v>
      </c>
      <c r="Z78" s="448">
        <v>736666</v>
      </c>
      <c r="AA78" s="846">
        <v>43851</v>
      </c>
      <c r="AB78" s="846">
        <v>44947</v>
      </c>
      <c r="AC78" s="847">
        <v>736666</v>
      </c>
      <c r="AD78" s="448">
        <v>1.4111111111111112</v>
      </c>
      <c r="AE78" s="448">
        <v>3.0444444444444443</v>
      </c>
      <c r="AF78" s="848">
        <v>6.2600000000000003E-2</v>
      </c>
      <c r="AG78" s="448">
        <v>1039517.5777777778</v>
      </c>
      <c r="AH78" s="448">
        <v>2242738.7111111111</v>
      </c>
      <c r="AI78" s="448">
        <v>46115.291600000004</v>
      </c>
      <c r="AJ78" s="448">
        <v>1.4111111111111112</v>
      </c>
      <c r="AK78" s="448">
        <v>3.0444444444444443</v>
      </c>
      <c r="AL78" s="448">
        <v>6.2600000000000003E-2</v>
      </c>
    </row>
    <row r="79" spans="1:38">
      <c r="A79" s="437" t="s">
        <v>587</v>
      </c>
      <c r="B79" s="437" t="s">
        <v>1855</v>
      </c>
      <c r="C79" s="437" t="s">
        <v>517</v>
      </c>
      <c r="D79" s="437" t="s">
        <v>518</v>
      </c>
      <c r="E79" s="437" t="s">
        <v>1393</v>
      </c>
      <c r="F79" s="437" t="s">
        <v>538</v>
      </c>
      <c r="G79" s="437" t="s">
        <v>1369</v>
      </c>
      <c r="H79" s="437" t="s">
        <v>537</v>
      </c>
      <c r="I79" s="437" t="s">
        <v>0</v>
      </c>
      <c r="J79" s="437" t="s">
        <v>539</v>
      </c>
      <c r="K79" s="437" t="s">
        <v>521</v>
      </c>
      <c r="L79" s="437" t="s">
        <v>533</v>
      </c>
      <c r="M79" s="437">
        <v>1</v>
      </c>
      <c r="N79" s="437">
        <v>1</v>
      </c>
      <c r="O79" s="437">
        <v>1</v>
      </c>
      <c r="P79" s="437">
        <v>1</v>
      </c>
      <c r="Q79" s="437">
        <v>1</v>
      </c>
      <c r="R79" s="437">
        <v>1</v>
      </c>
      <c r="S79" s="448">
        <v>734844.73</v>
      </c>
      <c r="T79" s="448">
        <v>0</v>
      </c>
      <c r="U79" s="448">
        <v>0</v>
      </c>
      <c r="V79" s="448">
        <v>0</v>
      </c>
      <c r="W79" s="448">
        <v>0</v>
      </c>
      <c r="X79" s="448">
        <v>0</v>
      </c>
      <c r="Y79" s="448">
        <v>0</v>
      </c>
      <c r="Z79" s="448">
        <v>734844.73</v>
      </c>
      <c r="AA79" s="846">
        <v>43860</v>
      </c>
      <c r="AB79" s="846">
        <v>45687</v>
      </c>
      <c r="AC79" s="847">
        <v>734844.73</v>
      </c>
      <c r="AD79" s="448">
        <v>3.4666666666666668</v>
      </c>
      <c r="AE79" s="448">
        <v>5.0750000000000002</v>
      </c>
      <c r="AF79" s="848">
        <v>7.85E-2</v>
      </c>
      <c r="AG79" s="448">
        <v>2547461.7306666668</v>
      </c>
      <c r="AH79" s="448">
        <v>3729337.0047499998</v>
      </c>
      <c r="AI79" s="448">
        <v>57685.311304999996</v>
      </c>
      <c r="AJ79" s="448">
        <v>3.4666666666666668</v>
      </c>
      <c r="AK79" s="448">
        <v>5.0750000000000002</v>
      </c>
      <c r="AL79" s="448">
        <v>7.85E-2</v>
      </c>
    </row>
    <row r="80" spans="1:38">
      <c r="A80" s="437" t="s">
        <v>588</v>
      </c>
      <c r="B80" s="437" t="s">
        <v>1856</v>
      </c>
      <c r="C80" s="437" t="s">
        <v>517</v>
      </c>
      <c r="D80" s="437" t="s">
        <v>518</v>
      </c>
      <c r="E80" s="437" t="s">
        <v>1393</v>
      </c>
      <c r="F80" s="437" t="s">
        <v>538</v>
      </c>
      <c r="G80" s="437" t="s">
        <v>1369</v>
      </c>
      <c r="H80" s="437" t="s">
        <v>537</v>
      </c>
      <c r="I80" s="437" t="s">
        <v>0</v>
      </c>
      <c r="J80" s="437" t="s">
        <v>539</v>
      </c>
      <c r="K80" s="437" t="s">
        <v>521</v>
      </c>
      <c r="L80" s="437" t="s">
        <v>533</v>
      </c>
      <c r="M80" s="437">
        <v>1</v>
      </c>
      <c r="N80" s="437">
        <v>1</v>
      </c>
      <c r="O80" s="437">
        <v>1</v>
      </c>
      <c r="P80" s="437">
        <v>1</v>
      </c>
      <c r="Q80" s="437">
        <v>1</v>
      </c>
      <c r="R80" s="437">
        <v>1</v>
      </c>
      <c r="S80" s="448">
        <v>1012037</v>
      </c>
      <c r="T80" s="448">
        <v>0</v>
      </c>
      <c r="U80" s="448">
        <v>0</v>
      </c>
      <c r="V80" s="448">
        <v>0</v>
      </c>
      <c r="W80" s="448">
        <v>0</v>
      </c>
      <c r="X80" s="448">
        <v>0</v>
      </c>
      <c r="Y80" s="448">
        <v>0</v>
      </c>
      <c r="Z80" s="448">
        <v>1012037</v>
      </c>
      <c r="AA80" s="846">
        <v>43860</v>
      </c>
      <c r="AB80" s="846">
        <v>45687</v>
      </c>
      <c r="AC80" s="847">
        <v>1012037</v>
      </c>
      <c r="AD80" s="448">
        <v>3.4666666666666668</v>
      </c>
      <c r="AE80" s="448">
        <v>5.0750000000000002</v>
      </c>
      <c r="AF80" s="848">
        <v>7.85E-2</v>
      </c>
      <c r="AG80" s="448">
        <v>3508394.9333333336</v>
      </c>
      <c r="AH80" s="448">
        <v>5136087.7750000004</v>
      </c>
      <c r="AI80" s="448">
        <v>79444.904500000004</v>
      </c>
      <c r="AJ80" s="448">
        <v>3.4666666666666668</v>
      </c>
      <c r="AK80" s="448">
        <v>5.0750000000000002</v>
      </c>
      <c r="AL80" s="448">
        <v>7.85E-2</v>
      </c>
    </row>
    <row r="81" spans="1:38">
      <c r="A81" s="437" t="s">
        <v>589</v>
      </c>
      <c r="B81" s="437" t="s">
        <v>1857</v>
      </c>
      <c r="C81" s="437" t="s">
        <v>517</v>
      </c>
      <c r="D81" s="437" t="s">
        <v>518</v>
      </c>
      <c r="E81" s="437" t="s">
        <v>1393</v>
      </c>
      <c r="F81" s="437" t="s">
        <v>538</v>
      </c>
      <c r="G81" s="437" t="s">
        <v>1369</v>
      </c>
      <c r="H81" s="437" t="s">
        <v>537</v>
      </c>
      <c r="I81" s="437" t="s">
        <v>0</v>
      </c>
      <c r="J81" s="437" t="s">
        <v>539</v>
      </c>
      <c r="K81" s="437" t="s">
        <v>521</v>
      </c>
      <c r="L81" s="437" t="s">
        <v>533</v>
      </c>
      <c r="M81" s="437">
        <v>1</v>
      </c>
      <c r="N81" s="437">
        <v>1</v>
      </c>
      <c r="O81" s="437">
        <v>1</v>
      </c>
      <c r="P81" s="437">
        <v>1</v>
      </c>
      <c r="Q81" s="437">
        <v>1</v>
      </c>
      <c r="R81" s="437">
        <v>1</v>
      </c>
      <c r="S81" s="448">
        <v>2085912.88</v>
      </c>
      <c r="T81" s="448">
        <v>0</v>
      </c>
      <c r="U81" s="448">
        <v>0</v>
      </c>
      <c r="V81" s="448">
        <v>0</v>
      </c>
      <c r="W81" s="448">
        <v>0</v>
      </c>
      <c r="X81" s="448">
        <v>0</v>
      </c>
      <c r="Y81" s="448">
        <v>0</v>
      </c>
      <c r="Z81" s="448">
        <v>2085912.88</v>
      </c>
      <c r="AA81" s="846">
        <v>43851</v>
      </c>
      <c r="AB81" s="846">
        <v>44947</v>
      </c>
      <c r="AC81" s="847">
        <v>2085912.88</v>
      </c>
      <c r="AD81" s="448">
        <v>1.4111111111111112</v>
      </c>
      <c r="AE81" s="448">
        <v>3.0444444444444443</v>
      </c>
      <c r="AF81" s="848">
        <v>6.2600000000000003E-2</v>
      </c>
      <c r="AG81" s="448">
        <v>2943454.8417777778</v>
      </c>
      <c r="AH81" s="448">
        <v>6350445.8791111102</v>
      </c>
      <c r="AI81" s="448">
        <v>130578.146288</v>
      </c>
      <c r="AJ81" s="448">
        <v>1.4111111111111112</v>
      </c>
      <c r="AK81" s="448">
        <v>3.0444444444444443</v>
      </c>
      <c r="AL81" s="448">
        <v>6.2600000000000003E-2</v>
      </c>
    </row>
    <row r="82" spans="1:38">
      <c r="A82" s="437" t="s">
        <v>590</v>
      </c>
      <c r="B82" s="437" t="s">
        <v>1858</v>
      </c>
      <c r="C82" s="437" t="s">
        <v>517</v>
      </c>
      <c r="D82" s="437" t="s">
        <v>518</v>
      </c>
      <c r="E82" s="437" t="s">
        <v>1393</v>
      </c>
      <c r="F82" s="437" t="s">
        <v>538</v>
      </c>
      <c r="G82" s="437" t="s">
        <v>1369</v>
      </c>
      <c r="H82" s="437" t="s">
        <v>537</v>
      </c>
      <c r="I82" s="437" t="s">
        <v>0</v>
      </c>
      <c r="J82" s="437" t="s">
        <v>539</v>
      </c>
      <c r="K82" s="437" t="s">
        <v>521</v>
      </c>
      <c r="L82" s="437" t="s">
        <v>533</v>
      </c>
      <c r="M82" s="437">
        <v>1</v>
      </c>
      <c r="N82" s="437">
        <v>1</v>
      </c>
      <c r="O82" s="437">
        <v>1</v>
      </c>
      <c r="P82" s="437">
        <v>1</v>
      </c>
      <c r="Q82" s="437">
        <v>1</v>
      </c>
      <c r="R82" s="437">
        <v>1</v>
      </c>
      <c r="S82" s="448">
        <v>1564434.67</v>
      </c>
      <c r="T82" s="448">
        <v>0</v>
      </c>
      <c r="U82" s="448">
        <v>0</v>
      </c>
      <c r="V82" s="448">
        <v>0</v>
      </c>
      <c r="W82" s="448">
        <v>0</v>
      </c>
      <c r="X82" s="448">
        <v>0</v>
      </c>
      <c r="Y82" s="448">
        <v>0</v>
      </c>
      <c r="Z82" s="448">
        <v>1564434.67</v>
      </c>
      <c r="AA82" s="846">
        <v>43860</v>
      </c>
      <c r="AB82" s="846">
        <v>45687</v>
      </c>
      <c r="AC82" s="847">
        <v>1564434.67</v>
      </c>
      <c r="AD82" s="448">
        <v>3.4666666666666668</v>
      </c>
      <c r="AE82" s="448">
        <v>5.0750000000000002</v>
      </c>
      <c r="AF82" s="848">
        <v>7.85E-2</v>
      </c>
      <c r="AG82" s="448">
        <v>5423373.5226666667</v>
      </c>
      <c r="AH82" s="448">
        <v>7939505.9502499998</v>
      </c>
      <c r="AI82" s="448">
        <v>122808.12159499999</v>
      </c>
      <c r="AJ82" s="448">
        <v>3.4666666666666668</v>
      </c>
      <c r="AK82" s="448">
        <v>5.0750000000000002</v>
      </c>
      <c r="AL82" s="448">
        <v>7.85E-2</v>
      </c>
    </row>
    <row r="83" spans="1:38">
      <c r="A83" s="437" t="s">
        <v>591</v>
      </c>
      <c r="B83" s="437" t="s">
        <v>1859</v>
      </c>
      <c r="C83" s="437" t="s">
        <v>517</v>
      </c>
      <c r="D83" s="437" t="s">
        <v>518</v>
      </c>
      <c r="E83" s="437" t="s">
        <v>1393</v>
      </c>
      <c r="F83" s="437" t="s">
        <v>538</v>
      </c>
      <c r="G83" s="437" t="s">
        <v>1369</v>
      </c>
      <c r="H83" s="437" t="s">
        <v>537</v>
      </c>
      <c r="I83" s="437" t="s">
        <v>0</v>
      </c>
      <c r="J83" s="437" t="s">
        <v>539</v>
      </c>
      <c r="K83" s="437" t="s">
        <v>521</v>
      </c>
      <c r="L83" s="437" t="s">
        <v>533</v>
      </c>
      <c r="M83" s="437">
        <v>1</v>
      </c>
      <c r="N83" s="437">
        <v>1</v>
      </c>
      <c r="O83" s="437">
        <v>1</v>
      </c>
      <c r="P83" s="437">
        <v>1</v>
      </c>
      <c r="Q83" s="437">
        <v>1</v>
      </c>
      <c r="R83" s="437">
        <v>1</v>
      </c>
      <c r="S83" s="448">
        <v>1564434.67</v>
      </c>
      <c r="T83" s="448">
        <v>0</v>
      </c>
      <c r="U83" s="448">
        <v>0</v>
      </c>
      <c r="V83" s="448">
        <v>0</v>
      </c>
      <c r="W83" s="448">
        <v>0</v>
      </c>
      <c r="X83" s="448">
        <v>0</v>
      </c>
      <c r="Y83" s="448">
        <v>0</v>
      </c>
      <c r="Z83" s="448">
        <v>1564434.67</v>
      </c>
      <c r="AA83" s="846">
        <v>43826</v>
      </c>
      <c r="AB83" s="846">
        <v>46383</v>
      </c>
      <c r="AC83" s="847">
        <v>1564434.67</v>
      </c>
      <c r="AD83" s="448">
        <v>5.4</v>
      </c>
      <c r="AE83" s="448">
        <v>7.1027777777777779</v>
      </c>
      <c r="AF83" s="848">
        <v>8.5000000000000006E-2</v>
      </c>
      <c r="AG83" s="448">
        <v>8447947.2180000003</v>
      </c>
      <c r="AH83" s="448">
        <v>11111831.80886111</v>
      </c>
      <c r="AI83" s="448">
        <v>132976.94695000001</v>
      </c>
      <c r="AJ83" s="448">
        <v>5.4</v>
      </c>
      <c r="AK83" s="448">
        <v>7.1027777777777779</v>
      </c>
      <c r="AL83" s="448">
        <v>8.5000000000000006E-2</v>
      </c>
    </row>
    <row r="84" spans="1:38">
      <c r="A84" s="437" t="s">
        <v>592</v>
      </c>
      <c r="B84" s="437" t="s">
        <v>1860</v>
      </c>
      <c r="C84" s="437" t="s">
        <v>517</v>
      </c>
      <c r="D84" s="437" t="s">
        <v>518</v>
      </c>
      <c r="E84" s="437" t="s">
        <v>1393</v>
      </c>
      <c r="F84" s="437" t="s">
        <v>538</v>
      </c>
      <c r="G84" s="437" t="s">
        <v>1369</v>
      </c>
      <c r="H84" s="437" t="s">
        <v>537</v>
      </c>
      <c r="I84" s="437" t="s">
        <v>0</v>
      </c>
      <c r="J84" s="437" t="s">
        <v>539</v>
      </c>
      <c r="K84" s="437" t="s">
        <v>521</v>
      </c>
      <c r="L84" s="437" t="s">
        <v>533</v>
      </c>
      <c r="M84" s="437">
        <v>1</v>
      </c>
      <c r="N84" s="437">
        <v>1</v>
      </c>
      <c r="O84" s="437">
        <v>1</v>
      </c>
      <c r="P84" s="437">
        <v>1</v>
      </c>
      <c r="Q84" s="437">
        <v>1</v>
      </c>
      <c r="R84" s="437">
        <v>1</v>
      </c>
      <c r="S84" s="448">
        <v>1185812.6000000001</v>
      </c>
      <c r="T84" s="448">
        <v>0</v>
      </c>
      <c r="U84" s="448">
        <v>0</v>
      </c>
      <c r="V84" s="448">
        <v>0</v>
      </c>
      <c r="W84" s="448">
        <v>0</v>
      </c>
      <c r="X84" s="448">
        <v>0</v>
      </c>
      <c r="Y84" s="448">
        <v>0</v>
      </c>
      <c r="Z84" s="448">
        <v>1185812.6000000001</v>
      </c>
      <c r="AA84" s="846">
        <v>43851</v>
      </c>
      <c r="AB84" s="846">
        <v>44947</v>
      </c>
      <c r="AC84" s="847">
        <v>1185812.6000000001</v>
      </c>
      <c r="AD84" s="448">
        <v>1.4111111111111112</v>
      </c>
      <c r="AE84" s="448">
        <v>3.0444444444444443</v>
      </c>
      <c r="AF84" s="848">
        <v>6.2600000000000003E-2</v>
      </c>
      <c r="AG84" s="448">
        <v>1673313.3355555558</v>
      </c>
      <c r="AH84" s="448">
        <v>3610140.5822222224</v>
      </c>
      <c r="AI84" s="448">
        <v>74231.868760000012</v>
      </c>
      <c r="AJ84" s="448">
        <v>1.4111111111111112</v>
      </c>
      <c r="AK84" s="448">
        <v>3.0444444444444443</v>
      </c>
      <c r="AL84" s="448">
        <v>6.2600000000000003E-2</v>
      </c>
    </row>
    <row r="85" spans="1:38">
      <c r="A85" s="437" t="s">
        <v>593</v>
      </c>
      <c r="B85" s="437" t="s">
        <v>1861</v>
      </c>
      <c r="C85" s="437" t="s">
        <v>517</v>
      </c>
      <c r="D85" s="437" t="s">
        <v>518</v>
      </c>
      <c r="E85" s="437" t="s">
        <v>1393</v>
      </c>
      <c r="F85" s="437" t="s">
        <v>538</v>
      </c>
      <c r="G85" s="437" t="s">
        <v>1369</v>
      </c>
      <c r="H85" s="437" t="s">
        <v>537</v>
      </c>
      <c r="I85" s="437" t="s">
        <v>0</v>
      </c>
      <c r="J85" s="437" t="s">
        <v>539</v>
      </c>
      <c r="K85" s="437" t="s">
        <v>521</v>
      </c>
      <c r="L85" s="437" t="s">
        <v>533</v>
      </c>
      <c r="M85" s="437">
        <v>1</v>
      </c>
      <c r="N85" s="437">
        <v>1</v>
      </c>
      <c r="O85" s="437">
        <v>1</v>
      </c>
      <c r="P85" s="437">
        <v>1</v>
      </c>
      <c r="Q85" s="437">
        <v>1</v>
      </c>
      <c r="R85" s="437">
        <v>1</v>
      </c>
      <c r="S85" s="448">
        <v>1185812.6000000001</v>
      </c>
      <c r="T85" s="448">
        <v>0</v>
      </c>
      <c r="U85" s="448">
        <v>0</v>
      </c>
      <c r="V85" s="448">
        <v>0</v>
      </c>
      <c r="W85" s="448">
        <v>0</v>
      </c>
      <c r="X85" s="448">
        <v>0</v>
      </c>
      <c r="Y85" s="448">
        <v>0</v>
      </c>
      <c r="Z85" s="448">
        <v>1185812.6000000001</v>
      </c>
      <c r="AA85" s="846">
        <v>43860</v>
      </c>
      <c r="AB85" s="846">
        <v>45687</v>
      </c>
      <c r="AC85" s="847">
        <v>1185812.6000000001</v>
      </c>
      <c r="AD85" s="448">
        <v>3.4666666666666668</v>
      </c>
      <c r="AE85" s="448">
        <v>5.0750000000000002</v>
      </c>
      <c r="AF85" s="848">
        <v>7.85E-2</v>
      </c>
      <c r="AG85" s="448">
        <v>4110817.0133333337</v>
      </c>
      <c r="AH85" s="448">
        <v>6017998.9450000003</v>
      </c>
      <c r="AI85" s="448">
        <v>93086.289100000009</v>
      </c>
      <c r="AJ85" s="448">
        <v>3.4666666666666668</v>
      </c>
      <c r="AK85" s="448">
        <v>5.0750000000000002</v>
      </c>
      <c r="AL85" s="448">
        <v>7.85E-2</v>
      </c>
    </row>
    <row r="86" spans="1:38">
      <c r="A86" s="437" t="s">
        <v>594</v>
      </c>
      <c r="B86" s="437" t="s">
        <v>1862</v>
      </c>
      <c r="C86" s="437" t="s">
        <v>517</v>
      </c>
      <c r="D86" s="437" t="s">
        <v>518</v>
      </c>
      <c r="E86" s="437" t="s">
        <v>1393</v>
      </c>
      <c r="F86" s="437" t="s">
        <v>538</v>
      </c>
      <c r="G86" s="437" t="s">
        <v>1369</v>
      </c>
      <c r="H86" s="437" t="s">
        <v>537</v>
      </c>
      <c r="I86" s="437" t="s">
        <v>0</v>
      </c>
      <c r="J86" s="437" t="s">
        <v>539</v>
      </c>
      <c r="K86" s="437" t="s">
        <v>521</v>
      </c>
      <c r="L86" s="437" t="s">
        <v>533</v>
      </c>
      <c r="M86" s="437">
        <v>1</v>
      </c>
      <c r="N86" s="437">
        <v>1</v>
      </c>
      <c r="O86" s="437">
        <v>1</v>
      </c>
      <c r="P86" s="437">
        <v>1</v>
      </c>
      <c r="Q86" s="437">
        <v>1</v>
      </c>
      <c r="R86" s="437">
        <v>1</v>
      </c>
      <c r="S86" s="448">
        <v>778223.33</v>
      </c>
      <c r="T86" s="448">
        <v>0</v>
      </c>
      <c r="U86" s="448">
        <v>0</v>
      </c>
      <c r="V86" s="448">
        <v>0</v>
      </c>
      <c r="W86" s="448">
        <v>0</v>
      </c>
      <c r="X86" s="448">
        <v>0</v>
      </c>
      <c r="Y86" s="448">
        <v>0</v>
      </c>
      <c r="Z86" s="448">
        <v>778223.33</v>
      </c>
      <c r="AA86" s="846">
        <v>43860</v>
      </c>
      <c r="AB86" s="846">
        <v>45687</v>
      </c>
      <c r="AC86" s="847">
        <v>778223.33</v>
      </c>
      <c r="AD86" s="448">
        <v>3.4666666666666668</v>
      </c>
      <c r="AE86" s="448">
        <v>5.0750000000000002</v>
      </c>
      <c r="AF86" s="848">
        <v>7.85E-2</v>
      </c>
      <c r="AG86" s="448">
        <v>2697840.8773333333</v>
      </c>
      <c r="AH86" s="448">
        <v>3949483.3997499999</v>
      </c>
      <c r="AI86" s="448">
        <v>61090.531404999994</v>
      </c>
      <c r="AJ86" s="448">
        <v>3.4666666666666668</v>
      </c>
      <c r="AK86" s="448">
        <v>5.0750000000000002</v>
      </c>
      <c r="AL86" s="448">
        <v>7.85E-2</v>
      </c>
    </row>
    <row r="87" spans="1:38">
      <c r="A87" s="437" t="s">
        <v>595</v>
      </c>
      <c r="B87" s="437" t="s">
        <v>1863</v>
      </c>
      <c r="C87" s="437" t="s">
        <v>517</v>
      </c>
      <c r="D87" s="437" t="s">
        <v>518</v>
      </c>
      <c r="E87" s="437" t="s">
        <v>1393</v>
      </c>
      <c r="F87" s="437" t="s">
        <v>538</v>
      </c>
      <c r="G87" s="437" t="s">
        <v>1369</v>
      </c>
      <c r="H87" s="437" t="s">
        <v>537</v>
      </c>
      <c r="I87" s="437" t="s">
        <v>0</v>
      </c>
      <c r="J87" s="437" t="s">
        <v>539</v>
      </c>
      <c r="K87" s="437" t="s">
        <v>521</v>
      </c>
      <c r="L87" s="437" t="s">
        <v>533</v>
      </c>
      <c r="M87" s="437">
        <v>1</v>
      </c>
      <c r="N87" s="437">
        <v>1</v>
      </c>
      <c r="O87" s="437">
        <v>1</v>
      </c>
      <c r="P87" s="437">
        <v>1</v>
      </c>
      <c r="Q87" s="437">
        <v>1</v>
      </c>
      <c r="R87" s="437">
        <v>1</v>
      </c>
      <c r="S87" s="448">
        <v>117551.89</v>
      </c>
      <c r="T87" s="448">
        <v>0</v>
      </c>
      <c r="U87" s="448">
        <v>0</v>
      </c>
      <c r="V87" s="448">
        <v>0</v>
      </c>
      <c r="W87" s="448">
        <v>0</v>
      </c>
      <c r="X87" s="448">
        <v>0</v>
      </c>
      <c r="Y87" s="448">
        <v>0</v>
      </c>
      <c r="Z87" s="448">
        <v>117551.89</v>
      </c>
      <c r="AA87" s="846">
        <v>43860</v>
      </c>
      <c r="AB87" s="846">
        <v>45687</v>
      </c>
      <c r="AC87" s="847">
        <v>117551.89</v>
      </c>
      <c r="AD87" s="448">
        <v>3.4666666666666668</v>
      </c>
      <c r="AE87" s="448">
        <v>5.0750000000000002</v>
      </c>
      <c r="AF87" s="848">
        <v>7.85E-2</v>
      </c>
      <c r="AG87" s="448">
        <v>407513.21866666665</v>
      </c>
      <c r="AH87" s="448">
        <v>596575.84175000002</v>
      </c>
      <c r="AI87" s="448">
        <v>9227.8233650000002</v>
      </c>
      <c r="AJ87" s="448">
        <v>3.4666666666666668</v>
      </c>
      <c r="AK87" s="448">
        <v>5.0750000000000002</v>
      </c>
      <c r="AL87" s="448">
        <v>7.85E-2</v>
      </c>
    </row>
    <row r="88" spans="1:38">
      <c r="A88" s="437" t="s">
        <v>596</v>
      </c>
      <c r="B88" s="437" t="s">
        <v>1864</v>
      </c>
      <c r="C88" s="437" t="s">
        <v>517</v>
      </c>
      <c r="D88" s="437" t="s">
        <v>518</v>
      </c>
      <c r="E88" s="437" t="s">
        <v>1393</v>
      </c>
      <c r="F88" s="437" t="s">
        <v>538</v>
      </c>
      <c r="G88" s="437" t="s">
        <v>1369</v>
      </c>
      <c r="H88" s="437" t="s">
        <v>537</v>
      </c>
      <c r="I88" s="437" t="s">
        <v>0</v>
      </c>
      <c r="J88" s="437" t="s">
        <v>539</v>
      </c>
      <c r="K88" s="437" t="s">
        <v>521</v>
      </c>
      <c r="L88" s="437" t="s">
        <v>533</v>
      </c>
      <c r="M88" s="437">
        <v>1</v>
      </c>
      <c r="N88" s="437">
        <v>1</v>
      </c>
      <c r="O88" s="437">
        <v>1</v>
      </c>
      <c r="P88" s="437">
        <v>1</v>
      </c>
      <c r="Q88" s="437">
        <v>1</v>
      </c>
      <c r="R88" s="437">
        <v>1</v>
      </c>
      <c r="S88" s="448">
        <v>1000000</v>
      </c>
      <c r="T88" s="448">
        <v>0</v>
      </c>
      <c r="U88" s="448">
        <v>0</v>
      </c>
      <c r="V88" s="448">
        <v>0</v>
      </c>
      <c r="W88" s="448">
        <v>0</v>
      </c>
      <c r="X88" s="448">
        <v>0</v>
      </c>
      <c r="Y88" s="448">
        <v>0</v>
      </c>
      <c r="Z88" s="448">
        <v>1000000</v>
      </c>
      <c r="AA88" s="846">
        <v>43851</v>
      </c>
      <c r="AB88" s="846">
        <v>44947</v>
      </c>
      <c r="AC88" s="847">
        <v>1000000</v>
      </c>
      <c r="AD88" s="448">
        <v>1.4111111111111112</v>
      </c>
      <c r="AE88" s="448">
        <v>3.0444444444444443</v>
      </c>
      <c r="AF88" s="848">
        <v>6.2600000000000003E-2</v>
      </c>
      <c r="AG88" s="448">
        <v>1411111.1111111112</v>
      </c>
      <c r="AH88" s="448">
        <v>3044444.4444444445</v>
      </c>
      <c r="AI88" s="448">
        <v>62600</v>
      </c>
      <c r="AJ88" s="448">
        <v>1.4111111111111112</v>
      </c>
      <c r="AK88" s="448">
        <v>3.0444444444444443</v>
      </c>
      <c r="AL88" s="448">
        <v>6.2600000000000003E-2</v>
      </c>
    </row>
    <row r="89" spans="1:38">
      <c r="A89" s="437" t="s">
        <v>597</v>
      </c>
      <c r="B89" s="437" t="s">
        <v>1865</v>
      </c>
      <c r="C89" s="437" t="s">
        <v>517</v>
      </c>
      <c r="D89" s="437" t="s">
        <v>518</v>
      </c>
      <c r="E89" s="437" t="s">
        <v>1393</v>
      </c>
      <c r="F89" s="437" t="s">
        <v>538</v>
      </c>
      <c r="G89" s="437" t="s">
        <v>1369</v>
      </c>
      <c r="H89" s="437" t="s">
        <v>537</v>
      </c>
      <c r="I89" s="437" t="s">
        <v>0</v>
      </c>
      <c r="J89" s="437" t="s">
        <v>539</v>
      </c>
      <c r="K89" s="437" t="s">
        <v>521</v>
      </c>
      <c r="L89" s="437" t="s">
        <v>533</v>
      </c>
      <c r="M89" s="437">
        <v>1</v>
      </c>
      <c r="N89" s="437">
        <v>1</v>
      </c>
      <c r="O89" s="437">
        <v>1</v>
      </c>
      <c r="P89" s="437">
        <v>1</v>
      </c>
      <c r="Q89" s="437">
        <v>1</v>
      </c>
      <c r="R89" s="437">
        <v>1</v>
      </c>
      <c r="S89" s="448">
        <v>1889745.37</v>
      </c>
      <c r="T89" s="448">
        <v>0</v>
      </c>
      <c r="U89" s="448">
        <v>0</v>
      </c>
      <c r="V89" s="448">
        <v>0</v>
      </c>
      <c r="W89" s="448">
        <v>0</v>
      </c>
      <c r="X89" s="448">
        <v>0</v>
      </c>
      <c r="Y89" s="448">
        <v>0</v>
      </c>
      <c r="Z89" s="448">
        <v>1889745.37</v>
      </c>
      <c r="AA89" s="846">
        <v>43851</v>
      </c>
      <c r="AB89" s="846">
        <v>44947</v>
      </c>
      <c r="AC89" s="847">
        <v>1889745.37</v>
      </c>
      <c r="AD89" s="448">
        <v>1.4111111111111112</v>
      </c>
      <c r="AE89" s="448">
        <v>3.0444444444444443</v>
      </c>
      <c r="AF89" s="848">
        <v>6.2600000000000003E-2</v>
      </c>
      <c r="AG89" s="448">
        <v>2666640.6887777783</v>
      </c>
      <c r="AH89" s="448">
        <v>5753224.793111111</v>
      </c>
      <c r="AI89" s="448">
        <v>118298.06016200001</v>
      </c>
      <c r="AJ89" s="448">
        <v>1.4111111111111112</v>
      </c>
      <c r="AK89" s="448">
        <v>3.0444444444444443</v>
      </c>
      <c r="AL89" s="448">
        <v>6.2600000000000003E-2</v>
      </c>
    </row>
    <row r="90" spans="1:38">
      <c r="A90" s="437" t="s">
        <v>598</v>
      </c>
      <c r="B90" s="437" t="s">
        <v>1866</v>
      </c>
      <c r="C90" s="437" t="s">
        <v>517</v>
      </c>
      <c r="D90" s="437" t="s">
        <v>518</v>
      </c>
      <c r="E90" s="437" t="s">
        <v>1393</v>
      </c>
      <c r="F90" s="437" t="s">
        <v>538</v>
      </c>
      <c r="G90" s="437" t="s">
        <v>1369</v>
      </c>
      <c r="H90" s="437" t="s">
        <v>537</v>
      </c>
      <c r="I90" s="437" t="s">
        <v>0</v>
      </c>
      <c r="J90" s="437" t="s">
        <v>539</v>
      </c>
      <c r="K90" s="437" t="s">
        <v>521</v>
      </c>
      <c r="L90" s="437" t="s">
        <v>533</v>
      </c>
      <c r="M90" s="437">
        <v>1</v>
      </c>
      <c r="N90" s="437">
        <v>1</v>
      </c>
      <c r="O90" s="437">
        <v>1</v>
      </c>
      <c r="P90" s="437">
        <v>1</v>
      </c>
      <c r="Q90" s="437">
        <v>1</v>
      </c>
      <c r="R90" s="437">
        <v>1</v>
      </c>
      <c r="S90" s="448">
        <v>1417316.42</v>
      </c>
      <c r="T90" s="448">
        <v>0</v>
      </c>
      <c r="U90" s="448">
        <v>0</v>
      </c>
      <c r="V90" s="448">
        <v>0</v>
      </c>
      <c r="W90" s="448">
        <v>0</v>
      </c>
      <c r="X90" s="448">
        <v>0</v>
      </c>
      <c r="Y90" s="448">
        <v>0</v>
      </c>
      <c r="Z90" s="448">
        <v>1417316.42</v>
      </c>
      <c r="AA90" s="846">
        <v>43860</v>
      </c>
      <c r="AB90" s="846">
        <v>45687</v>
      </c>
      <c r="AC90" s="847">
        <v>1417316.42</v>
      </c>
      <c r="AD90" s="448">
        <v>3.4666666666666668</v>
      </c>
      <c r="AE90" s="448">
        <v>5.0750000000000002</v>
      </c>
      <c r="AF90" s="848">
        <v>7.85E-2</v>
      </c>
      <c r="AG90" s="448">
        <v>4913363.5893333331</v>
      </c>
      <c r="AH90" s="448">
        <v>7192880.8315000003</v>
      </c>
      <c r="AI90" s="448">
        <v>111259.33897</v>
      </c>
      <c r="AJ90" s="448">
        <v>3.4666666666666668</v>
      </c>
      <c r="AK90" s="448">
        <v>5.0750000000000002</v>
      </c>
      <c r="AL90" s="448">
        <v>7.85E-2</v>
      </c>
    </row>
    <row r="91" spans="1:38">
      <c r="A91" s="437" t="s">
        <v>599</v>
      </c>
      <c r="B91" s="437" t="s">
        <v>1867</v>
      </c>
      <c r="C91" s="437" t="s">
        <v>517</v>
      </c>
      <c r="D91" s="437" t="s">
        <v>518</v>
      </c>
      <c r="E91" s="437" t="s">
        <v>1393</v>
      </c>
      <c r="F91" s="437" t="s">
        <v>538</v>
      </c>
      <c r="G91" s="437" t="s">
        <v>1369</v>
      </c>
      <c r="H91" s="437" t="s">
        <v>537</v>
      </c>
      <c r="I91" s="437" t="s">
        <v>0</v>
      </c>
      <c r="J91" s="437" t="s">
        <v>539</v>
      </c>
      <c r="K91" s="437" t="s">
        <v>521</v>
      </c>
      <c r="L91" s="437" t="s">
        <v>533</v>
      </c>
      <c r="M91" s="437">
        <v>1</v>
      </c>
      <c r="N91" s="437">
        <v>1</v>
      </c>
      <c r="O91" s="437">
        <v>1</v>
      </c>
      <c r="P91" s="437">
        <v>1</v>
      </c>
      <c r="Q91" s="437">
        <v>1</v>
      </c>
      <c r="R91" s="437">
        <v>1</v>
      </c>
      <c r="S91" s="448">
        <v>1405686.01</v>
      </c>
      <c r="T91" s="448">
        <v>0</v>
      </c>
      <c r="U91" s="448">
        <v>0</v>
      </c>
      <c r="V91" s="448">
        <v>0</v>
      </c>
      <c r="W91" s="448">
        <v>0</v>
      </c>
      <c r="X91" s="448">
        <v>0</v>
      </c>
      <c r="Y91" s="448">
        <v>0</v>
      </c>
      <c r="Z91" s="448">
        <v>1405686.01</v>
      </c>
      <c r="AA91" s="846">
        <v>43826</v>
      </c>
      <c r="AB91" s="846">
        <v>46383</v>
      </c>
      <c r="AC91" s="847">
        <v>1405686.01</v>
      </c>
      <c r="AD91" s="448">
        <v>5.4</v>
      </c>
      <c r="AE91" s="448">
        <v>7.1027777777777779</v>
      </c>
      <c r="AF91" s="848">
        <v>8.5000000000000006E-2</v>
      </c>
      <c r="AG91" s="448">
        <v>7590704.4540000008</v>
      </c>
      <c r="AH91" s="448">
        <v>9984275.3543611113</v>
      </c>
      <c r="AI91" s="448">
        <v>119483.31085000001</v>
      </c>
      <c r="AJ91" s="448">
        <v>5.4</v>
      </c>
      <c r="AK91" s="448">
        <v>7.1027777777777779</v>
      </c>
      <c r="AL91" s="448">
        <v>8.5000000000000006E-2</v>
      </c>
    </row>
    <row r="92" spans="1:38">
      <c r="A92" s="437" t="s">
        <v>600</v>
      </c>
      <c r="B92" s="437" t="s">
        <v>1868</v>
      </c>
      <c r="C92" s="437" t="s">
        <v>517</v>
      </c>
      <c r="D92" s="437" t="s">
        <v>518</v>
      </c>
      <c r="E92" s="437" t="s">
        <v>1393</v>
      </c>
      <c r="F92" s="437" t="s">
        <v>538</v>
      </c>
      <c r="G92" s="437" t="s">
        <v>1369</v>
      </c>
      <c r="H92" s="437" t="s">
        <v>537</v>
      </c>
      <c r="I92" s="437" t="s">
        <v>0</v>
      </c>
      <c r="J92" s="437" t="s">
        <v>539</v>
      </c>
      <c r="K92" s="437" t="s">
        <v>521</v>
      </c>
      <c r="L92" s="437" t="s">
        <v>533</v>
      </c>
      <c r="M92" s="437">
        <v>1</v>
      </c>
      <c r="N92" s="437">
        <v>1</v>
      </c>
      <c r="O92" s="437">
        <v>1</v>
      </c>
      <c r="P92" s="437">
        <v>1</v>
      </c>
      <c r="Q92" s="437">
        <v>1</v>
      </c>
      <c r="R92" s="437">
        <v>1</v>
      </c>
      <c r="S92" s="448">
        <v>1606364</v>
      </c>
      <c r="T92" s="448">
        <v>0</v>
      </c>
      <c r="U92" s="448">
        <v>0</v>
      </c>
      <c r="V92" s="448">
        <v>0</v>
      </c>
      <c r="W92" s="448">
        <v>0</v>
      </c>
      <c r="X92" s="448">
        <v>0</v>
      </c>
      <c r="Y92" s="448">
        <v>0</v>
      </c>
      <c r="Z92" s="448">
        <v>1606364</v>
      </c>
      <c r="AA92" s="846">
        <v>43851</v>
      </c>
      <c r="AB92" s="846">
        <v>44947</v>
      </c>
      <c r="AC92" s="847">
        <v>1606364</v>
      </c>
      <c r="AD92" s="448">
        <v>1.4111111111111112</v>
      </c>
      <c r="AE92" s="448">
        <v>3.0444444444444443</v>
      </c>
      <c r="AF92" s="848">
        <v>6.2600000000000003E-2</v>
      </c>
      <c r="AG92" s="448">
        <v>2266758.0888888892</v>
      </c>
      <c r="AH92" s="448">
        <v>4890485.9555555554</v>
      </c>
      <c r="AI92" s="448">
        <v>100558.3864</v>
      </c>
      <c r="AJ92" s="448">
        <v>1.4111111111111112</v>
      </c>
      <c r="AK92" s="448">
        <v>3.0444444444444443</v>
      </c>
      <c r="AL92" s="448">
        <v>6.2600000000000003E-2</v>
      </c>
    </row>
    <row r="93" spans="1:38">
      <c r="A93" s="437" t="s">
        <v>601</v>
      </c>
      <c r="B93" s="437" t="s">
        <v>1869</v>
      </c>
      <c r="C93" s="437" t="s">
        <v>517</v>
      </c>
      <c r="D93" s="437" t="s">
        <v>518</v>
      </c>
      <c r="E93" s="437" t="s">
        <v>1393</v>
      </c>
      <c r="F93" s="437" t="s">
        <v>538</v>
      </c>
      <c r="G93" s="437" t="s">
        <v>1369</v>
      </c>
      <c r="H93" s="437" t="s">
        <v>537</v>
      </c>
      <c r="I93" s="437" t="s">
        <v>0</v>
      </c>
      <c r="J93" s="437" t="s">
        <v>539</v>
      </c>
      <c r="K93" s="437" t="s">
        <v>521</v>
      </c>
      <c r="L93" s="437" t="s">
        <v>533</v>
      </c>
      <c r="M93" s="437">
        <v>1</v>
      </c>
      <c r="N93" s="437">
        <v>1</v>
      </c>
      <c r="O93" s="437">
        <v>1</v>
      </c>
      <c r="P93" s="437">
        <v>1</v>
      </c>
      <c r="Q93" s="437">
        <v>1</v>
      </c>
      <c r="R93" s="437">
        <v>1</v>
      </c>
      <c r="S93" s="448">
        <v>1204773</v>
      </c>
      <c r="T93" s="448">
        <v>0</v>
      </c>
      <c r="U93" s="448">
        <v>0</v>
      </c>
      <c r="V93" s="448">
        <v>0</v>
      </c>
      <c r="W93" s="448">
        <v>0</v>
      </c>
      <c r="X93" s="448">
        <v>0</v>
      </c>
      <c r="Y93" s="448">
        <v>0</v>
      </c>
      <c r="Z93" s="448">
        <v>1204773</v>
      </c>
      <c r="AA93" s="846">
        <v>43860</v>
      </c>
      <c r="AB93" s="846">
        <v>45687</v>
      </c>
      <c r="AC93" s="847">
        <v>1204773</v>
      </c>
      <c r="AD93" s="448">
        <v>3.4666666666666668</v>
      </c>
      <c r="AE93" s="448">
        <v>5.0750000000000002</v>
      </c>
      <c r="AF93" s="848">
        <v>7.85E-2</v>
      </c>
      <c r="AG93" s="448">
        <v>4176546.4000000004</v>
      </c>
      <c r="AH93" s="448">
        <v>6114222.9750000006</v>
      </c>
      <c r="AI93" s="448">
        <v>94574.680500000002</v>
      </c>
      <c r="AJ93" s="448">
        <v>3.4666666666666668</v>
      </c>
      <c r="AK93" s="448">
        <v>5.0750000000000002</v>
      </c>
      <c r="AL93" s="448">
        <v>7.85E-2</v>
      </c>
    </row>
    <row r="94" spans="1:38">
      <c r="A94" s="437" t="s">
        <v>602</v>
      </c>
      <c r="B94" s="437" t="s">
        <v>1870</v>
      </c>
      <c r="C94" s="437" t="s">
        <v>517</v>
      </c>
      <c r="D94" s="437" t="s">
        <v>518</v>
      </c>
      <c r="E94" s="437" t="s">
        <v>1393</v>
      </c>
      <c r="F94" s="437" t="s">
        <v>538</v>
      </c>
      <c r="G94" s="437" t="s">
        <v>1369</v>
      </c>
      <c r="H94" s="437" t="s">
        <v>537</v>
      </c>
      <c r="I94" s="437" t="s">
        <v>0</v>
      </c>
      <c r="J94" s="437" t="s">
        <v>539</v>
      </c>
      <c r="K94" s="437" t="s">
        <v>521</v>
      </c>
      <c r="L94" s="437" t="s">
        <v>533</v>
      </c>
      <c r="M94" s="437">
        <v>1</v>
      </c>
      <c r="N94" s="437">
        <v>1</v>
      </c>
      <c r="O94" s="437">
        <v>1</v>
      </c>
      <c r="P94" s="437">
        <v>1</v>
      </c>
      <c r="Q94" s="437">
        <v>1</v>
      </c>
      <c r="R94" s="437">
        <v>1</v>
      </c>
      <c r="S94" s="448">
        <v>1204773</v>
      </c>
      <c r="T94" s="448">
        <v>0</v>
      </c>
      <c r="U94" s="448">
        <v>0</v>
      </c>
      <c r="V94" s="448">
        <v>0</v>
      </c>
      <c r="W94" s="448">
        <v>0</v>
      </c>
      <c r="X94" s="448">
        <v>0</v>
      </c>
      <c r="Y94" s="448">
        <v>0</v>
      </c>
      <c r="Z94" s="448">
        <v>1204773</v>
      </c>
      <c r="AA94" s="846">
        <v>43826</v>
      </c>
      <c r="AB94" s="846">
        <v>46383</v>
      </c>
      <c r="AC94" s="847">
        <v>1204773</v>
      </c>
      <c r="AD94" s="448">
        <v>5.4</v>
      </c>
      <c r="AE94" s="448">
        <v>7.1027777777777779</v>
      </c>
      <c r="AF94" s="848">
        <v>8.5000000000000006E-2</v>
      </c>
      <c r="AG94" s="448">
        <v>6505774.2000000002</v>
      </c>
      <c r="AH94" s="448">
        <v>8557234.8916666675</v>
      </c>
      <c r="AI94" s="448">
        <v>102405.705</v>
      </c>
      <c r="AJ94" s="448">
        <v>5.4</v>
      </c>
      <c r="AK94" s="448">
        <v>7.1027777777777787</v>
      </c>
      <c r="AL94" s="448">
        <v>8.5000000000000006E-2</v>
      </c>
    </row>
    <row r="95" spans="1:38">
      <c r="A95" s="437" t="s">
        <v>603</v>
      </c>
      <c r="B95" s="437" t="s">
        <v>1871</v>
      </c>
      <c r="C95" s="437" t="s">
        <v>517</v>
      </c>
      <c r="D95" s="437" t="s">
        <v>518</v>
      </c>
      <c r="E95" s="437" t="s">
        <v>1393</v>
      </c>
      <c r="F95" s="437" t="s">
        <v>538</v>
      </c>
      <c r="G95" s="437" t="s">
        <v>1369</v>
      </c>
      <c r="H95" s="437" t="s">
        <v>537</v>
      </c>
      <c r="I95" s="437" t="s">
        <v>0</v>
      </c>
      <c r="J95" s="437" t="s">
        <v>539</v>
      </c>
      <c r="K95" s="437" t="s">
        <v>521</v>
      </c>
      <c r="L95" s="437" t="s">
        <v>533</v>
      </c>
      <c r="M95" s="437">
        <v>1</v>
      </c>
      <c r="N95" s="437">
        <v>1</v>
      </c>
      <c r="O95" s="437">
        <v>1</v>
      </c>
      <c r="P95" s="437">
        <v>1</v>
      </c>
      <c r="Q95" s="437">
        <v>1</v>
      </c>
      <c r="R95" s="437">
        <v>1</v>
      </c>
      <c r="S95" s="448">
        <v>744695</v>
      </c>
      <c r="T95" s="448">
        <v>0</v>
      </c>
      <c r="U95" s="448">
        <v>0</v>
      </c>
      <c r="V95" s="448">
        <v>0</v>
      </c>
      <c r="W95" s="448">
        <v>0</v>
      </c>
      <c r="X95" s="448">
        <v>0</v>
      </c>
      <c r="Y95" s="448">
        <v>0</v>
      </c>
      <c r="Z95" s="448">
        <v>744695</v>
      </c>
      <c r="AA95" s="846">
        <v>43860</v>
      </c>
      <c r="AB95" s="846">
        <v>45687</v>
      </c>
      <c r="AC95" s="847">
        <v>744695</v>
      </c>
      <c r="AD95" s="448">
        <v>3.4666666666666668</v>
      </c>
      <c r="AE95" s="448">
        <v>5.0750000000000002</v>
      </c>
      <c r="AF95" s="848">
        <v>7.85E-2</v>
      </c>
      <c r="AG95" s="448">
        <v>2581609.3333333335</v>
      </c>
      <c r="AH95" s="448">
        <v>3779327.125</v>
      </c>
      <c r="AI95" s="448">
        <v>58458.557500000003</v>
      </c>
      <c r="AJ95" s="448">
        <v>3.4666666666666668</v>
      </c>
      <c r="AK95" s="448">
        <v>5.0750000000000002</v>
      </c>
      <c r="AL95" s="448">
        <v>7.85E-2</v>
      </c>
    </row>
    <row r="96" spans="1:38">
      <c r="A96" s="437" t="s">
        <v>604</v>
      </c>
      <c r="B96" s="437" t="s">
        <v>1872</v>
      </c>
      <c r="C96" s="437" t="s">
        <v>517</v>
      </c>
      <c r="D96" s="437" t="s">
        <v>518</v>
      </c>
      <c r="E96" s="437" t="s">
        <v>1393</v>
      </c>
      <c r="F96" s="437" t="s">
        <v>538</v>
      </c>
      <c r="G96" s="437" t="s">
        <v>1369</v>
      </c>
      <c r="H96" s="437" t="s">
        <v>537</v>
      </c>
      <c r="I96" s="437" t="s">
        <v>0</v>
      </c>
      <c r="J96" s="437" t="s">
        <v>539</v>
      </c>
      <c r="K96" s="437" t="s">
        <v>521</v>
      </c>
      <c r="L96" s="437" t="s">
        <v>533</v>
      </c>
      <c r="M96" s="437">
        <v>1</v>
      </c>
      <c r="N96" s="437">
        <v>1</v>
      </c>
      <c r="O96" s="437">
        <v>1</v>
      </c>
      <c r="P96" s="437">
        <v>1</v>
      </c>
      <c r="Q96" s="437">
        <v>1</v>
      </c>
      <c r="R96" s="437">
        <v>1</v>
      </c>
      <c r="S96" s="448">
        <v>205079.71</v>
      </c>
      <c r="T96" s="448">
        <v>0</v>
      </c>
      <c r="U96" s="448">
        <v>0</v>
      </c>
      <c r="V96" s="448">
        <v>0</v>
      </c>
      <c r="W96" s="448">
        <v>0</v>
      </c>
      <c r="X96" s="448">
        <v>0</v>
      </c>
      <c r="Y96" s="448">
        <v>0</v>
      </c>
      <c r="Z96" s="448">
        <v>205079.71</v>
      </c>
      <c r="AA96" s="846">
        <v>43860</v>
      </c>
      <c r="AB96" s="846">
        <v>45687</v>
      </c>
      <c r="AC96" s="847">
        <v>205079.71</v>
      </c>
      <c r="AD96" s="448">
        <v>3.4666666666666668</v>
      </c>
      <c r="AE96" s="448">
        <v>5.0750000000000002</v>
      </c>
      <c r="AF96" s="848">
        <v>7.85E-2</v>
      </c>
      <c r="AG96" s="448">
        <v>710942.99466666661</v>
      </c>
      <c r="AH96" s="448">
        <v>1040779.52825</v>
      </c>
      <c r="AI96" s="448">
        <v>16098.757234999999</v>
      </c>
      <c r="AJ96" s="448">
        <v>3.4666666666666663</v>
      </c>
      <c r="AK96" s="448">
        <v>5.0750000000000002</v>
      </c>
      <c r="AL96" s="448">
        <v>7.85E-2</v>
      </c>
    </row>
    <row r="97" spans="1:38">
      <c r="A97" s="437" t="s">
        <v>605</v>
      </c>
      <c r="B97" s="437" t="s">
        <v>1873</v>
      </c>
      <c r="C97" s="437" t="s">
        <v>517</v>
      </c>
      <c r="D97" s="437" t="s">
        <v>518</v>
      </c>
      <c r="E97" s="437" t="s">
        <v>1393</v>
      </c>
      <c r="F97" s="437" t="s">
        <v>538</v>
      </c>
      <c r="G97" s="437" t="s">
        <v>1369</v>
      </c>
      <c r="H97" s="437" t="s">
        <v>537</v>
      </c>
      <c r="I97" s="437" t="s">
        <v>0</v>
      </c>
      <c r="J97" s="437" t="s">
        <v>539</v>
      </c>
      <c r="K97" s="437" t="s">
        <v>521</v>
      </c>
      <c r="L97" s="437" t="s">
        <v>533</v>
      </c>
      <c r="M97" s="437">
        <v>1</v>
      </c>
      <c r="N97" s="437">
        <v>1</v>
      </c>
      <c r="O97" s="437">
        <v>1</v>
      </c>
      <c r="P97" s="437">
        <v>1</v>
      </c>
      <c r="Q97" s="437">
        <v>1</v>
      </c>
      <c r="R97" s="437">
        <v>1</v>
      </c>
      <c r="S97" s="448">
        <v>170848.55</v>
      </c>
      <c r="T97" s="448">
        <v>0</v>
      </c>
      <c r="U97" s="448">
        <v>0</v>
      </c>
      <c r="V97" s="448">
        <v>0</v>
      </c>
      <c r="W97" s="448">
        <v>0</v>
      </c>
      <c r="X97" s="448">
        <v>0</v>
      </c>
      <c r="Y97" s="448">
        <v>0</v>
      </c>
      <c r="Z97" s="448">
        <v>170848.55</v>
      </c>
      <c r="AA97" s="846">
        <v>43851</v>
      </c>
      <c r="AB97" s="846">
        <v>44947</v>
      </c>
      <c r="AC97" s="847">
        <v>170848.55</v>
      </c>
      <c r="AD97" s="448">
        <v>1.4111111111111112</v>
      </c>
      <c r="AE97" s="448">
        <v>3.0444444444444443</v>
      </c>
      <c r="AF97" s="848">
        <v>6.2600000000000003E-2</v>
      </c>
      <c r="AG97" s="448">
        <v>241086.28722222222</v>
      </c>
      <c r="AH97" s="448">
        <v>520138.91888888885</v>
      </c>
      <c r="AI97" s="448">
        <v>10695.11923</v>
      </c>
      <c r="AJ97" s="448">
        <v>1.4111111111111112</v>
      </c>
      <c r="AK97" s="448">
        <v>3.0444444444444443</v>
      </c>
      <c r="AL97" s="448">
        <v>6.2600000000000003E-2</v>
      </c>
    </row>
    <row r="98" spans="1:38">
      <c r="A98" s="437" t="s">
        <v>606</v>
      </c>
      <c r="B98" s="437" t="s">
        <v>1874</v>
      </c>
      <c r="C98" s="437" t="s">
        <v>517</v>
      </c>
      <c r="D98" s="437" t="s">
        <v>518</v>
      </c>
      <c r="E98" s="437" t="s">
        <v>1393</v>
      </c>
      <c r="F98" s="437" t="s">
        <v>538</v>
      </c>
      <c r="G98" s="437" t="s">
        <v>1369</v>
      </c>
      <c r="H98" s="437" t="s">
        <v>537</v>
      </c>
      <c r="I98" s="437" t="s">
        <v>0</v>
      </c>
      <c r="J98" s="437" t="s">
        <v>539</v>
      </c>
      <c r="K98" s="437" t="s">
        <v>521</v>
      </c>
      <c r="L98" s="437" t="s">
        <v>533</v>
      </c>
      <c r="M98" s="437">
        <v>1</v>
      </c>
      <c r="N98" s="437">
        <v>1</v>
      </c>
      <c r="O98" s="437">
        <v>1</v>
      </c>
      <c r="P98" s="437">
        <v>1</v>
      </c>
      <c r="Q98" s="437">
        <v>1</v>
      </c>
      <c r="R98" s="437">
        <v>1</v>
      </c>
      <c r="S98" s="448">
        <v>128104.31</v>
      </c>
      <c r="T98" s="448">
        <v>0</v>
      </c>
      <c r="U98" s="448">
        <v>0</v>
      </c>
      <c r="V98" s="448">
        <v>0</v>
      </c>
      <c r="W98" s="448">
        <v>0</v>
      </c>
      <c r="X98" s="448">
        <v>0</v>
      </c>
      <c r="Y98" s="448">
        <v>0</v>
      </c>
      <c r="Z98" s="448">
        <v>128104.31</v>
      </c>
      <c r="AA98" s="846">
        <v>43860</v>
      </c>
      <c r="AB98" s="846">
        <v>45687</v>
      </c>
      <c r="AC98" s="847">
        <v>128104.31</v>
      </c>
      <c r="AD98" s="448">
        <v>3.4666666666666668</v>
      </c>
      <c r="AE98" s="448">
        <v>5.0750000000000002</v>
      </c>
      <c r="AF98" s="848">
        <v>7.85E-2</v>
      </c>
      <c r="AG98" s="448">
        <v>444094.94133333332</v>
      </c>
      <c r="AH98" s="448">
        <v>650129.37325000006</v>
      </c>
      <c r="AI98" s="448">
        <v>10056.188335000001</v>
      </c>
      <c r="AJ98" s="448">
        <v>3.4666666666666668</v>
      </c>
      <c r="AK98" s="448">
        <v>5.0750000000000002</v>
      </c>
      <c r="AL98" s="448">
        <v>7.85E-2</v>
      </c>
    </row>
    <row r="99" spans="1:38">
      <c r="A99" s="437" t="s">
        <v>607</v>
      </c>
      <c r="B99" s="437" t="s">
        <v>1875</v>
      </c>
      <c r="C99" s="437" t="s">
        <v>517</v>
      </c>
      <c r="D99" s="437" t="s">
        <v>518</v>
      </c>
      <c r="E99" s="437" t="s">
        <v>1393</v>
      </c>
      <c r="F99" s="437" t="s">
        <v>538</v>
      </c>
      <c r="G99" s="437" t="s">
        <v>1369</v>
      </c>
      <c r="H99" s="437" t="s">
        <v>537</v>
      </c>
      <c r="I99" s="437" t="s">
        <v>0</v>
      </c>
      <c r="J99" s="437" t="s">
        <v>539</v>
      </c>
      <c r="K99" s="437" t="s">
        <v>521</v>
      </c>
      <c r="L99" s="437" t="s">
        <v>533</v>
      </c>
      <c r="M99" s="437">
        <v>1</v>
      </c>
      <c r="N99" s="437">
        <v>1</v>
      </c>
      <c r="O99" s="437">
        <v>1</v>
      </c>
      <c r="P99" s="437">
        <v>1</v>
      </c>
      <c r="Q99" s="437">
        <v>1</v>
      </c>
      <c r="R99" s="437">
        <v>1</v>
      </c>
      <c r="S99" s="448">
        <v>127038.97</v>
      </c>
      <c r="T99" s="448">
        <v>0</v>
      </c>
      <c r="U99" s="448">
        <v>0</v>
      </c>
      <c r="V99" s="448">
        <v>0</v>
      </c>
      <c r="W99" s="448">
        <v>0</v>
      </c>
      <c r="X99" s="448">
        <v>0</v>
      </c>
      <c r="Y99" s="448">
        <v>0</v>
      </c>
      <c r="Z99" s="448">
        <v>127038.97</v>
      </c>
      <c r="AA99" s="846">
        <v>43826</v>
      </c>
      <c r="AB99" s="846">
        <v>46383</v>
      </c>
      <c r="AC99" s="847">
        <v>127038.97</v>
      </c>
      <c r="AD99" s="448">
        <v>5.4</v>
      </c>
      <c r="AE99" s="448">
        <v>7.1027777777777779</v>
      </c>
      <c r="AF99" s="848">
        <v>8.5000000000000006E-2</v>
      </c>
      <c r="AG99" s="448">
        <v>686010.43800000008</v>
      </c>
      <c r="AH99" s="448">
        <v>902329.57302777783</v>
      </c>
      <c r="AI99" s="448">
        <v>10798.312450000001</v>
      </c>
      <c r="AJ99" s="448">
        <v>5.4</v>
      </c>
      <c r="AK99" s="448">
        <v>7.1027777777777779</v>
      </c>
      <c r="AL99" s="448">
        <v>8.5000000000000006E-2</v>
      </c>
    </row>
    <row r="100" spans="1:38">
      <c r="A100" s="437" t="s">
        <v>608</v>
      </c>
      <c r="B100" s="437" t="s">
        <v>1876</v>
      </c>
      <c r="C100" s="437" t="s">
        <v>517</v>
      </c>
      <c r="D100" s="437" t="s">
        <v>518</v>
      </c>
      <c r="E100" s="437" t="s">
        <v>1393</v>
      </c>
      <c r="F100" s="437" t="s">
        <v>538</v>
      </c>
      <c r="G100" s="437" t="s">
        <v>1369</v>
      </c>
      <c r="H100" s="437" t="s">
        <v>537</v>
      </c>
      <c r="I100" s="437" t="s">
        <v>0</v>
      </c>
      <c r="J100" s="437" t="s">
        <v>539</v>
      </c>
      <c r="K100" s="437" t="s">
        <v>521</v>
      </c>
      <c r="L100" s="437" t="s">
        <v>533</v>
      </c>
      <c r="M100" s="437">
        <v>1</v>
      </c>
      <c r="N100" s="437">
        <v>1</v>
      </c>
      <c r="O100" s="437">
        <v>1</v>
      </c>
      <c r="P100" s="437">
        <v>1</v>
      </c>
      <c r="Q100" s="437">
        <v>1</v>
      </c>
      <c r="R100" s="437">
        <v>1</v>
      </c>
      <c r="S100" s="448">
        <v>583389.85</v>
      </c>
      <c r="T100" s="448">
        <v>0</v>
      </c>
      <c r="U100" s="448">
        <v>0</v>
      </c>
      <c r="V100" s="448">
        <v>0</v>
      </c>
      <c r="W100" s="448">
        <v>0</v>
      </c>
      <c r="X100" s="448">
        <v>0</v>
      </c>
      <c r="Y100" s="448">
        <v>0</v>
      </c>
      <c r="Z100" s="448">
        <v>583389.85</v>
      </c>
      <c r="AA100" s="846">
        <v>43851</v>
      </c>
      <c r="AB100" s="846">
        <v>44947</v>
      </c>
      <c r="AC100" s="847">
        <v>583389.85</v>
      </c>
      <c r="AD100" s="448">
        <v>1.4111111111111112</v>
      </c>
      <c r="AE100" s="448">
        <v>3.0444444444444443</v>
      </c>
      <c r="AF100" s="848">
        <v>6.2600000000000003E-2</v>
      </c>
      <c r="AG100" s="448">
        <v>823227.89944444445</v>
      </c>
      <c r="AH100" s="448">
        <v>1776097.9877777777</v>
      </c>
      <c r="AI100" s="448">
        <v>36520.204610000001</v>
      </c>
      <c r="AJ100" s="448">
        <v>1.4111111111111112</v>
      </c>
      <c r="AK100" s="448">
        <v>3.0444444444444443</v>
      </c>
      <c r="AL100" s="448">
        <v>6.2600000000000003E-2</v>
      </c>
    </row>
    <row r="101" spans="1:38">
      <c r="A101" s="437" t="s">
        <v>609</v>
      </c>
      <c r="B101" s="437" t="s">
        <v>1877</v>
      </c>
      <c r="C101" s="437" t="s">
        <v>517</v>
      </c>
      <c r="D101" s="437" t="s">
        <v>518</v>
      </c>
      <c r="E101" s="437" t="s">
        <v>1393</v>
      </c>
      <c r="F101" s="437" t="s">
        <v>538</v>
      </c>
      <c r="G101" s="437" t="s">
        <v>1369</v>
      </c>
      <c r="H101" s="437" t="s">
        <v>537</v>
      </c>
      <c r="I101" s="437" t="s">
        <v>0</v>
      </c>
      <c r="J101" s="437" t="s">
        <v>539</v>
      </c>
      <c r="K101" s="437" t="s">
        <v>521</v>
      </c>
      <c r="L101" s="437" t="s">
        <v>533</v>
      </c>
      <c r="M101" s="437">
        <v>1</v>
      </c>
      <c r="N101" s="437">
        <v>1</v>
      </c>
      <c r="O101" s="437">
        <v>1</v>
      </c>
      <c r="P101" s="437">
        <v>1</v>
      </c>
      <c r="Q101" s="437">
        <v>1</v>
      </c>
      <c r="R101" s="437">
        <v>1</v>
      </c>
      <c r="S101" s="448">
        <v>437542.38</v>
      </c>
      <c r="T101" s="448">
        <v>0</v>
      </c>
      <c r="U101" s="448">
        <v>0</v>
      </c>
      <c r="V101" s="448">
        <v>0</v>
      </c>
      <c r="W101" s="448">
        <v>0</v>
      </c>
      <c r="X101" s="448">
        <v>0</v>
      </c>
      <c r="Y101" s="448">
        <v>0</v>
      </c>
      <c r="Z101" s="448">
        <v>437542.38</v>
      </c>
      <c r="AA101" s="846">
        <v>43860</v>
      </c>
      <c r="AB101" s="846">
        <v>45687</v>
      </c>
      <c r="AC101" s="847">
        <v>437542.38</v>
      </c>
      <c r="AD101" s="448">
        <v>3.4666666666666668</v>
      </c>
      <c r="AE101" s="448">
        <v>5.0750000000000002</v>
      </c>
      <c r="AF101" s="848">
        <v>7.85E-2</v>
      </c>
      <c r="AG101" s="448">
        <v>1516813.584</v>
      </c>
      <c r="AH101" s="448">
        <v>2220527.5785000003</v>
      </c>
      <c r="AI101" s="448">
        <v>34347.076829999998</v>
      </c>
      <c r="AJ101" s="448">
        <v>3.4666666666666668</v>
      </c>
      <c r="AK101" s="448">
        <v>5.0750000000000002</v>
      </c>
      <c r="AL101" s="448">
        <v>7.85E-2</v>
      </c>
    </row>
    <row r="102" spans="1:38">
      <c r="A102" s="437" t="s">
        <v>610</v>
      </c>
      <c r="B102" s="437" t="s">
        <v>1878</v>
      </c>
      <c r="C102" s="437" t="s">
        <v>517</v>
      </c>
      <c r="D102" s="437" t="s">
        <v>518</v>
      </c>
      <c r="E102" s="437" t="s">
        <v>1393</v>
      </c>
      <c r="F102" s="437" t="s">
        <v>538</v>
      </c>
      <c r="G102" s="437" t="s">
        <v>1369</v>
      </c>
      <c r="H102" s="437" t="s">
        <v>537</v>
      </c>
      <c r="I102" s="437" t="s">
        <v>0</v>
      </c>
      <c r="J102" s="437" t="s">
        <v>539</v>
      </c>
      <c r="K102" s="437" t="s">
        <v>521</v>
      </c>
      <c r="L102" s="437" t="s">
        <v>533</v>
      </c>
      <c r="M102" s="437">
        <v>1</v>
      </c>
      <c r="N102" s="437">
        <v>1</v>
      </c>
      <c r="O102" s="437">
        <v>1</v>
      </c>
      <c r="P102" s="437">
        <v>1</v>
      </c>
      <c r="Q102" s="437">
        <v>1</v>
      </c>
      <c r="R102" s="437">
        <v>1</v>
      </c>
      <c r="S102" s="448">
        <v>437542.38</v>
      </c>
      <c r="T102" s="448">
        <v>0</v>
      </c>
      <c r="U102" s="448">
        <v>0</v>
      </c>
      <c r="V102" s="448">
        <v>0</v>
      </c>
      <c r="W102" s="448">
        <v>0</v>
      </c>
      <c r="X102" s="448">
        <v>0</v>
      </c>
      <c r="Y102" s="448">
        <v>0</v>
      </c>
      <c r="Z102" s="448">
        <v>437542.38</v>
      </c>
      <c r="AA102" s="846">
        <v>43826</v>
      </c>
      <c r="AB102" s="846">
        <v>46383</v>
      </c>
      <c r="AC102" s="847">
        <v>437542.38</v>
      </c>
      <c r="AD102" s="448">
        <v>5.4</v>
      </c>
      <c r="AE102" s="448">
        <v>7.1027777777777779</v>
      </c>
      <c r="AF102" s="848">
        <v>8.5000000000000006E-2</v>
      </c>
      <c r="AG102" s="448">
        <v>2362728.852</v>
      </c>
      <c r="AH102" s="448">
        <v>3107766.2935000001</v>
      </c>
      <c r="AI102" s="448">
        <v>37191.102300000006</v>
      </c>
      <c r="AJ102" s="448">
        <v>5.3999999999999995</v>
      </c>
      <c r="AK102" s="448">
        <v>7.1027777777777779</v>
      </c>
      <c r="AL102" s="448">
        <v>8.5000000000000006E-2</v>
      </c>
    </row>
    <row r="103" spans="1:38">
      <c r="A103" s="437" t="s">
        <v>611</v>
      </c>
      <c r="B103" s="437" t="s">
        <v>1879</v>
      </c>
      <c r="C103" s="437" t="s">
        <v>517</v>
      </c>
      <c r="D103" s="437" t="s">
        <v>518</v>
      </c>
      <c r="E103" s="437" t="s">
        <v>1393</v>
      </c>
      <c r="F103" s="437" t="s">
        <v>538</v>
      </c>
      <c r="G103" s="437" t="s">
        <v>1369</v>
      </c>
      <c r="H103" s="437" t="s">
        <v>537</v>
      </c>
      <c r="I103" s="437" t="s">
        <v>0</v>
      </c>
      <c r="J103" s="437" t="s">
        <v>539</v>
      </c>
      <c r="K103" s="437" t="s">
        <v>521</v>
      </c>
      <c r="L103" s="437" t="s">
        <v>533</v>
      </c>
      <c r="M103" s="437">
        <v>1</v>
      </c>
      <c r="N103" s="437">
        <v>1</v>
      </c>
      <c r="O103" s="437">
        <v>1</v>
      </c>
      <c r="P103" s="437">
        <v>1</v>
      </c>
      <c r="Q103" s="437">
        <v>1</v>
      </c>
      <c r="R103" s="437">
        <v>1</v>
      </c>
      <c r="S103" s="448">
        <v>2000000</v>
      </c>
      <c r="T103" s="448">
        <v>0</v>
      </c>
      <c r="U103" s="448">
        <v>0</v>
      </c>
      <c r="V103" s="448">
        <v>0</v>
      </c>
      <c r="W103" s="448">
        <v>0</v>
      </c>
      <c r="X103" s="448">
        <v>0</v>
      </c>
      <c r="Y103" s="448">
        <v>0</v>
      </c>
      <c r="Z103" s="448">
        <v>2000000</v>
      </c>
      <c r="AA103" s="846">
        <v>43851</v>
      </c>
      <c r="AB103" s="846">
        <v>44947</v>
      </c>
      <c r="AC103" s="847">
        <v>2000000</v>
      </c>
      <c r="AD103" s="448">
        <v>1.4111111111111112</v>
      </c>
      <c r="AE103" s="448">
        <v>3.0444444444444443</v>
      </c>
      <c r="AF103" s="848">
        <v>6.2600000000000003E-2</v>
      </c>
      <c r="AG103" s="448">
        <v>2822222.2222222225</v>
      </c>
      <c r="AH103" s="448">
        <v>6088888.888888889</v>
      </c>
      <c r="AI103" s="448">
        <v>125200</v>
      </c>
      <c r="AJ103" s="448">
        <v>1.4111111111111112</v>
      </c>
      <c r="AK103" s="448">
        <v>3.0444444444444443</v>
      </c>
      <c r="AL103" s="448">
        <v>6.2600000000000003E-2</v>
      </c>
    </row>
    <row r="104" spans="1:38">
      <c r="A104" s="437" t="s">
        <v>612</v>
      </c>
      <c r="B104" s="437" t="s">
        <v>1880</v>
      </c>
      <c r="C104" s="437" t="s">
        <v>517</v>
      </c>
      <c r="D104" s="437" t="s">
        <v>518</v>
      </c>
      <c r="E104" s="437" t="s">
        <v>1393</v>
      </c>
      <c r="F104" s="437" t="s">
        <v>538</v>
      </c>
      <c r="G104" s="437" t="s">
        <v>1369</v>
      </c>
      <c r="H104" s="437" t="s">
        <v>537</v>
      </c>
      <c r="I104" s="437" t="s">
        <v>0</v>
      </c>
      <c r="J104" s="437" t="s">
        <v>539</v>
      </c>
      <c r="K104" s="437" t="s">
        <v>521</v>
      </c>
      <c r="L104" s="437" t="s">
        <v>533</v>
      </c>
      <c r="M104" s="437">
        <v>1</v>
      </c>
      <c r="N104" s="437">
        <v>1</v>
      </c>
      <c r="O104" s="437">
        <v>1</v>
      </c>
      <c r="P104" s="437">
        <v>1</v>
      </c>
      <c r="Q104" s="437">
        <v>1</v>
      </c>
      <c r="R104" s="437">
        <v>1</v>
      </c>
      <c r="S104" s="448">
        <v>417969.25</v>
      </c>
      <c r="T104" s="448">
        <v>0</v>
      </c>
      <c r="U104" s="448">
        <v>0</v>
      </c>
      <c r="V104" s="448">
        <v>0</v>
      </c>
      <c r="W104" s="448">
        <v>0</v>
      </c>
      <c r="X104" s="448">
        <v>0</v>
      </c>
      <c r="Y104" s="448">
        <v>0</v>
      </c>
      <c r="Z104" s="448">
        <v>417969.25</v>
      </c>
      <c r="AA104" s="846">
        <v>43851</v>
      </c>
      <c r="AB104" s="846">
        <v>44947</v>
      </c>
      <c r="AC104" s="847">
        <v>417969.25</v>
      </c>
      <c r="AD104" s="448">
        <v>1.4111111111111112</v>
      </c>
      <c r="AE104" s="448">
        <v>3.0444444444444443</v>
      </c>
      <c r="AF104" s="848">
        <v>6.2600000000000003E-2</v>
      </c>
      <c r="AG104" s="448">
        <v>589801.05277777778</v>
      </c>
      <c r="AH104" s="448">
        <v>1272484.1611111111</v>
      </c>
      <c r="AI104" s="448">
        <v>26164.875050000002</v>
      </c>
      <c r="AJ104" s="448">
        <v>1.4111111111111112</v>
      </c>
      <c r="AK104" s="448">
        <v>3.0444444444444443</v>
      </c>
      <c r="AL104" s="448">
        <v>6.2600000000000003E-2</v>
      </c>
    </row>
    <row r="105" spans="1:38">
      <c r="A105" s="437" t="s">
        <v>613</v>
      </c>
      <c r="B105" s="437" t="s">
        <v>1881</v>
      </c>
      <c r="C105" s="437" t="s">
        <v>517</v>
      </c>
      <c r="D105" s="437" t="s">
        <v>518</v>
      </c>
      <c r="E105" s="437" t="s">
        <v>1393</v>
      </c>
      <c r="F105" s="437" t="s">
        <v>538</v>
      </c>
      <c r="G105" s="437" t="s">
        <v>1369</v>
      </c>
      <c r="H105" s="437" t="s">
        <v>537</v>
      </c>
      <c r="I105" s="437" t="s">
        <v>0</v>
      </c>
      <c r="J105" s="437" t="s">
        <v>539</v>
      </c>
      <c r="K105" s="437" t="s">
        <v>521</v>
      </c>
      <c r="L105" s="437" t="s">
        <v>533</v>
      </c>
      <c r="M105" s="437">
        <v>1</v>
      </c>
      <c r="N105" s="437">
        <v>1</v>
      </c>
      <c r="O105" s="437">
        <v>1</v>
      </c>
      <c r="P105" s="437">
        <v>1</v>
      </c>
      <c r="Q105" s="437">
        <v>1</v>
      </c>
      <c r="R105" s="437">
        <v>1</v>
      </c>
      <c r="S105" s="448">
        <v>417739.66</v>
      </c>
      <c r="T105" s="448">
        <v>0</v>
      </c>
      <c r="U105" s="448">
        <v>0</v>
      </c>
      <c r="V105" s="448">
        <v>0</v>
      </c>
      <c r="W105" s="448">
        <v>0</v>
      </c>
      <c r="X105" s="448">
        <v>0</v>
      </c>
      <c r="Y105" s="448">
        <v>0</v>
      </c>
      <c r="Z105" s="448">
        <v>417739.66</v>
      </c>
      <c r="AA105" s="846">
        <v>43860</v>
      </c>
      <c r="AB105" s="846">
        <v>45687</v>
      </c>
      <c r="AC105" s="847">
        <v>417739.66</v>
      </c>
      <c r="AD105" s="448">
        <v>3.4666666666666668</v>
      </c>
      <c r="AE105" s="448">
        <v>5.0750000000000002</v>
      </c>
      <c r="AF105" s="848">
        <v>7.85E-2</v>
      </c>
      <c r="AG105" s="448">
        <v>1448164.1546666666</v>
      </c>
      <c r="AH105" s="448">
        <v>2120028.7744999998</v>
      </c>
      <c r="AI105" s="448">
        <v>32792.563309999998</v>
      </c>
      <c r="AJ105" s="448">
        <v>3.4666666666666668</v>
      </c>
      <c r="AK105" s="448">
        <v>5.0750000000000002</v>
      </c>
      <c r="AL105" s="448">
        <v>7.85E-2</v>
      </c>
    </row>
    <row r="106" spans="1:38">
      <c r="A106" s="437" t="s">
        <v>614</v>
      </c>
      <c r="B106" s="437" t="s">
        <v>1882</v>
      </c>
      <c r="C106" s="437" t="s">
        <v>517</v>
      </c>
      <c r="D106" s="437" t="s">
        <v>518</v>
      </c>
      <c r="E106" s="437" t="s">
        <v>1393</v>
      </c>
      <c r="F106" s="437" t="s">
        <v>538</v>
      </c>
      <c r="G106" s="437" t="s">
        <v>1369</v>
      </c>
      <c r="H106" s="437" t="s">
        <v>537</v>
      </c>
      <c r="I106" s="437" t="s">
        <v>0</v>
      </c>
      <c r="J106" s="437" t="s">
        <v>539</v>
      </c>
      <c r="K106" s="437" t="s">
        <v>521</v>
      </c>
      <c r="L106" s="437" t="s">
        <v>533</v>
      </c>
      <c r="M106" s="437">
        <v>1</v>
      </c>
      <c r="N106" s="437">
        <v>1</v>
      </c>
      <c r="O106" s="437">
        <v>1</v>
      </c>
      <c r="P106" s="437">
        <v>1</v>
      </c>
      <c r="Q106" s="437">
        <v>1</v>
      </c>
      <c r="R106" s="437">
        <v>1</v>
      </c>
      <c r="S106" s="448">
        <v>968131.58</v>
      </c>
      <c r="T106" s="448">
        <v>0</v>
      </c>
      <c r="U106" s="448">
        <v>0</v>
      </c>
      <c r="V106" s="448">
        <v>0</v>
      </c>
      <c r="W106" s="448">
        <v>0</v>
      </c>
      <c r="X106" s="448">
        <v>0</v>
      </c>
      <c r="Y106" s="448">
        <v>0</v>
      </c>
      <c r="Z106" s="448">
        <v>968131.58</v>
      </c>
      <c r="AA106" s="846">
        <v>43851</v>
      </c>
      <c r="AB106" s="846">
        <v>44947</v>
      </c>
      <c r="AC106" s="847">
        <v>968131.58</v>
      </c>
      <c r="AD106" s="448">
        <v>1.4111111111111112</v>
      </c>
      <c r="AE106" s="448">
        <v>3.0444444444444443</v>
      </c>
      <c r="AF106" s="848">
        <v>6.2600000000000003E-2</v>
      </c>
      <c r="AG106" s="448">
        <v>1366141.2295555556</v>
      </c>
      <c r="AH106" s="448">
        <v>2947422.810222222</v>
      </c>
      <c r="AI106" s="448">
        <v>60605.036908000002</v>
      </c>
      <c r="AJ106" s="448">
        <v>1.4111111111111112</v>
      </c>
      <c r="AK106" s="448">
        <v>3.0444444444444443</v>
      </c>
      <c r="AL106" s="448">
        <v>6.2600000000000003E-2</v>
      </c>
    </row>
    <row r="107" spans="1:38">
      <c r="A107" s="437" t="s">
        <v>615</v>
      </c>
      <c r="B107" s="437" t="s">
        <v>1883</v>
      </c>
      <c r="C107" s="437" t="s">
        <v>517</v>
      </c>
      <c r="D107" s="437" t="s">
        <v>518</v>
      </c>
      <c r="E107" s="437" t="s">
        <v>1393</v>
      </c>
      <c r="F107" s="437" t="s">
        <v>538</v>
      </c>
      <c r="G107" s="437" t="s">
        <v>1369</v>
      </c>
      <c r="H107" s="437" t="s">
        <v>537</v>
      </c>
      <c r="I107" s="437" t="s">
        <v>0</v>
      </c>
      <c r="J107" s="437" t="s">
        <v>539</v>
      </c>
      <c r="K107" s="437" t="s">
        <v>521</v>
      </c>
      <c r="L107" s="437" t="s">
        <v>533</v>
      </c>
      <c r="M107" s="437">
        <v>1</v>
      </c>
      <c r="N107" s="437">
        <v>1</v>
      </c>
      <c r="O107" s="437">
        <v>1</v>
      </c>
      <c r="P107" s="437">
        <v>1</v>
      </c>
      <c r="Q107" s="437">
        <v>1</v>
      </c>
      <c r="R107" s="437">
        <v>1</v>
      </c>
      <c r="S107" s="448">
        <v>645039.01</v>
      </c>
      <c r="T107" s="448">
        <v>0</v>
      </c>
      <c r="U107" s="448">
        <v>0</v>
      </c>
      <c r="V107" s="448">
        <v>0</v>
      </c>
      <c r="W107" s="448">
        <v>0</v>
      </c>
      <c r="X107" s="448">
        <v>0</v>
      </c>
      <c r="Y107" s="448">
        <v>0</v>
      </c>
      <c r="Z107" s="448">
        <v>645039.01</v>
      </c>
      <c r="AA107" s="846">
        <v>43860</v>
      </c>
      <c r="AB107" s="846">
        <v>45687</v>
      </c>
      <c r="AC107" s="847">
        <v>645039.01</v>
      </c>
      <c r="AD107" s="448">
        <v>3.4666666666666668</v>
      </c>
      <c r="AE107" s="448">
        <v>5.0750000000000002</v>
      </c>
      <c r="AF107" s="848">
        <v>7.85E-2</v>
      </c>
      <c r="AG107" s="448">
        <v>2236135.2346666669</v>
      </c>
      <c r="AH107" s="448">
        <v>3273572.9757500002</v>
      </c>
      <c r="AI107" s="448">
        <v>50635.562285</v>
      </c>
      <c r="AJ107" s="448">
        <v>3.4666666666666672</v>
      </c>
      <c r="AK107" s="448">
        <v>5.0750000000000002</v>
      </c>
      <c r="AL107" s="448">
        <v>7.85E-2</v>
      </c>
    </row>
    <row r="108" spans="1:38">
      <c r="A108" s="437" t="s">
        <v>616</v>
      </c>
      <c r="B108" s="437" t="s">
        <v>1884</v>
      </c>
      <c r="C108" s="437" t="s">
        <v>517</v>
      </c>
      <c r="D108" s="437" t="s">
        <v>518</v>
      </c>
      <c r="E108" s="437" t="s">
        <v>1393</v>
      </c>
      <c r="F108" s="437" t="s">
        <v>538</v>
      </c>
      <c r="G108" s="437" t="s">
        <v>1369</v>
      </c>
      <c r="H108" s="437" t="s">
        <v>537</v>
      </c>
      <c r="I108" s="437" t="s">
        <v>0</v>
      </c>
      <c r="J108" s="437" t="s">
        <v>539</v>
      </c>
      <c r="K108" s="437" t="s">
        <v>521</v>
      </c>
      <c r="L108" s="437" t="s">
        <v>533</v>
      </c>
      <c r="M108" s="437">
        <v>1</v>
      </c>
      <c r="N108" s="437">
        <v>1</v>
      </c>
      <c r="O108" s="437">
        <v>1</v>
      </c>
      <c r="P108" s="437">
        <v>1</v>
      </c>
      <c r="Q108" s="437">
        <v>1</v>
      </c>
      <c r="R108" s="437">
        <v>1</v>
      </c>
      <c r="S108" s="448">
        <v>700000</v>
      </c>
      <c r="T108" s="448">
        <v>0</v>
      </c>
      <c r="U108" s="448">
        <v>0</v>
      </c>
      <c r="V108" s="448">
        <v>0</v>
      </c>
      <c r="W108" s="448">
        <v>0</v>
      </c>
      <c r="X108" s="448">
        <v>0</v>
      </c>
      <c r="Y108" s="448">
        <v>0</v>
      </c>
      <c r="Z108" s="448">
        <v>700000</v>
      </c>
      <c r="AA108" s="846">
        <v>43851</v>
      </c>
      <c r="AB108" s="846">
        <v>44947</v>
      </c>
      <c r="AC108" s="847">
        <v>700000</v>
      </c>
      <c r="AD108" s="448">
        <v>1.4111111111111112</v>
      </c>
      <c r="AE108" s="448">
        <v>3.0444444444444443</v>
      </c>
      <c r="AF108" s="848">
        <v>6.2600000000000003E-2</v>
      </c>
      <c r="AG108" s="448">
        <v>987777.77777777787</v>
      </c>
      <c r="AH108" s="448">
        <v>2131111.111111111</v>
      </c>
      <c r="AI108" s="448">
        <v>43820</v>
      </c>
      <c r="AJ108" s="448">
        <v>1.4111111111111112</v>
      </c>
      <c r="AK108" s="448">
        <v>3.0444444444444443</v>
      </c>
      <c r="AL108" s="448">
        <v>6.2600000000000003E-2</v>
      </c>
    </row>
    <row r="109" spans="1:38">
      <c r="A109" s="437" t="s">
        <v>617</v>
      </c>
      <c r="B109" s="437" t="s">
        <v>1885</v>
      </c>
      <c r="C109" s="437" t="s">
        <v>517</v>
      </c>
      <c r="D109" s="437" t="s">
        <v>518</v>
      </c>
      <c r="E109" s="437" t="s">
        <v>1393</v>
      </c>
      <c r="F109" s="437" t="s">
        <v>538</v>
      </c>
      <c r="G109" s="437" t="s">
        <v>1369</v>
      </c>
      <c r="H109" s="437" t="s">
        <v>537</v>
      </c>
      <c r="I109" s="437" t="s">
        <v>0</v>
      </c>
      <c r="J109" s="437" t="s">
        <v>539</v>
      </c>
      <c r="K109" s="437" t="s">
        <v>521</v>
      </c>
      <c r="L109" s="437" t="s">
        <v>533</v>
      </c>
      <c r="M109" s="437">
        <v>1</v>
      </c>
      <c r="N109" s="437">
        <v>1</v>
      </c>
      <c r="O109" s="437">
        <v>1</v>
      </c>
      <c r="P109" s="437">
        <v>1</v>
      </c>
      <c r="Q109" s="437">
        <v>1</v>
      </c>
      <c r="R109" s="437">
        <v>1</v>
      </c>
      <c r="S109" s="448">
        <v>3696000</v>
      </c>
      <c r="T109" s="448">
        <v>0</v>
      </c>
      <c r="U109" s="448">
        <v>0</v>
      </c>
      <c r="V109" s="448">
        <v>0</v>
      </c>
      <c r="W109" s="448">
        <v>0</v>
      </c>
      <c r="X109" s="448">
        <v>0</v>
      </c>
      <c r="Y109" s="448">
        <v>0</v>
      </c>
      <c r="Z109" s="448">
        <v>3696000</v>
      </c>
      <c r="AA109" s="846">
        <v>43851</v>
      </c>
      <c r="AB109" s="846">
        <v>44947</v>
      </c>
      <c r="AC109" s="847">
        <v>3696000</v>
      </c>
      <c r="AD109" s="448">
        <v>1.4111111111111112</v>
      </c>
      <c r="AE109" s="448">
        <v>3.0444444444444443</v>
      </c>
      <c r="AF109" s="848">
        <v>6.2600000000000003E-2</v>
      </c>
      <c r="AG109" s="448">
        <v>5215466.666666667</v>
      </c>
      <c r="AH109" s="448">
        <v>11252266.666666666</v>
      </c>
      <c r="AI109" s="448">
        <v>231369.60000000001</v>
      </c>
      <c r="AJ109" s="448">
        <v>1.4111111111111112</v>
      </c>
      <c r="AK109" s="448">
        <v>3.0444444444444443</v>
      </c>
      <c r="AL109" s="448">
        <v>6.2600000000000003E-2</v>
      </c>
    </row>
    <row r="110" spans="1:38">
      <c r="A110" s="437" t="s">
        <v>618</v>
      </c>
      <c r="B110" s="437" t="s">
        <v>1886</v>
      </c>
      <c r="C110" s="437" t="s">
        <v>517</v>
      </c>
      <c r="D110" s="437" t="s">
        <v>518</v>
      </c>
      <c r="E110" s="437" t="s">
        <v>1393</v>
      </c>
      <c r="F110" s="437" t="s">
        <v>538</v>
      </c>
      <c r="G110" s="437" t="s">
        <v>1369</v>
      </c>
      <c r="H110" s="437" t="s">
        <v>537</v>
      </c>
      <c r="I110" s="437" t="s">
        <v>0</v>
      </c>
      <c r="J110" s="437" t="s">
        <v>539</v>
      </c>
      <c r="K110" s="437" t="s">
        <v>521</v>
      </c>
      <c r="L110" s="437" t="s">
        <v>533</v>
      </c>
      <c r="M110" s="437">
        <v>1</v>
      </c>
      <c r="N110" s="437">
        <v>1</v>
      </c>
      <c r="O110" s="437">
        <v>1</v>
      </c>
      <c r="P110" s="437">
        <v>1</v>
      </c>
      <c r="Q110" s="437">
        <v>1</v>
      </c>
      <c r="R110" s="437">
        <v>1</v>
      </c>
      <c r="S110" s="448">
        <v>2772000</v>
      </c>
      <c r="T110" s="448">
        <v>0</v>
      </c>
      <c r="U110" s="448">
        <v>0</v>
      </c>
      <c r="V110" s="448">
        <v>0</v>
      </c>
      <c r="W110" s="448">
        <v>0</v>
      </c>
      <c r="X110" s="448">
        <v>0</v>
      </c>
      <c r="Y110" s="448">
        <v>0</v>
      </c>
      <c r="Z110" s="448">
        <v>2772000</v>
      </c>
      <c r="AA110" s="846">
        <v>43860</v>
      </c>
      <c r="AB110" s="846">
        <v>45687</v>
      </c>
      <c r="AC110" s="847">
        <v>2772000</v>
      </c>
      <c r="AD110" s="448">
        <v>3.4666666666666668</v>
      </c>
      <c r="AE110" s="448">
        <v>5.0750000000000002</v>
      </c>
      <c r="AF110" s="848">
        <v>7.85E-2</v>
      </c>
      <c r="AG110" s="448">
        <v>9609600</v>
      </c>
      <c r="AH110" s="448">
        <v>14067900</v>
      </c>
      <c r="AI110" s="448">
        <v>217602</v>
      </c>
      <c r="AJ110" s="448">
        <v>3.4666666666666668</v>
      </c>
      <c r="AK110" s="448">
        <v>5.0750000000000002</v>
      </c>
      <c r="AL110" s="448">
        <v>7.85E-2</v>
      </c>
    </row>
    <row r="111" spans="1:38">
      <c r="A111" s="437" t="s">
        <v>619</v>
      </c>
      <c r="B111" s="437" t="s">
        <v>1887</v>
      </c>
      <c r="C111" s="437" t="s">
        <v>517</v>
      </c>
      <c r="D111" s="437" t="s">
        <v>518</v>
      </c>
      <c r="E111" s="437" t="s">
        <v>1393</v>
      </c>
      <c r="F111" s="437" t="s">
        <v>538</v>
      </c>
      <c r="G111" s="437" t="s">
        <v>1369</v>
      </c>
      <c r="H111" s="437" t="s">
        <v>537</v>
      </c>
      <c r="I111" s="437" t="s">
        <v>0</v>
      </c>
      <c r="J111" s="437" t="s">
        <v>539</v>
      </c>
      <c r="K111" s="437" t="s">
        <v>521</v>
      </c>
      <c r="L111" s="437" t="s">
        <v>533</v>
      </c>
      <c r="M111" s="437">
        <v>1</v>
      </c>
      <c r="N111" s="437">
        <v>1</v>
      </c>
      <c r="O111" s="437">
        <v>1</v>
      </c>
      <c r="P111" s="437">
        <v>1</v>
      </c>
      <c r="Q111" s="437">
        <v>1</v>
      </c>
      <c r="R111" s="437">
        <v>1</v>
      </c>
      <c r="S111" s="448">
        <v>2772000</v>
      </c>
      <c r="T111" s="448">
        <v>0</v>
      </c>
      <c r="U111" s="448">
        <v>0</v>
      </c>
      <c r="V111" s="448">
        <v>0</v>
      </c>
      <c r="W111" s="448">
        <v>0</v>
      </c>
      <c r="X111" s="448">
        <v>0</v>
      </c>
      <c r="Y111" s="448">
        <v>0</v>
      </c>
      <c r="Z111" s="448">
        <v>2772000</v>
      </c>
      <c r="AA111" s="846">
        <v>43826</v>
      </c>
      <c r="AB111" s="846">
        <v>46383</v>
      </c>
      <c r="AC111" s="847">
        <v>2772000</v>
      </c>
      <c r="AD111" s="448">
        <v>5.4</v>
      </c>
      <c r="AE111" s="448">
        <v>7.1027777777777779</v>
      </c>
      <c r="AF111" s="848">
        <v>8.5000000000000006E-2</v>
      </c>
      <c r="AG111" s="448">
        <v>14968800.000000002</v>
      </c>
      <c r="AH111" s="448">
        <v>19688900</v>
      </c>
      <c r="AI111" s="448">
        <v>235620.00000000003</v>
      </c>
      <c r="AJ111" s="448">
        <v>5.4</v>
      </c>
      <c r="AK111" s="448">
        <v>7.1027777777777779</v>
      </c>
      <c r="AL111" s="448">
        <v>8.5000000000000006E-2</v>
      </c>
    </row>
    <row r="112" spans="1:38">
      <c r="A112" s="437" t="s">
        <v>620</v>
      </c>
      <c r="B112" s="437" t="s">
        <v>1888</v>
      </c>
      <c r="C112" s="437" t="s">
        <v>517</v>
      </c>
      <c r="D112" s="437" t="s">
        <v>518</v>
      </c>
      <c r="E112" s="437" t="s">
        <v>1393</v>
      </c>
      <c r="F112" s="437" t="s">
        <v>538</v>
      </c>
      <c r="G112" s="437" t="s">
        <v>1369</v>
      </c>
      <c r="H112" s="437" t="s">
        <v>537</v>
      </c>
      <c r="I112" s="437" t="s">
        <v>0</v>
      </c>
      <c r="J112" s="437" t="s">
        <v>539</v>
      </c>
      <c r="K112" s="437" t="s">
        <v>521</v>
      </c>
      <c r="L112" s="437" t="s">
        <v>533</v>
      </c>
      <c r="M112" s="437">
        <v>1</v>
      </c>
      <c r="N112" s="437">
        <v>1</v>
      </c>
      <c r="O112" s="437">
        <v>1</v>
      </c>
      <c r="P112" s="437">
        <v>1</v>
      </c>
      <c r="Q112" s="437">
        <v>1</v>
      </c>
      <c r="R112" s="437">
        <v>1</v>
      </c>
      <c r="S112" s="448">
        <v>59775</v>
      </c>
      <c r="T112" s="448">
        <v>0</v>
      </c>
      <c r="U112" s="448">
        <v>0</v>
      </c>
      <c r="V112" s="448">
        <v>0</v>
      </c>
      <c r="W112" s="448">
        <v>0</v>
      </c>
      <c r="X112" s="448">
        <v>0</v>
      </c>
      <c r="Y112" s="448">
        <v>0</v>
      </c>
      <c r="Z112" s="448">
        <v>59775</v>
      </c>
      <c r="AA112" s="846">
        <v>43851</v>
      </c>
      <c r="AB112" s="846">
        <v>44947</v>
      </c>
      <c r="AC112" s="847">
        <v>59775</v>
      </c>
      <c r="AD112" s="448">
        <v>1.4111111111111112</v>
      </c>
      <c r="AE112" s="448">
        <v>3.0444444444444443</v>
      </c>
      <c r="AF112" s="848">
        <v>6.2600000000000003E-2</v>
      </c>
      <c r="AG112" s="448">
        <v>84349.166666666672</v>
      </c>
      <c r="AH112" s="448">
        <v>181981.66666666666</v>
      </c>
      <c r="AI112" s="448">
        <v>3741.915</v>
      </c>
      <c r="AJ112" s="448">
        <v>1.4111111111111112</v>
      </c>
      <c r="AK112" s="448">
        <v>3.0444444444444443</v>
      </c>
      <c r="AL112" s="448">
        <v>6.2600000000000003E-2</v>
      </c>
    </row>
    <row r="113" spans="1:38">
      <c r="A113" s="437" t="s">
        <v>621</v>
      </c>
      <c r="B113" s="437" t="s">
        <v>1889</v>
      </c>
      <c r="C113" s="437" t="s">
        <v>517</v>
      </c>
      <c r="D113" s="437" t="s">
        <v>518</v>
      </c>
      <c r="E113" s="437" t="s">
        <v>1393</v>
      </c>
      <c r="F113" s="437" t="s">
        <v>538</v>
      </c>
      <c r="G113" s="437" t="s">
        <v>1369</v>
      </c>
      <c r="H113" s="437" t="s">
        <v>537</v>
      </c>
      <c r="I113" s="437" t="s">
        <v>0</v>
      </c>
      <c r="J113" s="437" t="s">
        <v>539</v>
      </c>
      <c r="K113" s="437" t="s">
        <v>521</v>
      </c>
      <c r="L113" s="437" t="s">
        <v>533</v>
      </c>
      <c r="M113" s="437">
        <v>1</v>
      </c>
      <c r="N113" s="437">
        <v>1</v>
      </c>
      <c r="O113" s="437">
        <v>1</v>
      </c>
      <c r="P113" s="437">
        <v>1</v>
      </c>
      <c r="Q113" s="437">
        <v>1</v>
      </c>
      <c r="R113" s="437">
        <v>1</v>
      </c>
      <c r="S113" s="448">
        <v>2646025</v>
      </c>
      <c r="T113" s="448">
        <v>0</v>
      </c>
      <c r="U113" s="448">
        <v>0</v>
      </c>
      <c r="V113" s="448">
        <v>0</v>
      </c>
      <c r="W113" s="448">
        <v>0</v>
      </c>
      <c r="X113" s="448">
        <v>0</v>
      </c>
      <c r="Y113" s="448">
        <v>0</v>
      </c>
      <c r="Z113" s="448">
        <v>2646025</v>
      </c>
      <c r="AA113" s="846">
        <v>43851</v>
      </c>
      <c r="AB113" s="846">
        <v>44947</v>
      </c>
      <c r="AC113" s="847">
        <v>2646025</v>
      </c>
      <c r="AD113" s="448">
        <v>1.4111111111111112</v>
      </c>
      <c r="AE113" s="448">
        <v>3.0444444444444443</v>
      </c>
      <c r="AF113" s="848">
        <v>6.2600000000000003E-2</v>
      </c>
      <c r="AG113" s="448">
        <v>3733835.277777778</v>
      </c>
      <c r="AH113" s="448">
        <v>8055676.111111111</v>
      </c>
      <c r="AI113" s="448">
        <v>165641.16500000001</v>
      </c>
      <c r="AJ113" s="448">
        <v>1.4111111111111112</v>
      </c>
      <c r="AK113" s="448">
        <v>3.0444444444444443</v>
      </c>
      <c r="AL113" s="448">
        <v>6.2600000000000003E-2</v>
      </c>
    </row>
    <row r="114" spans="1:38">
      <c r="A114" s="437" t="s">
        <v>622</v>
      </c>
      <c r="B114" s="437" t="s">
        <v>1890</v>
      </c>
      <c r="C114" s="437" t="s">
        <v>517</v>
      </c>
      <c r="D114" s="437" t="s">
        <v>518</v>
      </c>
      <c r="E114" s="437" t="s">
        <v>1393</v>
      </c>
      <c r="F114" s="437" t="s">
        <v>538</v>
      </c>
      <c r="G114" s="437" t="s">
        <v>1369</v>
      </c>
      <c r="H114" s="437" t="s">
        <v>537</v>
      </c>
      <c r="I114" s="437" t="s">
        <v>0</v>
      </c>
      <c r="J114" s="437" t="s">
        <v>539</v>
      </c>
      <c r="K114" s="437" t="s">
        <v>521</v>
      </c>
      <c r="L114" s="437" t="s">
        <v>533</v>
      </c>
      <c r="M114" s="437">
        <v>1</v>
      </c>
      <c r="N114" s="437">
        <v>1</v>
      </c>
      <c r="O114" s="437">
        <v>1</v>
      </c>
      <c r="P114" s="437">
        <v>1</v>
      </c>
      <c r="Q114" s="437">
        <v>1</v>
      </c>
      <c r="R114" s="437">
        <v>1</v>
      </c>
      <c r="S114" s="448">
        <v>1984519</v>
      </c>
      <c r="T114" s="448">
        <v>0</v>
      </c>
      <c r="U114" s="448">
        <v>0</v>
      </c>
      <c r="V114" s="448">
        <v>0</v>
      </c>
      <c r="W114" s="448">
        <v>0</v>
      </c>
      <c r="X114" s="448">
        <v>0</v>
      </c>
      <c r="Y114" s="448">
        <v>0</v>
      </c>
      <c r="Z114" s="448">
        <v>1984519</v>
      </c>
      <c r="AA114" s="846">
        <v>43860</v>
      </c>
      <c r="AB114" s="846">
        <v>45687</v>
      </c>
      <c r="AC114" s="847">
        <v>1984519</v>
      </c>
      <c r="AD114" s="448">
        <v>3.4666666666666668</v>
      </c>
      <c r="AE114" s="448">
        <v>5.0750000000000002</v>
      </c>
      <c r="AF114" s="848">
        <v>7.85E-2</v>
      </c>
      <c r="AG114" s="448">
        <v>6879665.8666666672</v>
      </c>
      <c r="AH114" s="448">
        <v>10071433.925000001</v>
      </c>
      <c r="AI114" s="448">
        <v>155784.7415</v>
      </c>
      <c r="AJ114" s="448">
        <v>3.4666666666666668</v>
      </c>
      <c r="AK114" s="448">
        <v>5.0750000000000002</v>
      </c>
      <c r="AL114" s="448">
        <v>7.85E-2</v>
      </c>
    </row>
    <row r="115" spans="1:38">
      <c r="A115" s="437" t="s">
        <v>623</v>
      </c>
      <c r="B115" s="437" t="s">
        <v>1891</v>
      </c>
      <c r="C115" s="437" t="s">
        <v>517</v>
      </c>
      <c r="D115" s="437" t="s">
        <v>518</v>
      </c>
      <c r="E115" s="437" t="s">
        <v>1393</v>
      </c>
      <c r="F115" s="437" t="s">
        <v>538</v>
      </c>
      <c r="G115" s="437" t="s">
        <v>1369</v>
      </c>
      <c r="H115" s="437" t="s">
        <v>537</v>
      </c>
      <c r="I115" s="437" t="s">
        <v>0</v>
      </c>
      <c r="J115" s="437" t="s">
        <v>539</v>
      </c>
      <c r="K115" s="437" t="s">
        <v>521</v>
      </c>
      <c r="L115" s="437" t="s">
        <v>533</v>
      </c>
      <c r="M115" s="437">
        <v>1</v>
      </c>
      <c r="N115" s="437">
        <v>1</v>
      </c>
      <c r="O115" s="437">
        <v>1</v>
      </c>
      <c r="P115" s="437">
        <v>1</v>
      </c>
      <c r="Q115" s="437">
        <v>1</v>
      </c>
      <c r="R115" s="437">
        <v>1</v>
      </c>
      <c r="S115" s="448">
        <v>1984519</v>
      </c>
      <c r="T115" s="448">
        <v>0</v>
      </c>
      <c r="U115" s="448">
        <v>0</v>
      </c>
      <c r="V115" s="448">
        <v>0</v>
      </c>
      <c r="W115" s="448">
        <v>0</v>
      </c>
      <c r="X115" s="448">
        <v>0</v>
      </c>
      <c r="Y115" s="448">
        <v>0</v>
      </c>
      <c r="Z115" s="448">
        <v>1984519</v>
      </c>
      <c r="AA115" s="846">
        <v>43826</v>
      </c>
      <c r="AB115" s="846">
        <v>46383</v>
      </c>
      <c r="AC115" s="847">
        <v>1984519</v>
      </c>
      <c r="AD115" s="448">
        <v>5.4</v>
      </c>
      <c r="AE115" s="448">
        <v>7.1027777777777779</v>
      </c>
      <c r="AF115" s="848">
        <v>8.5000000000000006E-2</v>
      </c>
      <c r="AG115" s="448">
        <v>10716402.600000001</v>
      </c>
      <c r="AH115" s="448">
        <v>14095597.452777779</v>
      </c>
      <c r="AI115" s="448">
        <v>168684.11500000002</v>
      </c>
      <c r="AJ115" s="448">
        <v>5.4</v>
      </c>
      <c r="AK115" s="448">
        <v>7.1027777777777779</v>
      </c>
      <c r="AL115" s="448">
        <v>8.5000000000000006E-2</v>
      </c>
    </row>
    <row r="116" spans="1:38">
      <c r="A116" s="437" t="s">
        <v>624</v>
      </c>
      <c r="B116" s="437" t="s">
        <v>1892</v>
      </c>
      <c r="C116" s="437" t="s">
        <v>517</v>
      </c>
      <c r="D116" s="437" t="s">
        <v>518</v>
      </c>
      <c r="E116" s="437" t="s">
        <v>1393</v>
      </c>
      <c r="F116" s="437" t="s">
        <v>538</v>
      </c>
      <c r="G116" s="437" t="s">
        <v>1369</v>
      </c>
      <c r="H116" s="437" t="s">
        <v>537</v>
      </c>
      <c r="I116" s="437" t="s">
        <v>0</v>
      </c>
      <c r="J116" s="437" t="s">
        <v>539</v>
      </c>
      <c r="K116" s="437" t="s">
        <v>521</v>
      </c>
      <c r="L116" s="437" t="s">
        <v>533</v>
      </c>
      <c r="M116" s="437">
        <v>1</v>
      </c>
      <c r="N116" s="437">
        <v>1</v>
      </c>
      <c r="O116" s="437">
        <v>1</v>
      </c>
      <c r="P116" s="437">
        <v>1</v>
      </c>
      <c r="Q116" s="437">
        <v>1</v>
      </c>
      <c r="R116" s="437">
        <v>1</v>
      </c>
      <c r="S116" s="448">
        <v>900000</v>
      </c>
      <c r="T116" s="448">
        <v>0</v>
      </c>
      <c r="U116" s="448">
        <v>0</v>
      </c>
      <c r="V116" s="448">
        <v>0</v>
      </c>
      <c r="W116" s="448">
        <v>0</v>
      </c>
      <c r="X116" s="448">
        <v>0</v>
      </c>
      <c r="Y116" s="448">
        <v>0</v>
      </c>
      <c r="Z116" s="448">
        <v>900000</v>
      </c>
      <c r="AA116" s="846">
        <v>43851</v>
      </c>
      <c r="AB116" s="846">
        <v>44947</v>
      </c>
      <c r="AC116" s="847">
        <v>900000</v>
      </c>
      <c r="AD116" s="448">
        <v>1.4111111111111112</v>
      </c>
      <c r="AE116" s="448">
        <v>3.0444444444444443</v>
      </c>
      <c r="AF116" s="848">
        <v>6.2600000000000003E-2</v>
      </c>
      <c r="AG116" s="448">
        <v>1270000</v>
      </c>
      <c r="AH116" s="448">
        <v>2740000</v>
      </c>
      <c r="AI116" s="448">
        <v>56340</v>
      </c>
      <c r="AJ116" s="448">
        <v>1.4111111111111112</v>
      </c>
      <c r="AK116" s="448">
        <v>3.0444444444444443</v>
      </c>
      <c r="AL116" s="448">
        <v>6.2600000000000003E-2</v>
      </c>
    </row>
    <row r="117" spans="1:38">
      <c r="A117" s="437" t="s">
        <v>625</v>
      </c>
      <c r="B117" s="437" t="s">
        <v>1893</v>
      </c>
      <c r="C117" s="437" t="s">
        <v>517</v>
      </c>
      <c r="D117" s="437" t="s">
        <v>518</v>
      </c>
      <c r="E117" s="437" t="s">
        <v>1393</v>
      </c>
      <c r="F117" s="437" t="s">
        <v>538</v>
      </c>
      <c r="G117" s="437" t="s">
        <v>1369</v>
      </c>
      <c r="H117" s="437" t="s">
        <v>537</v>
      </c>
      <c r="I117" s="437" t="s">
        <v>0</v>
      </c>
      <c r="J117" s="437" t="s">
        <v>539</v>
      </c>
      <c r="K117" s="437" t="s">
        <v>521</v>
      </c>
      <c r="L117" s="437" t="s">
        <v>533</v>
      </c>
      <c r="M117" s="437">
        <v>1</v>
      </c>
      <c r="N117" s="437">
        <v>1</v>
      </c>
      <c r="O117" s="437">
        <v>1</v>
      </c>
      <c r="P117" s="437">
        <v>1</v>
      </c>
      <c r="Q117" s="437">
        <v>1</v>
      </c>
      <c r="R117" s="437">
        <v>1</v>
      </c>
      <c r="S117" s="448">
        <v>3128475</v>
      </c>
      <c r="T117" s="448">
        <v>0</v>
      </c>
      <c r="U117" s="448">
        <v>0</v>
      </c>
      <c r="V117" s="448">
        <v>0</v>
      </c>
      <c r="W117" s="448">
        <v>0</v>
      </c>
      <c r="X117" s="448">
        <v>0</v>
      </c>
      <c r="Y117" s="448">
        <v>0</v>
      </c>
      <c r="Z117" s="448">
        <v>3128475</v>
      </c>
      <c r="AA117" s="846">
        <v>43851</v>
      </c>
      <c r="AB117" s="846">
        <v>44947</v>
      </c>
      <c r="AC117" s="847">
        <v>3128475</v>
      </c>
      <c r="AD117" s="448">
        <v>1.4111111111111112</v>
      </c>
      <c r="AE117" s="448">
        <v>3.0444444444444443</v>
      </c>
      <c r="AF117" s="848">
        <v>6.2600000000000003E-2</v>
      </c>
      <c r="AG117" s="448">
        <v>4414625.833333334</v>
      </c>
      <c r="AH117" s="448">
        <v>9524468.3333333321</v>
      </c>
      <c r="AI117" s="448">
        <v>195842.535</v>
      </c>
      <c r="AJ117" s="448">
        <v>1.4111111111111112</v>
      </c>
      <c r="AK117" s="448">
        <v>3.0444444444444438</v>
      </c>
      <c r="AL117" s="448">
        <v>6.2600000000000003E-2</v>
      </c>
    </row>
    <row r="118" spans="1:38">
      <c r="A118" s="437" t="s">
        <v>626</v>
      </c>
      <c r="B118" s="437" t="s">
        <v>1894</v>
      </c>
      <c r="C118" s="437" t="s">
        <v>517</v>
      </c>
      <c r="D118" s="437" t="s">
        <v>518</v>
      </c>
      <c r="E118" s="437" t="s">
        <v>1393</v>
      </c>
      <c r="F118" s="437" t="s">
        <v>538</v>
      </c>
      <c r="G118" s="437" t="s">
        <v>1369</v>
      </c>
      <c r="H118" s="437" t="s">
        <v>537</v>
      </c>
      <c r="I118" s="437" t="s">
        <v>0</v>
      </c>
      <c r="J118" s="437" t="s">
        <v>539</v>
      </c>
      <c r="K118" s="437" t="s">
        <v>521</v>
      </c>
      <c r="L118" s="437" t="s">
        <v>533</v>
      </c>
      <c r="M118" s="437">
        <v>1</v>
      </c>
      <c r="N118" s="437">
        <v>1</v>
      </c>
      <c r="O118" s="437">
        <v>1</v>
      </c>
      <c r="P118" s="437">
        <v>1</v>
      </c>
      <c r="Q118" s="437">
        <v>1</v>
      </c>
      <c r="R118" s="437">
        <v>1</v>
      </c>
      <c r="S118" s="448">
        <v>2346357</v>
      </c>
      <c r="T118" s="448">
        <v>0</v>
      </c>
      <c r="U118" s="448">
        <v>0</v>
      </c>
      <c r="V118" s="448">
        <v>0</v>
      </c>
      <c r="W118" s="448">
        <v>0</v>
      </c>
      <c r="X118" s="448">
        <v>0</v>
      </c>
      <c r="Y118" s="448">
        <v>0</v>
      </c>
      <c r="Z118" s="448">
        <v>2346357</v>
      </c>
      <c r="AA118" s="846">
        <v>43860</v>
      </c>
      <c r="AB118" s="846">
        <v>45687</v>
      </c>
      <c r="AC118" s="847">
        <v>2346357</v>
      </c>
      <c r="AD118" s="448">
        <v>3.4666666666666668</v>
      </c>
      <c r="AE118" s="448">
        <v>5.0750000000000002</v>
      </c>
      <c r="AF118" s="848">
        <v>7.85E-2</v>
      </c>
      <c r="AG118" s="448">
        <v>8134037.6000000006</v>
      </c>
      <c r="AH118" s="448">
        <v>11907761.775</v>
      </c>
      <c r="AI118" s="448">
        <v>184189.0245</v>
      </c>
      <c r="AJ118" s="448">
        <v>3.4666666666666668</v>
      </c>
      <c r="AK118" s="448">
        <v>5.0750000000000002</v>
      </c>
      <c r="AL118" s="448">
        <v>7.85E-2</v>
      </c>
    </row>
    <row r="119" spans="1:38">
      <c r="A119" s="437" t="s">
        <v>627</v>
      </c>
      <c r="B119" s="437" t="s">
        <v>1895</v>
      </c>
      <c r="C119" s="437" t="s">
        <v>517</v>
      </c>
      <c r="D119" s="437" t="s">
        <v>518</v>
      </c>
      <c r="E119" s="437" t="s">
        <v>1393</v>
      </c>
      <c r="F119" s="437" t="s">
        <v>538</v>
      </c>
      <c r="G119" s="437" t="s">
        <v>1369</v>
      </c>
      <c r="H119" s="437" t="s">
        <v>537</v>
      </c>
      <c r="I119" s="437" t="s">
        <v>0</v>
      </c>
      <c r="J119" s="437" t="s">
        <v>539</v>
      </c>
      <c r="K119" s="437" t="s">
        <v>521</v>
      </c>
      <c r="L119" s="437" t="s">
        <v>533</v>
      </c>
      <c r="M119" s="437">
        <v>1</v>
      </c>
      <c r="N119" s="437">
        <v>1</v>
      </c>
      <c r="O119" s="437">
        <v>1</v>
      </c>
      <c r="P119" s="437">
        <v>1</v>
      </c>
      <c r="Q119" s="437">
        <v>1</v>
      </c>
      <c r="R119" s="437">
        <v>1</v>
      </c>
      <c r="S119" s="448">
        <v>2346357</v>
      </c>
      <c r="T119" s="448">
        <v>0</v>
      </c>
      <c r="U119" s="448">
        <v>0</v>
      </c>
      <c r="V119" s="448">
        <v>0</v>
      </c>
      <c r="W119" s="448">
        <v>0</v>
      </c>
      <c r="X119" s="448">
        <v>0</v>
      </c>
      <c r="Y119" s="448">
        <v>0</v>
      </c>
      <c r="Z119" s="448">
        <v>2346357</v>
      </c>
      <c r="AA119" s="846">
        <v>43826</v>
      </c>
      <c r="AB119" s="846">
        <v>46383</v>
      </c>
      <c r="AC119" s="847">
        <v>2346357</v>
      </c>
      <c r="AD119" s="448">
        <v>5.4</v>
      </c>
      <c r="AE119" s="448">
        <v>7.1027777777777779</v>
      </c>
      <c r="AF119" s="848">
        <v>8.5000000000000006E-2</v>
      </c>
      <c r="AG119" s="448">
        <v>12670327.800000001</v>
      </c>
      <c r="AH119" s="448">
        <v>16665652.358333334</v>
      </c>
      <c r="AI119" s="448">
        <v>199440.345</v>
      </c>
      <c r="AJ119" s="448">
        <v>5.4</v>
      </c>
      <c r="AK119" s="448">
        <v>7.1027777777777779</v>
      </c>
      <c r="AL119" s="448">
        <v>8.5000000000000006E-2</v>
      </c>
    </row>
    <row r="120" spans="1:38">
      <c r="A120" s="437" t="s">
        <v>628</v>
      </c>
      <c r="B120" s="437" t="s">
        <v>1896</v>
      </c>
      <c r="C120" s="437" t="s">
        <v>517</v>
      </c>
      <c r="D120" s="437" t="s">
        <v>518</v>
      </c>
      <c r="E120" s="437" t="s">
        <v>1393</v>
      </c>
      <c r="F120" s="437" t="s">
        <v>538</v>
      </c>
      <c r="G120" s="437" t="s">
        <v>1369</v>
      </c>
      <c r="H120" s="437" t="s">
        <v>537</v>
      </c>
      <c r="I120" s="437" t="s">
        <v>0</v>
      </c>
      <c r="J120" s="437" t="s">
        <v>539</v>
      </c>
      <c r="K120" s="437" t="s">
        <v>521</v>
      </c>
      <c r="L120" s="437" t="s">
        <v>533</v>
      </c>
      <c r="M120" s="437">
        <v>1</v>
      </c>
      <c r="N120" s="437">
        <v>1</v>
      </c>
      <c r="O120" s="437">
        <v>1</v>
      </c>
      <c r="P120" s="437">
        <v>1</v>
      </c>
      <c r="Q120" s="437">
        <v>1</v>
      </c>
      <c r="R120" s="437">
        <v>1</v>
      </c>
      <c r="S120" s="448">
        <v>228975.12</v>
      </c>
      <c r="T120" s="448">
        <v>0</v>
      </c>
      <c r="U120" s="448">
        <v>0</v>
      </c>
      <c r="V120" s="448">
        <v>0</v>
      </c>
      <c r="W120" s="448">
        <v>0</v>
      </c>
      <c r="X120" s="448">
        <v>0</v>
      </c>
      <c r="Y120" s="448">
        <v>0</v>
      </c>
      <c r="Z120" s="448">
        <v>228975.12</v>
      </c>
      <c r="AA120" s="846">
        <v>43860</v>
      </c>
      <c r="AB120" s="846">
        <v>45687</v>
      </c>
      <c r="AC120" s="847">
        <v>228975.12</v>
      </c>
      <c r="AD120" s="448">
        <v>3.4666666666666668</v>
      </c>
      <c r="AE120" s="448">
        <v>5.0750000000000002</v>
      </c>
      <c r="AF120" s="848">
        <v>7.85E-2</v>
      </c>
      <c r="AG120" s="448">
        <v>793780.41599999997</v>
      </c>
      <c r="AH120" s="448">
        <v>1162048.7339999999</v>
      </c>
      <c r="AI120" s="448">
        <v>17974.546920000001</v>
      </c>
      <c r="AJ120" s="448">
        <v>3.4666666666666668</v>
      </c>
      <c r="AK120" s="448">
        <v>5.0750000000000002</v>
      </c>
      <c r="AL120" s="448">
        <v>7.85E-2</v>
      </c>
    </row>
    <row r="121" spans="1:38">
      <c r="A121" s="437" t="s">
        <v>629</v>
      </c>
      <c r="B121" s="437" t="s">
        <v>1897</v>
      </c>
      <c r="C121" s="437" t="s">
        <v>517</v>
      </c>
      <c r="D121" s="437" t="s">
        <v>518</v>
      </c>
      <c r="E121" s="437" t="s">
        <v>1393</v>
      </c>
      <c r="F121" s="437" t="s">
        <v>538</v>
      </c>
      <c r="G121" s="437" t="s">
        <v>1369</v>
      </c>
      <c r="H121" s="437" t="s">
        <v>537</v>
      </c>
      <c r="I121" s="437" t="s">
        <v>0</v>
      </c>
      <c r="J121" s="437" t="s">
        <v>539</v>
      </c>
      <c r="K121" s="437" t="s">
        <v>521</v>
      </c>
      <c r="L121" s="437" t="s">
        <v>533</v>
      </c>
      <c r="M121" s="437">
        <v>1</v>
      </c>
      <c r="N121" s="437">
        <v>1</v>
      </c>
      <c r="O121" s="437">
        <v>1</v>
      </c>
      <c r="P121" s="437">
        <v>1</v>
      </c>
      <c r="Q121" s="437">
        <v>1</v>
      </c>
      <c r="R121" s="437">
        <v>1</v>
      </c>
      <c r="S121" s="448">
        <v>416000</v>
      </c>
      <c r="T121" s="448">
        <v>0</v>
      </c>
      <c r="U121" s="448">
        <v>0</v>
      </c>
      <c r="V121" s="448">
        <v>0</v>
      </c>
      <c r="W121" s="448">
        <v>0</v>
      </c>
      <c r="X121" s="448">
        <v>0</v>
      </c>
      <c r="Y121" s="448">
        <v>0</v>
      </c>
      <c r="Z121" s="448">
        <v>416000</v>
      </c>
      <c r="AA121" s="846">
        <v>43851</v>
      </c>
      <c r="AB121" s="846">
        <v>44947</v>
      </c>
      <c r="AC121" s="847">
        <v>416000</v>
      </c>
      <c r="AD121" s="448">
        <v>1.4111111111111112</v>
      </c>
      <c r="AE121" s="448">
        <v>3.0444444444444443</v>
      </c>
      <c r="AF121" s="848">
        <v>6.2600000000000003E-2</v>
      </c>
      <c r="AG121" s="448">
        <v>587022.22222222225</v>
      </c>
      <c r="AH121" s="448">
        <v>1266488.8888888888</v>
      </c>
      <c r="AI121" s="448">
        <v>26041.600000000002</v>
      </c>
      <c r="AJ121" s="448">
        <v>1.4111111111111112</v>
      </c>
      <c r="AK121" s="448">
        <v>3.0444444444444443</v>
      </c>
      <c r="AL121" s="448">
        <v>6.2600000000000003E-2</v>
      </c>
    </row>
    <row r="122" spans="1:38">
      <c r="A122" s="437" t="s">
        <v>630</v>
      </c>
      <c r="B122" s="437" t="s">
        <v>1898</v>
      </c>
      <c r="C122" s="437" t="s">
        <v>517</v>
      </c>
      <c r="D122" s="437" t="s">
        <v>518</v>
      </c>
      <c r="E122" s="437" t="s">
        <v>1393</v>
      </c>
      <c r="F122" s="437" t="s">
        <v>538</v>
      </c>
      <c r="G122" s="437" t="s">
        <v>1369</v>
      </c>
      <c r="H122" s="437" t="s">
        <v>537</v>
      </c>
      <c r="I122" s="437" t="s">
        <v>0</v>
      </c>
      <c r="J122" s="437" t="s">
        <v>539</v>
      </c>
      <c r="K122" s="437" t="s">
        <v>521</v>
      </c>
      <c r="L122" s="437" t="s">
        <v>533</v>
      </c>
      <c r="M122" s="437">
        <v>1</v>
      </c>
      <c r="N122" s="437">
        <v>1</v>
      </c>
      <c r="O122" s="437">
        <v>1</v>
      </c>
      <c r="P122" s="437">
        <v>1</v>
      </c>
      <c r="Q122" s="437">
        <v>1</v>
      </c>
      <c r="R122" s="437">
        <v>1</v>
      </c>
      <c r="S122" s="448">
        <v>312000</v>
      </c>
      <c r="T122" s="448">
        <v>0</v>
      </c>
      <c r="U122" s="448">
        <v>0</v>
      </c>
      <c r="V122" s="448">
        <v>0</v>
      </c>
      <c r="W122" s="448">
        <v>0</v>
      </c>
      <c r="X122" s="448">
        <v>0</v>
      </c>
      <c r="Y122" s="448">
        <v>0</v>
      </c>
      <c r="Z122" s="448">
        <v>312000</v>
      </c>
      <c r="AA122" s="846">
        <v>43860</v>
      </c>
      <c r="AB122" s="846">
        <v>45687</v>
      </c>
      <c r="AC122" s="847">
        <v>312000</v>
      </c>
      <c r="AD122" s="448">
        <v>3.4666666666666668</v>
      </c>
      <c r="AE122" s="448">
        <v>5.0750000000000002</v>
      </c>
      <c r="AF122" s="848">
        <v>7.85E-2</v>
      </c>
      <c r="AG122" s="448">
        <v>1081600</v>
      </c>
      <c r="AH122" s="448">
        <v>1583400</v>
      </c>
      <c r="AI122" s="448">
        <v>24492</v>
      </c>
      <c r="AJ122" s="448">
        <v>3.4666666666666668</v>
      </c>
      <c r="AK122" s="448">
        <v>5.0750000000000002</v>
      </c>
      <c r="AL122" s="448">
        <v>7.85E-2</v>
      </c>
    </row>
    <row r="123" spans="1:38">
      <c r="A123" s="437" t="s">
        <v>631</v>
      </c>
      <c r="B123" s="437" t="s">
        <v>1899</v>
      </c>
      <c r="C123" s="437" t="s">
        <v>517</v>
      </c>
      <c r="D123" s="437" t="s">
        <v>518</v>
      </c>
      <c r="E123" s="437" t="s">
        <v>1393</v>
      </c>
      <c r="F123" s="437" t="s">
        <v>538</v>
      </c>
      <c r="G123" s="437" t="s">
        <v>1369</v>
      </c>
      <c r="H123" s="437" t="s">
        <v>537</v>
      </c>
      <c r="I123" s="437" t="s">
        <v>0</v>
      </c>
      <c r="J123" s="437" t="s">
        <v>539</v>
      </c>
      <c r="K123" s="437" t="s">
        <v>521</v>
      </c>
      <c r="L123" s="437" t="s">
        <v>533</v>
      </c>
      <c r="M123" s="437">
        <v>1</v>
      </c>
      <c r="N123" s="437">
        <v>1</v>
      </c>
      <c r="O123" s="437">
        <v>1</v>
      </c>
      <c r="P123" s="437">
        <v>1</v>
      </c>
      <c r="Q123" s="437">
        <v>1</v>
      </c>
      <c r="R123" s="437">
        <v>1</v>
      </c>
      <c r="S123" s="448">
        <v>312000</v>
      </c>
      <c r="T123" s="448">
        <v>0</v>
      </c>
      <c r="U123" s="448">
        <v>0</v>
      </c>
      <c r="V123" s="448">
        <v>0</v>
      </c>
      <c r="W123" s="448">
        <v>0</v>
      </c>
      <c r="X123" s="448">
        <v>0</v>
      </c>
      <c r="Y123" s="448">
        <v>0</v>
      </c>
      <c r="Z123" s="448">
        <v>312000</v>
      </c>
      <c r="AA123" s="846">
        <v>43826</v>
      </c>
      <c r="AB123" s="846">
        <v>46383</v>
      </c>
      <c r="AC123" s="847">
        <v>312000</v>
      </c>
      <c r="AD123" s="448">
        <v>5.4</v>
      </c>
      <c r="AE123" s="448">
        <v>7.1027777777777779</v>
      </c>
      <c r="AF123" s="848">
        <v>8.5000000000000006E-2</v>
      </c>
      <c r="AG123" s="448">
        <v>1684800</v>
      </c>
      <c r="AH123" s="448">
        <v>2216066.6666666665</v>
      </c>
      <c r="AI123" s="448">
        <v>26520.000000000004</v>
      </c>
      <c r="AJ123" s="448">
        <v>5.4</v>
      </c>
      <c r="AK123" s="448">
        <v>7.102777777777777</v>
      </c>
      <c r="AL123" s="448">
        <v>8.5000000000000006E-2</v>
      </c>
    </row>
    <row r="124" spans="1:38">
      <c r="A124" s="437" t="s">
        <v>632</v>
      </c>
      <c r="B124" s="437" t="s">
        <v>1900</v>
      </c>
      <c r="C124" s="437" t="s">
        <v>517</v>
      </c>
      <c r="D124" s="437" t="s">
        <v>518</v>
      </c>
      <c r="E124" s="437" t="s">
        <v>1393</v>
      </c>
      <c r="F124" s="437" t="s">
        <v>538</v>
      </c>
      <c r="G124" s="437" t="s">
        <v>1369</v>
      </c>
      <c r="H124" s="437" t="s">
        <v>537</v>
      </c>
      <c r="I124" s="437" t="s">
        <v>0</v>
      </c>
      <c r="J124" s="437" t="s">
        <v>539</v>
      </c>
      <c r="K124" s="437" t="s">
        <v>521</v>
      </c>
      <c r="L124" s="437" t="s">
        <v>533</v>
      </c>
      <c r="M124" s="437">
        <v>1</v>
      </c>
      <c r="N124" s="437">
        <v>1</v>
      </c>
      <c r="O124" s="437">
        <v>1</v>
      </c>
      <c r="P124" s="437">
        <v>1</v>
      </c>
      <c r="Q124" s="437">
        <v>1</v>
      </c>
      <c r="R124" s="437">
        <v>1</v>
      </c>
      <c r="S124" s="448">
        <v>1954240.27</v>
      </c>
      <c r="T124" s="448">
        <v>0</v>
      </c>
      <c r="U124" s="448">
        <v>0</v>
      </c>
      <c r="V124" s="448">
        <v>0</v>
      </c>
      <c r="W124" s="448">
        <v>0</v>
      </c>
      <c r="X124" s="448">
        <v>0</v>
      </c>
      <c r="Y124" s="448">
        <v>0</v>
      </c>
      <c r="Z124" s="448">
        <v>1954240.27</v>
      </c>
      <c r="AA124" s="846">
        <v>43851</v>
      </c>
      <c r="AB124" s="846">
        <v>44947</v>
      </c>
      <c r="AC124" s="847">
        <v>1954240.27</v>
      </c>
      <c r="AD124" s="448">
        <v>1.4111111111111112</v>
      </c>
      <c r="AE124" s="448">
        <v>3.0444444444444443</v>
      </c>
      <c r="AF124" s="848">
        <v>6.2600000000000003E-2</v>
      </c>
      <c r="AG124" s="448">
        <v>2757650.158777778</v>
      </c>
      <c r="AH124" s="448">
        <v>5949575.9331111107</v>
      </c>
      <c r="AI124" s="448">
        <v>122335.440902</v>
      </c>
      <c r="AJ124" s="448">
        <v>1.4111111111111112</v>
      </c>
      <c r="AK124" s="448">
        <v>3.0444444444444443</v>
      </c>
      <c r="AL124" s="448">
        <v>6.2600000000000003E-2</v>
      </c>
    </row>
    <row r="125" spans="1:38">
      <c r="A125" s="437" t="s">
        <v>633</v>
      </c>
      <c r="B125" s="437" t="s">
        <v>1901</v>
      </c>
      <c r="C125" s="437" t="s">
        <v>517</v>
      </c>
      <c r="D125" s="437" t="s">
        <v>518</v>
      </c>
      <c r="E125" s="437" t="s">
        <v>1393</v>
      </c>
      <c r="F125" s="437" t="s">
        <v>538</v>
      </c>
      <c r="G125" s="437" t="s">
        <v>1369</v>
      </c>
      <c r="H125" s="437" t="s">
        <v>537</v>
      </c>
      <c r="I125" s="437" t="s">
        <v>0</v>
      </c>
      <c r="J125" s="437" t="s">
        <v>539</v>
      </c>
      <c r="K125" s="437" t="s">
        <v>521</v>
      </c>
      <c r="L125" s="437" t="s">
        <v>533</v>
      </c>
      <c r="M125" s="437">
        <v>1</v>
      </c>
      <c r="N125" s="437">
        <v>1</v>
      </c>
      <c r="O125" s="437">
        <v>1</v>
      </c>
      <c r="P125" s="437">
        <v>1</v>
      </c>
      <c r="Q125" s="437">
        <v>1</v>
      </c>
      <c r="R125" s="437">
        <v>1</v>
      </c>
      <c r="S125" s="448">
        <v>2931360.41</v>
      </c>
      <c r="T125" s="448">
        <v>0</v>
      </c>
      <c r="U125" s="448">
        <v>0</v>
      </c>
      <c r="V125" s="448">
        <v>0</v>
      </c>
      <c r="W125" s="448">
        <v>0</v>
      </c>
      <c r="X125" s="448">
        <v>0</v>
      </c>
      <c r="Y125" s="448">
        <v>0</v>
      </c>
      <c r="Z125" s="448">
        <v>2931360.41</v>
      </c>
      <c r="AA125" s="846">
        <v>43860</v>
      </c>
      <c r="AB125" s="846">
        <v>45687</v>
      </c>
      <c r="AC125" s="847">
        <v>2931360.41</v>
      </c>
      <c r="AD125" s="448">
        <v>3.4666666666666668</v>
      </c>
      <c r="AE125" s="448">
        <v>5.0750000000000002</v>
      </c>
      <c r="AF125" s="848">
        <v>7.85E-2</v>
      </c>
      <c r="AG125" s="448">
        <v>10162049.421333333</v>
      </c>
      <c r="AH125" s="448">
        <v>14876654.080750002</v>
      </c>
      <c r="AI125" s="448">
        <v>230111.792185</v>
      </c>
      <c r="AJ125" s="448">
        <v>3.4666666666666663</v>
      </c>
      <c r="AK125" s="448">
        <v>5.0750000000000002</v>
      </c>
      <c r="AL125" s="448">
        <v>7.85E-2</v>
      </c>
    </row>
    <row r="126" spans="1:38">
      <c r="A126" s="437" t="s">
        <v>634</v>
      </c>
      <c r="B126" s="437" t="s">
        <v>1902</v>
      </c>
      <c r="C126" s="437" t="s">
        <v>517</v>
      </c>
      <c r="D126" s="437" t="s">
        <v>518</v>
      </c>
      <c r="E126" s="437" t="s">
        <v>1393</v>
      </c>
      <c r="F126" s="437" t="s">
        <v>538</v>
      </c>
      <c r="G126" s="437" t="s">
        <v>1369</v>
      </c>
      <c r="H126" s="437" t="s">
        <v>537</v>
      </c>
      <c r="I126" s="437" t="s">
        <v>0</v>
      </c>
      <c r="J126" s="437" t="s">
        <v>539</v>
      </c>
      <c r="K126" s="437" t="s">
        <v>521</v>
      </c>
      <c r="L126" s="437" t="s">
        <v>533</v>
      </c>
      <c r="M126" s="437">
        <v>1</v>
      </c>
      <c r="N126" s="437">
        <v>1</v>
      </c>
      <c r="O126" s="437">
        <v>1</v>
      </c>
      <c r="P126" s="437">
        <v>1</v>
      </c>
      <c r="Q126" s="437">
        <v>1</v>
      </c>
      <c r="R126" s="437">
        <v>1</v>
      </c>
      <c r="S126" s="448">
        <v>871604.48</v>
      </c>
      <c r="T126" s="448">
        <v>0</v>
      </c>
      <c r="U126" s="448">
        <v>0</v>
      </c>
      <c r="V126" s="448">
        <v>0</v>
      </c>
      <c r="W126" s="448">
        <v>0</v>
      </c>
      <c r="X126" s="448">
        <v>0</v>
      </c>
      <c r="Y126" s="448">
        <v>0</v>
      </c>
      <c r="Z126" s="448">
        <v>871604.48</v>
      </c>
      <c r="AA126" s="846">
        <v>43860</v>
      </c>
      <c r="AB126" s="846">
        <v>45687</v>
      </c>
      <c r="AC126" s="847">
        <v>871604.48</v>
      </c>
      <c r="AD126" s="448">
        <v>3.4666666666666668</v>
      </c>
      <c r="AE126" s="448">
        <v>5.0750000000000002</v>
      </c>
      <c r="AF126" s="848">
        <v>7.85E-2</v>
      </c>
      <c r="AG126" s="448">
        <v>3021562.1973333335</v>
      </c>
      <c r="AH126" s="448">
        <v>4423392.7360000005</v>
      </c>
      <c r="AI126" s="448">
        <v>68420.951679999998</v>
      </c>
      <c r="AJ126" s="448">
        <v>3.4666666666666668</v>
      </c>
      <c r="AK126" s="448">
        <v>5.0750000000000011</v>
      </c>
      <c r="AL126" s="448">
        <v>7.85E-2</v>
      </c>
    </row>
    <row r="127" spans="1:38">
      <c r="A127" s="437" t="s">
        <v>635</v>
      </c>
      <c r="B127" s="437" t="s">
        <v>1903</v>
      </c>
      <c r="C127" s="437" t="s">
        <v>517</v>
      </c>
      <c r="D127" s="437" t="s">
        <v>518</v>
      </c>
      <c r="E127" s="437" t="s">
        <v>1393</v>
      </c>
      <c r="F127" s="437" t="s">
        <v>538</v>
      </c>
      <c r="G127" s="437" t="s">
        <v>1369</v>
      </c>
      <c r="H127" s="437" t="s">
        <v>537</v>
      </c>
      <c r="I127" s="437" t="s">
        <v>0</v>
      </c>
      <c r="J127" s="437" t="s">
        <v>539</v>
      </c>
      <c r="K127" s="437" t="s">
        <v>521</v>
      </c>
      <c r="L127" s="437" t="s">
        <v>533</v>
      </c>
      <c r="M127" s="437">
        <v>1</v>
      </c>
      <c r="N127" s="437">
        <v>1</v>
      </c>
      <c r="O127" s="437">
        <v>1</v>
      </c>
      <c r="P127" s="437">
        <v>1</v>
      </c>
      <c r="Q127" s="437">
        <v>1</v>
      </c>
      <c r="R127" s="437">
        <v>1</v>
      </c>
      <c r="S127" s="448">
        <v>234464.36</v>
      </c>
      <c r="T127" s="448">
        <v>0</v>
      </c>
      <c r="U127" s="448">
        <v>0</v>
      </c>
      <c r="V127" s="448">
        <v>0</v>
      </c>
      <c r="W127" s="448">
        <v>0</v>
      </c>
      <c r="X127" s="448">
        <v>0</v>
      </c>
      <c r="Y127" s="448">
        <v>0</v>
      </c>
      <c r="Z127" s="448">
        <v>234464.36</v>
      </c>
      <c r="AA127" s="846">
        <v>43860</v>
      </c>
      <c r="AB127" s="846">
        <v>45687</v>
      </c>
      <c r="AC127" s="847">
        <v>234464.36</v>
      </c>
      <c r="AD127" s="448">
        <v>3.4666666666666668</v>
      </c>
      <c r="AE127" s="448">
        <v>5.0750000000000002</v>
      </c>
      <c r="AF127" s="848">
        <v>7.85E-2</v>
      </c>
      <c r="AG127" s="448">
        <v>812809.78133333335</v>
      </c>
      <c r="AH127" s="448">
        <v>1189906.6269999999</v>
      </c>
      <c r="AI127" s="448">
        <v>18405.452259999998</v>
      </c>
      <c r="AJ127" s="448">
        <v>3.4666666666666668</v>
      </c>
      <c r="AK127" s="448">
        <v>5.0749999999999993</v>
      </c>
      <c r="AL127" s="448">
        <v>7.85E-2</v>
      </c>
    </row>
    <row r="128" spans="1:38">
      <c r="A128" s="437" t="s">
        <v>636</v>
      </c>
      <c r="B128" s="437" t="s">
        <v>1904</v>
      </c>
      <c r="C128" s="437" t="s">
        <v>517</v>
      </c>
      <c r="D128" s="437" t="s">
        <v>518</v>
      </c>
      <c r="E128" s="437" t="s">
        <v>1393</v>
      </c>
      <c r="F128" s="437" t="s">
        <v>538</v>
      </c>
      <c r="G128" s="437" t="s">
        <v>1369</v>
      </c>
      <c r="H128" s="437" t="s">
        <v>537</v>
      </c>
      <c r="I128" s="437" t="s">
        <v>0</v>
      </c>
      <c r="J128" s="437" t="s">
        <v>539</v>
      </c>
      <c r="K128" s="437" t="s">
        <v>521</v>
      </c>
      <c r="L128" s="437" t="s">
        <v>533</v>
      </c>
      <c r="M128" s="437">
        <v>1</v>
      </c>
      <c r="N128" s="437">
        <v>1</v>
      </c>
      <c r="O128" s="437">
        <v>1</v>
      </c>
      <c r="P128" s="437">
        <v>1</v>
      </c>
      <c r="Q128" s="437">
        <v>1</v>
      </c>
      <c r="R128" s="437">
        <v>1</v>
      </c>
      <c r="S128" s="448">
        <v>168268.53</v>
      </c>
      <c r="T128" s="448">
        <v>0</v>
      </c>
      <c r="U128" s="448">
        <v>0</v>
      </c>
      <c r="V128" s="448">
        <v>0</v>
      </c>
      <c r="W128" s="448">
        <v>0</v>
      </c>
      <c r="X128" s="448">
        <v>0</v>
      </c>
      <c r="Y128" s="448">
        <v>0</v>
      </c>
      <c r="Z128" s="448">
        <v>168268.53</v>
      </c>
      <c r="AA128" s="846">
        <v>43851</v>
      </c>
      <c r="AB128" s="846">
        <v>44947</v>
      </c>
      <c r="AC128" s="847">
        <v>168268.53</v>
      </c>
      <c r="AD128" s="448">
        <v>1.4111111111111112</v>
      </c>
      <c r="AE128" s="448">
        <v>3.0444444444444443</v>
      </c>
      <c r="AF128" s="848">
        <v>6.2600000000000003E-2</v>
      </c>
      <c r="AG128" s="448">
        <v>237445.59233333333</v>
      </c>
      <c r="AH128" s="448">
        <v>512284.19133333332</v>
      </c>
      <c r="AI128" s="448">
        <v>10533.609978</v>
      </c>
      <c r="AJ128" s="448">
        <v>1.4111111111111112</v>
      </c>
      <c r="AK128" s="448">
        <v>3.0444444444444443</v>
      </c>
      <c r="AL128" s="448">
        <v>6.2600000000000003E-2</v>
      </c>
    </row>
    <row r="129" spans="1:38">
      <c r="A129" s="437" t="s">
        <v>637</v>
      </c>
      <c r="B129" s="437" t="s">
        <v>1905</v>
      </c>
      <c r="C129" s="437" t="s">
        <v>517</v>
      </c>
      <c r="D129" s="437" t="s">
        <v>518</v>
      </c>
      <c r="E129" s="437" t="s">
        <v>1393</v>
      </c>
      <c r="F129" s="437" t="s">
        <v>538</v>
      </c>
      <c r="G129" s="437" t="s">
        <v>1369</v>
      </c>
      <c r="H129" s="437" t="s">
        <v>537</v>
      </c>
      <c r="I129" s="437" t="s">
        <v>0</v>
      </c>
      <c r="J129" s="437" t="s">
        <v>539</v>
      </c>
      <c r="K129" s="437" t="s">
        <v>521</v>
      </c>
      <c r="L129" s="437" t="s">
        <v>533</v>
      </c>
      <c r="M129" s="437">
        <v>1</v>
      </c>
      <c r="N129" s="437">
        <v>1</v>
      </c>
      <c r="O129" s="437">
        <v>1</v>
      </c>
      <c r="P129" s="437">
        <v>1</v>
      </c>
      <c r="Q129" s="437">
        <v>1</v>
      </c>
      <c r="R129" s="437">
        <v>1</v>
      </c>
      <c r="S129" s="448">
        <v>2334269.67</v>
      </c>
      <c r="T129" s="448">
        <v>0</v>
      </c>
      <c r="U129" s="448">
        <v>0</v>
      </c>
      <c r="V129" s="448">
        <v>0</v>
      </c>
      <c r="W129" s="448">
        <v>0</v>
      </c>
      <c r="X129" s="448">
        <v>0</v>
      </c>
      <c r="Y129" s="448">
        <v>0</v>
      </c>
      <c r="Z129" s="448">
        <v>2334269.67</v>
      </c>
      <c r="AA129" s="846">
        <v>43851</v>
      </c>
      <c r="AB129" s="846">
        <v>44947</v>
      </c>
      <c r="AC129" s="847">
        <v>2334269.67</v>
      </c>
      <c r="AD129" s="448">
        <v>1.4111111111111112</v>
      </c>
      <c r="AE129" s="448">
        <v>3.0444444444444443</v>
      </c>
      <c r="AF129" s="848">
        <v>6.2600000000000003E-2</v>
      </c>
      <c r="AG129" s="448">
        <v>3293913.8676666669</v>
      </c>
      <c r="AH129" s="448">
        <v>7106554.3286666665</v>
      </c>
      <c r="AI129" s="448">
        <v>146125.281342</v>
      </c>
      <c r="AJ129" s="448">
        <v>1.4111111111111112</v>
      </c>
      <c r="AK129" s="448">
        <v>3.0444444444444443</v>
      </c>
      <c r="AL129" s="448">
        <v>6.2600000000000003E-2</v>
      </c>
    </row>
    <row r="130" spans="1:38">
      <c r="A130" s="437" t="s">
        <v>638</v>
      </c>
      <c r="B130" s="437" t="s">
        <v>1906</v>
      </c>
      <c r="C130" s="437" t="s">
        <v>517</v>
      </c>
      <c r="D130" s="437" t="s">
        <v>518</v>
      </c>
      <c r="E130" s="437" t="s">
        <v>1393</v>
      </c>
      <c r="F130" s="437" t="s">
        <v>538</v>
      </c>
      <c r="G130" s="437" t="s">
        <v>1369</v>
      </c>
      <c r="H130" s="437" t="s">
        <v>537</v>
      </c>
      <c r="I130" s="437" t="s">
        <v>0</v>
      </c>
      <c r="J130" s="437" t="s">
        <v>539</v>
      </c>
      <c r="K130" s="437" t="s">
        <v>521</v>
      </c>
      <c r="L130" s="437" t="s">
        <v>533</v>
      </c>
      <c r="M130" s="437">
        <v>1</v>
      </c>
      <c r="N130" s="437">
        <v>1</v>
      </c>
      <c r="O130" s="437">
        <v>1</v>
      </c>
      <c r="P130" s="437">
        <v>1</v>
      </c>
      <c r="Q130" s="437">
        <v>1</v>
      </c>
      <c r="R130" s="437">
        <v>1</v>
      </c>
      <c r="S130" s="448">
        <v>1750702.26</v>
      </c>
      <c r="T130" s="448">
        <v>0</v>
      </c>
      <c r="U130" s="448">
        <v>0</v>
      </c>
      <c r="V130" s="448">
        <v>0</v>
      </c>
      <c r="W130" s="448">
        <v>0</v>
      </c>
      <c r="X130" s="448">
        <v>0</v>
      </c>
      <c r="Y130" s="448">
        <v>0</v>
      </c>
      <c r="Z130" s="448">
        <v>1750702.26</v>
      </c>
      <c r="AA130" s="846">
        <v>43860</v>
      </c>
      <c r="AB130" s="846">
        <v>45687</v>
      </c>
      <c r="AC130" s="847">
        <v>1750702.26</v>
      </c>
      <c r="AD130" s="448">
        <v>3.4666666666666668</v>
      </c>
      <c r="AE130" s="448">
        <v>5.0750000000000002</v>
      </c>
      <c r="AF130" s="848">
        <v>7.85E-2</v>
      </c>
      <c r="AG130" s="448">
        <v>6069101.1680000005</v>
      </c>
      <c r="AH130" s="448">
        <v>8884813.9694999997</v>
      </c>
      <c r="AI130" s="448">
        <v>137430.12741000002</v>
      </c>
      <c r="AJ130" s="448">
        <v>3.4666666666666668</v>
      </c>
      <c r="AK130" s="448">
        <v>5.0750000000000002</v>
      </c>
      <c r="AL130" s="448">
        <v>7.8500000000000014E-2</v>
      </c>
    </row>
    <row r="131" spans="1:38">
      <c r="A131" s="437" t="s">
        <v>639</v>
      </c>
      <c r="B131" s="437" t="s">
        <v>1907</v>
      </c>
      <c r="C131" s="437" t="s">
        <v>517</v>
      </c>
      <c r="D131" s="437" t="s">
        <v>518</v>
      </c>
      <c r="E131" s="437" t="s">
        <v>1393</v>
      </c>
      <c r="F131" s="437" t="s">
        <v>538</v>
      </c>
      <c r="G131" s="437" t="s">
        <v>1369</v>
      </c>
      <c r="H131" s="437" t="s">
        <v>537</v>
      </c>
      <c r="I131" s="437" t="s">
        <v>0</v>
      </c>
      <c r="J131" s="437" t="s">
        <v>539</v>
      </c>
      <c r="K131" s="437" t="s">
        <v>521</v>
      </c>
      <c r="L131" s="437" t="s">
        <v>533</v>
      </c>
      <c r="M131" s="437">
        <v>1</v>
      </c>
      <c r="N131" s="437">
        <v>1</v>
      </c>
      <c r="O131" s="437">
        <v>1</v>
      </c>
      <c r="P131" s="437">
        <v>1</v>
      </c>
      <c r="Q131" s="437">
        <v>1</v>
      </c>
      <c r="R131" s="437">
        <v>1</v>
      </c>
      <c r="S131" s="448">
        <v>1750702.26</v>
      </c>
      <c r="T131" s="448">
        <v>0</v>
      </c>
      <c r="U131" s="448">
        <v>0</v>
      </c>
      <c r="V131" s="448">
        <v>0</v>
      </c>
      <c r="W131" s="448">
        <v>0</v>
      </c>
      <c r="X131" s="448">
        <v>0</v>
      </c>
      <c r="Y131" s="448">
        <v>0</v>
      </c>
      <c r="Z131" s="448">
        <v>1750702.26</v>
      </c>
      <c r="AA131" s="846">
        <v>43826</v>
      </c>
      <c r="AB131" s="846">
        <v>46383</v>
      </c>
      <c r="AC131" s="847">
        <v>1750702.26</v>
      </c>
      <c r="AD131" s="448">
        <v>5.4</v>
      </c>
      <c r="AE131" s="448">
        <v>7.1027777777777779</v>
      </c>
      <c r="AF131" s="848">
        <v>8.5000000000000006E-2</v>
      </c>
      <c r="AG131" s="448">
        <v>9453792.2039999999</v>
      </c>
      <c r="AH131" s="448">
        <v>12434849.107833333</v>
      </c>
      <c r="AI131" s="448">
        <v>148809.69210000001</v>
      </c>
      <c r="AJ131" s="448">
        <v>5.4</v>
      </c>
      <c r="AK131" s="448">
        <v>7.1027777777777779</v>
      </c>
      <c r="AL131" s="448">
        <v>8.5000000000000006E-2</v>
      </c>
    </row>
    <row r="132" spans="1:38">
      <c r="A132" s="437" t="s">
        <v>640</v>
      </c>
      <c r="B132" s="437" t="s">
        <v>1908</v>
      </c>
      <c r="C132" s="437" t="s">
        <v>517</v>
      </c>
      <c r="D132" s="437" t="s">
        <v>518</v>
      </c>
      <c r="E132" s="437" t="s">
        <v>1393</v>
      </c>
      <c r="F132" s="437" t="s">
        <v>538</v>
      </c>
      <c r="G132" s="437" t="s">
        <v>1369</v>
      </c>
      <c r="H132" s="437" t="s">
        <v>537</v>
      </c>
      <c r="I132" s="437" t="s">
        <v>0</v>
      </c>
      <c r="J132" s="437" t="s">
        <v>539</v>
      </c>
      <c r="K132" s="437" t="s">
        <v>521</v>
      </c>
      <c r="L132" s="437" t="s">
        <v>533</v>
      </c>
      <c r="M132" s="437">
        <v>1</v>
      </c>
      <c r="N132" s="437">
        <v>1</v>
      </c>
      <c r="O132" s="437">
        <v>1</v>
      </c>
      <c r="P132" s="437">
        <v>1</v>
      </c>
      <c r="Q132" s="437">
        <v>1</v>
      </c>
      <c r="R132" s="437">
        <v>1</v>
      </c>
      <c r="S132" s="448">
        <v>119000.22</v>
      </c>
      <c r="T132" s="448">
        <v>0</v>
      </c>
      <c r="U132" s="448">
        <v>0</v>
      </c>
      <c r="V132" s="448">
        <v>0</v>
      </c>
      <c r="W132" s="448">
        <v>0</v>
      </c>
      <c r="X132" s="448">
        <v>0</v>
      </c>
      <c r="Y132" s="448">
        <v>0</v>
      </c>
      <c r="Z132" s="448">
        <v>119000.22</v>
      </c>
      <c r="AA132" s="846">
        <v>43851</v>
      </c>
      <c r="AB132" s="846">
        <v>44947</v>
      </c>
      <c r="AC132" s="847">
        <v>119000.22</v>
      </c>
      <c r="AD132" s="448">
        <v>1.4111111111111112</v>
      </c>
      <c r="AE132" s="448">
        <v>3.0444444444444443</v>
      </c>
      <c r="AF132" s="848">
        <v>6.2600000000000003E-2</v>
      </c>
      <c r="AG132" s="448">
        <v>167922.53266666667</v>
      </c>
      <c r="AH132" s="448">
        <v>362289.55866666668</v>
      </c>
      <c r="AI132" s="448">
        <v>7449.4137720000008</v>
      </c>
      <c r="AJ132" s="448">
        <v>1.411111111111111</v>
      </c>
      <c r="AK132" s="448">
        <v>3.0444444444444447</v>
      </c>
      <c r="AL132" s="448">
        <v>6.2600000000000003E-2</v>
      </c>
    </row>
    <row r="133" spans="1:38">
      <c r="A133" s="437" t="s">
        <v>641</v>
      </c>
      <c r="B133" s="437" t="s">
        <v>1909</v>
      </c>
      <c r="C133" s="437" t="s">
        <v>517</v>
      </c>
      <c r="D133" s="437" t="s">
        <v>518</v>
      </c>
      <c r="E133" s="437" t="s">
        <v>1393</v>
      </c>
      <c r="F133" s="437" t="s">
        <v>538</v>
      </c>
      <c r="G133" s="437" t="s">
        <v>1369</v>
      </c>
      <c r="H133" s="437" t="s">
        <v>537</v>
      </c>
      <c r="I133" s="437" t="s">
        <v>0</v>
      </c>
      <c r="J133" s="437" t="s">
        <v>539</v>
      </c>
      <c r="K133" s="437" t="s">
        <v>521</v>
      </c>
      <c r="L133" s="437" t="s">
        <v>533</v>
      </c>
      <c r="M133" s="437">
        <v>1</v>
      </c>
      <c r="N133" s="437">
        <v>1</v>
      </c>
      <c r="O133" s="437">
        <v>1</v>
      </c>
      <c r="P133" s="437">
        <v>1</v>
      </c>
      <c r="Q133" s="437">
        <v>1</v>
      </c>
      <c r="R133" s="437">
        <v>1</v>
      </c>
      <c r="S133" s="448">
        <v>118843.71</v>
      </c>
      <c r="T133" s="448">
        <v>0</v>
      </c>
      <c r="U133" s="448">
        <v>0</v>
      </c>
      <c r="V133" s="448">
        <v>0</v>
      </c>
      <c r="W133" s="448">
        <v>0</v>
      </c>
      <c r="X133" s="448">
        <v>0</v>
      </c>
      <c r="Y133" s="448">
        <v>0</v>
      </c>
      <c r="Z133" s="448">
        <v>118843.71</v>
      </c>
      <c r="AA133" s="846">
        <v>43860</v>
      </c>
      <c r="AB133" s="846">
        <v>45687</v>
      </c>
      <c r="AC133" s="847">
        <v>118843.71</v>
      </c>
      <c r="AD133" s="448">
        <v>3.4666666666666668</v>
      </c>
      <c r="AE133" s="448">
        <v>5.0750000000000002</v>
      </c>
      <c r="AF133" s="848">
        <v>7.85E-2</v>
      </c>
      <c r="AG133" s="448">
        <v>411991.52800000005</v>
      </c>
      <c r="AH133" s="448">
        <v>603131.82825000002</v>
      </c>
      <c r="AI133" s="448">
        <v>9329.2312350000011</v>
      </c>
      <c r="AJ133" s="448">
        <v>3.4666666666666668</v>
      </c>
      <c r="AK133" s="448">
        <v>5.0750000000000002</v>
      </c>
      <c r="AL133" s="448">
        <v>7.85E-2</v>
      </c>
    </row>
    <row r="134" spans="1:38">
      <c r="A134" s="437" t="s">
        <v>642</v>
      </c>
      <c r="B134" s="437" t="s">
        <v>1910</v>
      </c>
      <c r="C134" s="437" t="s">
        <v>517</v>
      </c>
      <c r="D134" s="437" t="s">
        <v>518</v>
      </c>
      <c r="E134" s="437" t="s">
        <v>1393</v>
      </c>
      <c r="F134" s="437" t="s">
        <v>538</v>
      </c>
      <c r="G134" s="437" t="s">
        <v>1369</v>
      </c>
      <c r="H134" s="437" t="s">
        <v>537</v>
      </c>
      <c r="I134" s="437" t="s">
        <v>0</v>
      </c>
      <c r="J134" s="437" t="s">
        <v>539</v>
      </c>
      <c r="K134" s="437" t="s">
        <v>521</v>
      </c>
      <c r="L134" s="437" t="s">
        <v>533</v>
      </c>
      <c r="M134" s="437">
        <v>1</v>
      </c>
      <c r="N134" s="437">
        <v>1</v>
      </c>
      <c r="O134" s="437">
        <v>1</v>
      </c>
      <c r="P134" s="437">
        <v>1</v>
      </c>
      <c r="Q134" s="437">
        <v>1</v>
      </c>
      <c r="R134" s="437">
        <v>1</v>
      </c>
      <c r="S134" s="448">
        <v>601359.68999999994</v>
      </c>
      <c r="T134" s="448">
        <v>0</v>
      </c>
      <c r="U134" s="448">
        <v>0</v>
      </c>
      <c r="V134" s="448">
        <v>0</v>
      </c>
      <c r="W134" s="448">
        <v>0</v>
      </c>
      <c r="X134" s="448">
        <v>0</v>
      </c>
      <c r="Y134" s="448">
        <v>0</v>
      </c>
      <c r="Z134" s="448">
        <v>601359.68999999994</v>
      </c>
      <c r="AA134" s="846">
        <v>43851</v>
      </c>
      <c r="AB134" s="846">
        <v>44947</v>
      </c>
      <c r="AC134" s="847">
        <v>601359.68999999994</v>
      </c>
      <c r="AD134" s="448">
        <v>1.4111111111111112</v>
      </c>
      <c r="AE134" s="448">
        <v>3.0444444444444443</v>
      </c>
      <c r="AF134" s="848">
        <v>6.2600000000000003E-2</v>
      </c>
      <c r="AG134" s="448">
        <v>848585.34033333336</v>
      </c>
      <c r="AH134" s="448">
        <v>1830806.1673333331</v>
      </c>
      <c r="AI134" s="448">
        <v>37645.116593999999</v>
      </c>
      <c r="AJ134" s="448">
        <v>1.4111111111111112</v>
      </c>
      <c r="AK134" s="448">
        <v>3.0444444444444443</v>
      </c>
      <c r="AL134" s="448">
        <v>6.2600000000000003E-2</v>
      </c>
    </row>
    <row r="135" spans="1:38">
      <c r="A135" s="437" t="s">
        <v>643</v>
      </c>
      <c r="B135" s="437" t="s">
        <v>1911</v>
      </c>
      <c r="C135" s="437" t="s">
        <v>517</v>
      </c>
      <c r="D135" s="437" t="s">
        <v>518</v>
      </c>
      <c r="E135" s="437" t="s">
        <v>1393</v>
      </c>
      <c r="F135" s="437" t="s">
        <v>538</v>
      </c>
      <c r="G135" s="437" t="s">
        <v>1369</v>
      </c>
      <c r="H135" s="437" t="s">
        <v>537</v>
      </c>
      <c r="I135" s="437" t="s">
        <v>0</v>
      </c>
      <c r="J135" s="437" t="s">
        <v>539</v>
      </c>
      <c r="K135" s="437" t="s">
        <v>521</v>
      </c>
      <c r="L135" s="437" t="s">
        <v>533</v>
      </c>
      <c r="M135" s="437">
        <v>1</v>
      </c>
      <c r="N135" s="437">
        <v>1</v>
      </c>
      <c r="O135" s="437">
        <v>1</v>
      </c>
      <c r="P135" s="437">
        <v>1</v>
      </c>
      <c r="Q135" s="437">
        <v>1</v>
      </c>
      <c r="R135" s="437">
        <v>1</v>
      </c>
      <c r="S135" s="448">
        <v>451019.78</v>
      </c>
      <c r="T135" s="448">
        <v>0</v>
      </c>
      <c r="U135" s="448">
        <v>0</v>
      </c>
      <c r="V135" s="448">
        <v>0</v>
      </c>
      <c r="W135" s="448">
        <v>0</v>
      </c>
      <c r="X135" s="448">
        <v>0</v>
      </c>
      <c r="Y135" s="448">
        <v>0</v>
      </c>
      <c r="Z135" s="448">
        <v>451019.78</v>
      </c>
      <c r="AA135" s="846">
        <v>43860</v>
      </c>
      <c r="AB135" s="846">
        <v>45687</v>
      </c>
      <c r="AC135" s="847">
        <v>451019.78</v>
      </c>
      <c r="AD135" s="448">
        <v>3.4666666666666668</v>
      </c>
      <c r="AE135" s="448">
        <v>5.0750000000000002</v>
      </c>
      <c r="AF135" s="848">
        <v>7.85E-2</v>
      </c>
      <c r="AG135" s="448">
        <v>1563535.2373333336</v>
      </c>
      <c r="AH135" s="448">
        <v>2288925.3835</v>
      </c>
      <c r="AI135" s="448">
        <v>35405.052730000003</v>
      </c>
      <c r="AJ135" s="448">
        <v>3.4666666666666672</v>
      </c>
      <c r="AK135" s="448">
        <v>5.0749999999999993</v>
      </c>
      <c r="AL135" s="448">
        <v>7.85E-2</v>
      </c>
    </row>
    <row r="136" spans="1:38">
      <c r="A136" s="437" t="s">
        <v>644</v>
      </c>
      <c r="B136" s="437" t="s">
        <v>1912</v>
      </c>
      <c r="C136" s="437" t="s">
        <v>517</v>
      </c>
      <c r="D136" s="437" t="s">
        <v>518</v>
      </c>
      <c r="E136" s="437" t="s">
        <v>1393</v>
      </c>
      <c r="F136" s="437" t="s">
        <v>538</v>
      </c>
      <c r="G136" s="437" t="s">
        <v>1369</v>
      </c>
      <c r="H136" s="437" t="s">
        <v>537</v>
      </c>
      <c r="I136" s="437" t="s">
        <v>0</v>
      </c>
      <c r="J136" s="437" t="s">
        <v>539</v>
      </c>
      <c r="K136" s="437" t="s">
        <v>521</v>
      </c>
      <c r="L136" s="437" t="s">
        <v>533</v>
      </c>
      <c r="M136" s="437">
        <v>1</v>
      </c>
      <c r="N136" s="437">
        <v>1</v>
      </c>
      <c r="O136" s="437">
        <v>1</v>
      </c>
      <c r="P136" s="437">
        <v>1</v>
      </c>
      <c r="Q136" s="437">
        <v>1</v>
      </c>
      <c r="R136" s="437">
        <v>1</v>
      </c>
      <c r="S136" s="448">
        <v>451019.78</v>
      </c>
      <c r="T136" s="448">
        <v>0</v>
      </c>
      <c r="U136" s="448">
        <v>0</v>
      </c>
      <c r="V136" s="448">
        <v>0</v>
      </c>
      <c r="W136" s="448">
        <v>0</v>
      </c>
      <c r="X136" s="448">
        <v>0</v>
      </c>
      <c r="Y136" s="448">
        <v>0</v>
      </c>
      <c r="Z136" s="448">
        <v>451019.78</v>
      </c>
      <c r="AA136" s="846">
        <v>43826</v>
      </c>
      <c r="AB136" s="846">
        <v>46383</v>
      </c>
      <c r="AC136" s="847">
        <v>451019.78</v>
      </c>
      <c r="AD136" s="448">
        <v>5.4</v>
      </c>
      <c r="AE136" s="448">
        <v>7.1027777777777779</v>
      </c>
      <c r="AF136" s="848">
        <v>8.5000000000000006E-2</v>
      </c>
      <c r="AG136" s="448">
        <v>2435506.8120000004</v>
      </c>
      <c r="AH136" s="448">
        <v>3203493.2707222225</v>
      </c>
      <c r="AI136" s="448">
        <v>38336.681300000004</v>
      </c>
      <c r="AJ136" s="448">
        <v>5.4</v>
      </c>
      <c r="AK136" s="448">
        <v>7.1027777777777779</v>
      </c>
      <c r="AL136" s="448">
        <v>8.5000000000000006E-2</v>
      </c>
    </row>
    <row r="137" spans="1:38">
      <c r="A137" s="437" t="s">
        <v>645</v>
      </c>
      <c r="B137" s="437" t="s">
        <v>1913</v>
      </c>
      <c r="C137" s="437" t="s">
        <v>517</v>
      </c>
      <c r="D137" s="437" t="s">
        <v>518</v>
      </c>
      <c r="E137" s="437" t="s">
        <v>1393</v>
      </c>
      <c r="F137" s="437" t="s">
        <v>538</v>
      </c>
      <c r="G137" s="437" t="s">
        <v>1369</v>
      </c>
      <c r="H137" s="437" t="s">
        <v>537</v>
      </c>
      <c r="I137" s="437" t="s">
        <v>0</v>
      </c>
      <c r="J137" s="437" t="s">
        <v>539</v>
      </c>
      <c r="K137" s="437" t="s">
        <v>521</v>
      </c>
      <c r="L137" s="437" t="s">
        <v>533</v>
      </c>
      <c r="M137" s="437">
        <v>1</v>
      </c>
      <c r="N137" s="437">
        <v>1</v>
      </c>
      <c r="O137" s="437">
        <v>1</v>
      </c>
      <c r="P137" s="437">
        <v>1</v>
      </c>
      <c r="Q137" s="437">
        <v>1</v>
      </c>
      <c r="R137" s="437">
        <v>1</v>
      </c>
      <c r="S137" s="448">
        <v>1459700.04</v>
      </c>
      <c r="T137" s="448">
        <v>0</v>
      </c>
      <c r="U137" s="448">
        <v>0</v>
      </c>
      <c r="V137" s="448">
        <v>0</v>
      </c>
      <c r="W137" s="448">
        <v>0</v>
      </c>
      <c r="X137" s="448">
        <v>0</v>
      </c>
      <c r="Y137" s="448">
        <v>0</v>
      </c>
      <c r="Z137" s="448">
        <v>1459700.04</v>
      </c>
      <c r="AA137" s="846">
        <v>43851</v>
      </c>
      <c r="AB137" s="846">
        <v>44947</v>
      </c>
      <c r="AC137" s="847">
        <v>1459700.04</v>
      </c>
      <c r="AD137" s="448">
        <v>1.4111111111111112</v>
      </c>
      <c r="AE137" s="448">
        <v>3.0444444444444443</v>
      </c>
      <c r="AF137" s="848">
        <v>6.2600000000000003E-2</v>
      </c>
      <c r="AG137" s="448">
        <v>2059798.9453333335</v>
      </c>
      <c r="AH137" s="448">
        <v>4443975.6773333335</v>
      </c>
      <c r="AI137" s="448">
        <v>91377.222504000005</v>
      </c>
      <c r="AJ137" s="448">
        <v>1.4111111111111112</v>
      </c>
      <c r="AK137" s="448">
        <v>3.0444444444444443</v>
      </c>
      <c r="AL137" s="448">
        <v>6.2600000000000003E-2</v>
      </c>
    </row>
    <row r="138" spans="1:38">
      <c r="A138" s="437" t="s">
        <v>646</v>
      </c>
      <c r="B138" s="437" t="s">
        <v>1914</v>
      </c>
      <c r="C138" s="437" t="s">
        <v>517</v>
      </c>
      <c r="D138" s="437" t="s">
        <v>518</v>
      </c>
      <c r="E138" s="437" t="s">
        <v>1393</v>
      </c>
      <c r="F138" s="437" t="s">
        <v>538</v>
      </c>
      <c r="G138" s="437" t="s">
        <v>1369</v>
      </c>
      <c r="H138" s="437" t="s">
        <v>537</v>
      </c>
      <c r="I138" s="437" t="s">
        <v>0</v>
      </c>
      <c r="J138" s="437" t="s">
        <v>539</v>
      </c>
      <c r="K138" s="437" t="s">
        <v>521</v>
      </c>
      <c r="L138" s="437" t="s">
        <v>533</v>
      </c>
      <c r="M138" s="437">
        <v>1</v>
      </c>
      <c r="N138" s="437">
        <v>1</v>
      </c>
      <c r="O138" s="437">
        <v>1</v>
      </c>
      <c r="P138" s="437">
        <v>1</v>
      </c>
      <c r="Q138" s="437">
        <v>1</v>
      </c>
      <c r="R138" s="437">
        <v>1</v>
      </c>
      <c r="S138" s="448">
        <v>134101.54</v>
      </c>
      <c r="T138" s="448">
        <v>0</v>
      </c>
      <c r="U138" s="448">
        <v>0</v>
      </c>
      <c r="V138" s="448">
        <v>0</v>
      </c>
      <c r="W138" s="448">
        <v>0</v>
      </c>
      <c r="X138" s="448">
        <v>0</v>
      </c>
      <c r="Y138" s="448">
        <v>0</v>
      </c>
      <c r="Z138" s="448">
        <v>134101.54</v>
      </c>
      <c r="AA138" s="846">
        <v>43851</v>
      </c>
      <c r="AB138" s="846">
        <v>44947</v>
      </c>
      <c r="AC138" s="847">
        <v>134101.54</v>
      </c>
      <c r="AD138" s="448">
        <v>1.4111111111111112</v>
      </c>
      <c r="AE138" s="448">
        <v>3.0444444444444443</v>
      </c>
      <c r="AF138" s="848">
        <v>6.2600000000000003E-2</v>
      </c>
      <c r="AG138" s="448">
        <v>189232.17311111113</v>
      </c>
      <c r="AH138" s="448">
        <v>408264.68844444444</v>
      </c>
      <c r="AI138" s="448">
        <v>8394.7564040000016</v>
      </c>
      <c r="AJ138" s="448">
        <v>1.4111111111111112</v>
      </c>
      <c r="AK138" s="448">
        <v>3.0444444444444443</v>
      </c>
      <c r="AL138" s="448">
        <v>6.2600000000000003E-2</v>
      </c>
    </row>
    <row r="139" spans="1:38">
      <c r="A139" s="437" t="s">
        <v>647</v>
      </c>
      <c r="B139" s="437" t="s">
        <v>1915</v>
      </c>
      <c r="C139" s="437" t="s">
        <v>517</v>
      </c>
      <c r="D139" s="437" t="s">
        <v>518</v>
      </c>
      <c r="E139" s="437" t="s">
        <v>1393</v>
      </c>
      <c r="F139" s="437" t="s">
        <v>538</v>
      </c>
      <c r="G139" s="437" t="s">
        <v>1369</v>
      </c>
      <c r="H139" s="437" t="s">
        <v>537</v>
      </c>
      <c r="I139" s="437" t="s">
        <v>0</v>
      </c>
      <c r="J139" s="437" t="s">
        <v>539</v>
      </c>
      <c r="K139" s="437" t="s">
        <v>521</v>
      </c>
      <c r="L139" s="437" t="s">
        <v>533</v>
      </c>
      <c r="M139" s="437">
        <v>1</v>
      </c>
      <c r="N139" s="437">
        <v>1</v>
      </c>
      <c r="O139" s="437">
        <v>1</v>
      </c>
      <c r="P139" s="437">
        <v>1</v>
      </c>
      <c r="Q139" s="437">
        <v>1</v>
      </c>
      <c r="R139" s="437">
        <v>1</v>
      </c>
      <c r="S139" s="448">
        <v>442533.83</v>
      </c>
      <c r="T139" s="448">
        <v>0</v>
      </c>
      <c r="U139" s="448">
        <v>0</v>
      </c>
      <c r="V139" s="448">
        <v>0</v>
      </c>
      <c r="W139" s="448">
        <v>0</v>
      </c>
      <c r="X139" s="448">
        <v>0</v>
      </c>
      <c r="Y139" s="448">
        <v>0</v>
      </c>
      <c r="Z139" s="448">
        <v>442533.83</v>
      </c>
      <c r="AA139" s="846">
        <v>43851</v>
      </c>
      <c r="AB139" s="846">
        <v>44947</v>
      </c>
      <c r="AC139" s="847">
        <v>442533.83</v>
      </c>
      <c r="AD139" s="448">
        <v>1.4111111111111112</v>
      </c>
      <c r="AE139" s="448">
        <v>3.0444444444444443</v>
      </c>
      <c r="AF139" s="848">
        <v>6.2600000000000003E-2</v>
      </c>
      <c r="AG139" s="448">
        <v>624464.40455555567</v>
      </c>
      <c r="AH139" s="448">
        <v>1347269.6602222221</v>
      </c>
      <c r="AI139" s="448">
        <v>27702.617758000004</v>
      </c>
      <c r="AJ139" s="448">
        <v>1.4111111111111112</v>
      </c>
      <c r="AK139" s="448">
        <v>3.0444444444444438</v>
      </c>
      <c r="AL139" s="448">
        <v>6.2600000000000003E-2</v>
      </c>
    </row>
    <row r="140" spans="1:38">
      <c r="A140" s="437" t="s">
        <v>648</v>
      </c>
      <c r="B140" s="437" t="s">
        <v>1916</v>
      </c>
      <c r="C140" s="437" t="s">
        <v>517</v>
      </c>
      <c r="D140" s="437" t="s">
        <v>518</v>
      </c>
      <c r="E140" s="437" t="s">
        <v>1393</v>
      </c>
      <c r="F140" s="437" t="s">
        <v>538</v>
      </c>
      <c r="G140" s="437" t="s">
        <v>1369</v>
      </c>
      <c r="H140" s="437" t="s">
        <v>537</v>
      </c>
      <c r="I140" s="437" t="s">
        <v>0</v>
      </c>
      <c r="J140" s="437" t="s">
        <v>539</v>
      </c>
      <c r="K140" s="437" t="s">
        <v>521</v>
      </c>
      <c r="L140" s="437" t="s">
        <v>533</v>
      </c>
      <c r="M140" s="437">
        <v>1</v>
      </c>
      <c r="N140" s="437">
        <v>1</v>
      </c>
      <c r="O140" s="437">
        <v>1</v>
      </c>
      <c r="P140" s="437">
        <v>1</v>
      </c>
      <c r="Q140" s="437">
        <v>1</v>
      </c>
      <c r="R140" s="437">
        <v>1</v>
      </c>
      <c r="S140" s="448">
        <v>2087948.3</v>
      </c>
      <c r="T140" s="448">
        <v>0</v>
      </c>
      <c r="U140" s="448">
        <v>0</v>
      </c>
      <c r="V140" s="448">
        <v>0</v>
      </c>
      <c r="W140" s="448">
        <v>0</v>
      </c>
      <c r="X140" s="448">
        <v>0</v>
      </c>
      <c r="Y140" s="448">
        <v>0</v>
      </c>
      <c r="Z140" s="448">
        <v>2087948.3</v>
      </c>
      <c r="AA140" s="846">
        <v>43851</v>
      </c>
      <c r="AB140" s="846">
        <v>44947</v>
      </c>
      <c r="AC140" s="847">
        <v>2087948.3</v>
      </c>
      <c r="AD140" s="448">
        <v>1.4111111111111112</v>
      </c>
      <c r="AE140" s="448">
        <v>3.0444444444444443</v>
      </c>
      <c r="AF140" s="848">
        <v>6.2600000000000003E-2</v>
      </c>
      <c r="AG140" s="448">
        <v>2946327.0455555557</v>
      </c>
      <c r="AH140" s="448">
        <v>6356642.6022222219</v>
      </c>
      <c r="AI140" s="448">
        <v>130705.56358</v>
      </c>
      <c r="AJ140" s="448">
        <v>1.4111111111111112</v>
      </c>
      <c r="AK140" s="448">
        <v>3.0444444444444443</v>
      </c>
      <c r="AL140" s="448">
        <v>6.2600000000000003E-2</v>
      </c>
    </row>
    <row r="141" spans="1:38">
      <c r="A141" s="437" t="s">
        <v>649</v>
      </c>
      <c r="B141" s="437" t="s">
        <v>1917</v>
      </c>
      <c r="C141" s="437" t="s">
        <v>517</v>
      </c>
      <c r="D141" s="437" t="s">
        <v>518</v>
      </c>
      <c r="E141" s="437" t="s">
        <v>1393</v>
      </c>
      <c r="F141" s="437" t="s">
        <v>538</v>
      </c>
      <c r="G141" s="437" t="s">
        <v>1369</v>
      </c>
      <c r="H141" s="437" t="s">
        <v>537</v>
      </c>
      <c r="I141" s="437" t="s">
        <v>0</v>
      </c>
      <c r="J141" s="437" t="s">
        <v>539</v>
      </c>
      <c r="K141" s="437" t="s">
        <v>521</v>
      </c>
      <c r="L141" s="437" t="s">
        <v>533</v>
      </c>
      <c r="M141" s="437">
        <v>1</v>
      </c>
      <c r="N141" s="437">
        <v>1</v>
      </c>
      <c r="O141" s="437">
        <v>1</v>
      </c>
      <c r="P141" s="437">
        <v>1</v>
      </c>
      <c r="Q141" s="437">
        <v>1</v>
      </c>
      <c r="R141" s="437">
        <v>1</v>
      </c>
      <c r="S141" s="448">
        <v>1563038.35</v>
      </c>
      <c r="T141" s="448">
        <v>0</v>
      </c>
      <c r="U141" s="448">
        <v>0</v>
      </c>
      <c r="V141" s="448">
        <v>0</v>
      </c>
      <c r="W141" s="448">
        <v>0</v>
      </c>
      <c r="X141" s="448">
        <v>0</v>
      </c>
      <c r="Y141" s="448">
        <v>0</v>
      </c>
      <c r="Z141" s="448">
        <v>1563038.35</v>
      </c>
      <c r="AA141" s="846">
        <v>43860</v>
      </c>
      <c r="AB141" s="846">
        <v>45687</v>
      </c>
      <c r="AC141" s="847">
        <v>1563038.35</v>
      </c>
      <c r="AD141" s="448">
        <v>3.4666666666666668</v>
      </c>
      <c r="AE141" s="448">
        <v>5.0750000000000002</v>
      </c>
      <c r="AF141" s="848">
        <v>7.85E-2</v>
      </c>
      <c r="AG141" s="448">
        <v>5418532.9466666672</v>
      </c>
      <c r="AH141" s="448">
        <v>7932419.6262500007</v>
      </c>
      <c r="AI141" s="448">
        <v>122698.510475</v>
      </c>
      <c r="AJ141" s="448">
        <v>3.4666666666666668</v>
      </c>
      <c r="AK141" s="448">
        <v>5.0750000000000002</v>
      </c>
      <c r="AL141" s="448">
        <v>7.85E-2</v>
      </c>
    </row>
    <row r="142" spans="1:38">
      <c r="A142" s="437" t="s">
        <v>650</v>
      </c>
      <c r="B142" s="437" t="s">
        <v>1918</v>
      </c>
      <c r="C142" s="437" t="s">
        <v>517</v>
      </c>
      <c r="D142" s="437" t="s">
        <v>518</v>
      </c>
      <c r="E142" s="437" t="s">
        <v>1393</v>
      </c>
      <c r="F142" s="437" t="s">
        <v>538</v>
      </c>
      <c r="G142" s="437" t="s">
        <v>1369</v>
      </c>
      <c r="H142" s="437" t="s">
        <v>537</v>
      </c>
      <c r="I142" s="437" t="s">
        <v>0</v>
      </c>
      <c r="J142" s="437" t="s">
        <v>539</v>
      </c>
      <c r="K142" s="437" t="s">
        <v>521</v>
      </c>
      <c r="L142" s="437" t="s">
        <v>533</v>
      </c>
      <c r="M142" s="437">
        <v>1</v>
      </c>
      <c r="N142" s="437">
        <v>1</v>
      </c>
      <c r="O142" s="437">
        <v>1</v>
      </c>
      <c r="P142" s="437">
        <v>1</v>
      </c>
      <c r="Q142" s="437">
        <v>1</v>
      </c>
      <c r="R142" s="437">
        <v>1</v>
      </c>
      <c r="S142" s="448">
        <v>1549032.27</v>
      </c>
      <c r="T142" s="448">
        <v>0</v>
      </c>
      <c r="U142" s="448">
        <v>0</v>
      </c>
      <c r="V142" s="448">
        <v>0</v>
      </c>
      <c r="W142" s="448">
        <v>0</v>
      </c>
      <c r="X142" s="448">
        <v>0</v>
      </c>
      <c r="Y142" s="448">
        <v>0</v>
      </c>
      <c r="Z142" s="448">
        <v>1549032.27</v>
      </c>
      <c r="AA142" s="846">
        <v>43826</v>
      </c>
      <c r="AB142" s="846">
        <v>46383</v>
      </c>
      <c r="AC142" s="847">
        <v>1549032.27</v>
      </c>
      <c r="AD142" s="448">
        <v>5.4</v>
      </c>
      <c r="AE142" s="448">
        <v>7.1027777777777779</v>
      </c>
      <c r="AF142" s="848">
        <v>8.5000000000000006E-2</v>
      </c>
      <c r="AG142" s="448">
        <v>8364774.2580000004</v>
      </c>
      <c r="AH142" s="448">
        <v>11002431.984416667</v>
      </c>
      <c r="AI142" s="448">
        <v>131667.74295000001</v>
      </c>
      <c r="AJ142" s="448">
        <v>5.4</v>
      </c>
      <c r="AK142" s="448">
        <v>7.1027777777777779</v>
      </c>
      <c r="AL142" s="448">
        <v>8.5000000000000006E-2</v>
      </c>
    </row>
    <row r="143" spans="1:38">
      <c r="A143" s="437" t="s">
        <v>651</v>
      </c>
      <c r="B143" s="437" t="s">
        <v>1919</v>
      </c>
      <c r="C143" s="437" t="s">
        <v>517</v>
      </c>
      <c r="D143" s="437" t="s">
        <v>518</v>
      </c>
      <c r="E143" s="437" t="s">
        <v>1393</v>
      </c>
      <c r="F143" s="437" t="s">
        <v>538</v>
      </c>
      <c r="G143" s="437" t="s">
        <v>1369</v>
      </c>
      <c r="H143" s="437" t="s">
        <v>537</v>
      </c>
      <c r="I143" s="437" t="s">
        <v>0</v>
      </c>
      <c r="J143" s="437" t="s">
        <v>539</v>
      </c>
      <c r="K143" s="437" t="s">
        <v>521</v>
      </c>
      <c r="L143" s="437" t="s">
        <v>533</v>
      </c>
      <c r="M143" s="437">
        <v>1</v>
      </c>
      <c r="N143" s="437">
        <v>1</v>
      </c>
      <c r="O143" s="437">
        <v>1</v>
      </c>
      <c r="P143" s="437">
        <v>1</v>
      </c>
      <c r="Q143" s="437">
        <v>1</v>
      </c>
      <c r="R143" s="437">
        <v>1</v>
      </c>
      <c r="S143" s="448">
        <v>1229500</v>
      </c>
      <c r="T143" s="448">
        <v>0</v>
      </c>
      <c r="U143" s="448">
        <v>0</v>
      </c>
      <c r="V143" s="448">
        <v>0</v>
      </c>
      <c r="W143" s="448">
        <v>0</v>
      </c>
      <c r="X143" s="448">
        <v>0</v>
      </c>
      <c r="Y143" s="448">
        <v>0</v>
      </c>
      <c r="Z143" s="448">
        <v>1229500</v>
      </c>
      <c r="AA143" s="846">
        <v>43851</v>
      </c>
      <c r="AB143" s="846">
        <v>44947</v>
      </c>
      <c r="AC143" s="847">
        <v>1229500</v>
      </c>
      <c r="AD143" s="448">
        <v>1.4111111111111112</v>
      </c>
      <c r="AE143" s="448">
        <v>3.0444444444444443</v>
      </c>
      <c r="AF143" s="848">
        <v>6.2600000000000003E-2</v>
      </c>
      <c r="AG143" s="448">
        <v>1734961.1111111112</v>
      </c>
      <c r="AH143" s="448">
        <v>3743144.444444444</v>
      </c>
      <c r="AI143" s="448">
        <v>76966.7</v>
      </c>
      <c r="AJ143" s="448">
        <v>1.4111111111111112</v>
      </c>
      <c r="AK143" s="448">
        <v>3.0444444444444443</v>
      </c>
      <c r="AL143" s="448">
        <v>6.2600000000000003E-2</v>
      </c>
    </row>
    <row r="144" spans="1:38">
      <c r="A144" s="437" t="s">
        <v>652</v>
      </c>
      <c r="B144" s="437" t="s">
        <v>1920</v>
      </c>
      <c r="C144" s="437" t="s">
        <v>517</v>
      </c>
      <c r="D144" s="437" t="s">
        <v>518</v>
      </c>
      <c r="E144" s="437" t="s">
        <v>1393</v>
      </c>
      <c r="F144" s="437" t="s">
        <v>538</v>
      </c>
      <c r="G144" s="437" t="s">
        <v>1369</v>
      </c>
      <c r="H144" s="437" t="s">
        <v>537</v>
      </c>
      <c r="I144" s="437" t="s">
        <v>0</v>
      </c>
      <c r="J144" s="437" t="s">
        <v>539</v>
      </c>
      <c r="K144" s="437" t="s">
        <v>521</v>
      </c>
      <c r="L144" s="437" t="s">
        <v>533</v>
      </c>
      <c r="M144" s="437">
        <v>1</v>
      </c>
      <c r="N144" s="437">
        <v>1</v>
      </c>
      <c r="O144" s="437">
        <v>1</v>
      </c>
      <c r="P144" s="437">
        <v>1</v>
      </c>
      <c r="Q144" s="437">
        <v>1</v>
      </c>
      <c r="R144" s="437">
        <v>1</v>
      </c>
      <c r="S144" s="448">
        <v>254700</v>
      </c>
      <c r="T144" s="448">
        <v>0</v>
      </c>
      <c r="U144" s="448">
        <v>0</v>
      </c>
      <c r="V144" s="448">
        <v>0</v>
      </c>
      <c r="W144" s="448">
        <v>0</v>
      </c>
      <c r="X144" s="448">
        <v>0</v>
      </c>
      <c r="Y144" s="448">
        <v>0</v>
      </c>
      <c r="Z144" s="448">
        <v>254700</v>
      </c>
      <c r="AA144" s="846">
        <v>43851</v>
      </c>
      <c r="AB144" s="846">
        <v>44947</v>
      </c>
      <c r="AC144" s="847">
        <v>254700</v>
      </c>
      <c r="AD144" s="448">
        <v>1.4111111111111112</v>
      </c>
      <c r="AE144" s="448">
        <v>3.0444444444444443</v>
      </c>
      <c r="AF144" s="848">
        <v>6.2600000000000003E-2</v>
      </c>
      <c r="AG144" s="448">
        <v>359410</v>
      </c>
      <c r="AH144" s="448">
        <v>775420</v>
      </c>
      <c r="AI144" s="448">
        <v>15944.220000000001</v>
      </c>
      <c r="AJ144" s="448">
        <v>1.4111111111111112</v>
      </c>
      <c r="AK144" s="448">
        <v>3.0444444444444443</v>
      </c>
      <c r="AL144" s="448">
        <v>6.2600000000000003E-2</v>
      </c>
    </row>
    <row r="145" spans="1:38">
      <c r="A145" s="437" t="s">
        <v>653</v>
      </c>
      <c r="B145" s="437" t="s">
        <v>1921</v>
      </c>
      <c r="C145" s="437" t="s">
        <v>517</v>
      </c>
      <c r="D145" s="437" t="s">
        <v>518</v>
      </c>
      <c r="E145" s="437" t="s">
        <v>1393</v>
      </c>
      <c r="F145" s="437" t="s">
        <v>538</v>
      </c>
      <c r="G145" s="437" t="s">
        <v>1369</v>
      </c>
      <c r="H145" s="437" t="s">
        <v>537</v>
      </c>
      <c r="I145" s="437" t="s">
        <v>0</v>
      </c>
      <c r="J145" s="437" t="s">
        <v>539</v>
      </c>
      <c r="K145" s="437" t="s">
        <v>521</v>
      </c>
      <c r="L145" s="437" t="s">
        <v>533</v>
      </c>
      <c r="M145" s="437">
        <v>1</v>
      </c>
      <c r="N145" s="437">
        <v>1</v>
      </c>
      <c r="O145" s="437">
        <v>1</v>
      </c>
      <c r="P145" s="437">
        <v>1</v>
      </c>
      <c r="Q145" s="437">
        <v>1</v>
      </c>
      <c r="R145" s="437">
        <v>1</v>
      </c>
      <c r="S145" s="448">
        <v>409000</v>
      </c>
      <c r="T145" s="448">
        <v>0</v>
      </c>
      <c r="U145" s="448">
        <v>0</v>
      </c>
      <c r="V145" s="448">
        <v>0</v>
      </c>
      <c r="W145" s="448">
        <v>0</v>
      </c>
      <c r="X145" s="448">
        <v>0</v>
      </c>
      <c r="Y145" s="448">
        <v>0</v>
      </c>
      <c r="Z145" s="448">
        <v>409000</v>
      </c>
      <c r="AA145" s="846">
        <v>43860</v>
      </c>
      <c r="AB145" s="846">
        <v>45687</v>
      </c>
      <c r="AC145" s="847">
        <v>409000</v>
      </c>
      <c r="AD145" s="448">
        <v>3.4666666666666668</v>
      </c>
      <c r="AE145" s="448">
        <v>5.0750000000000002</v>
      </c>
      <c r="AF145" s="848">
        <v>7.85E-2</v>
      </c>
      <c r="AG145" s="448">
        <v>1417866.6666666667</v>
      </c>
      <c r="AH145" s="448">
        <v>2075675</v>
      </c>
      <c r="AI145" s="448">
        <v>32106.5</v>
      </c>
      <c r="AJ145" s="448">
        <v>3.4666666666666668</v>
      </c>
      <c r="AK145" s="448">
        <v>5.0750000000000002</v>
      </c>
      <c r="AL145" s="448">
        <v>7.85E-2</v>
      </c>
    </row>
    <row r="146" spans="1:38">
      <c r="A146" s="437" t="s">
        <v>654</v>
      </c>
      <c r="B146" s="437" t="s">
        <v>1922</v>
      </c>
      <c r="C146" s="437" t="s">
        <v>517</v>
      </c>
      <c r="D146" s="437" t="s">
        <v>518</v>
      </c>
      <c r="E146" s="437" t="s">
        <v>1393</v>
      </c>
      <c r="F146" s="437" t="s">
        <v>538</v>
      </c>
      <c r="G146" s="437" t="s">
        <v>1369</v>
      </c>
      <c r="H146" s="437" t="s">
        <v>537</v>
      </c>
      <c r="I146" s="437" t="s">
        <v>0</v>
      </c>
      <c r="J146" s="437" t="s">
        <v>539</v>
      </c>
      <c r="K146" s="437" t="s">
        <v>521</v>
      </c>
      <c r="L146" s="437" t="s">
        <v>533</v>
      </c>
      <c r="M146" s="437">
        <v>1</v>
      </c>
      <c r="N146" s="437">
        <v>1</v>
      </c>
      <c r="O146" s="437">
        <v>1</v>
      </c>
      <c r="P146" s="437">
        <v>1</v>
      </c>
      <c r="Q146" s="437">
        <v>1</v>
      </c>
      <c r="R146" s="437">
        <v>1</v>
      </c>
      <c r="S146" s="448">
        <v>405350</v>
      </c>
      <c r="T146" s="448">
        <v>0</v>
      </c>
      <c r="U146" s="448">
        <v>0</v>
      </c>
      <c r="V146" s="448">
        <v>0</v>
      </c>
      <c r="W146" s="448">
        <v>0</v>
      </c>
      <c r="X146" s="448">
        <v>0</v>
      </c>
      <c r="Y146" s="448">
        <v>0</v>
      </c>
      <c r="Z146" s="448">
        <v>405350</v>
      </c>
      <c r="AA146" s="846">
        <v>43826</v>
      </c>
      <c r="AB146" s="846">
        <v>46383</v>
      </c>
      <c r="AC146" s="847">
        <v>405350</v>
      </c>
      <c r="AD146" s="448">
        <v>5.4</v>
      </c>
      <c r="AE146" s="448">
        <v>7.1027777777777779</v>
      </c>
      <c r="AF146" s="848">
        <v>8.5000000000000006E-2</v>
      </c>
      <c r="AG146" s="448">
        <v>2188890</v>
      </c>
      <c r="AH146" s="448">
        <v>2879110.9722222225</v>
      </c>
      <c r="AI146" s="448">
        <v>34454.75</v>
      </c>
      <c r="AJ146" s="448">
        <v>5.4</v>
      </c>
      <c r="AK146" s="448">
        <v>7.1027777777777787</v>
      </c>
      <c r="AL146" s="448">
        <v>8.5000000000000006E-2</v>
      </c>
    </row>
    <row r="147" spans="1:38">
      <c r="A147" s="437" t="s">
        <v>655</v>
      </c>
      <c r="B147" s="437" t="s">
        <v>1923</v>
      </c>
      <c r="C147" s="437" t="s">
        <v>517</v>
      </c>
      <c r="D147" s="437" t="s">
        <v>518</v>
      </c>
      <c r="E147" s="437" t="s">
        <v>1393</v>
      </c>
      <c r="F147" s="437" t="s">
        <v>538</v>
      </c>
      <c r="G147" s="437" t="s">
        <v>1369</v>
      </c>
      <c r="H147" s="437" t="s">
        <v>537</v>
      </c>
      <c r="I147" s="437" t="s">
        <v>0</v>
      </c>
      <c r="J147" s="437" t="s">
        <v>539</v>
      </c>
      <c r="K147" s="437" t="s">
        <v>521</v>
      </c>
      <c r="L147" s="437" t="s">
        <v>533</v>
      </c>
      <c r="M147" s="437">
        <v>1</v>
      </c>
      <c r="N147" s="437">
        <v>1</v>
      </c>
      <c r="O147" s="437">
        <v>1</v>
      </c>
      <c r="P147" s="437">
        <v>1</v>
      </c>
      <c r="Q147" s="437">
        <v>1</v>
      </c>
      <c r="R147" s="437">
        <v>1</v>
      </c>
      <c r="S147" s="448">
        <v>155320.5</v>
      </c>
      <c r="T147" s="448">
        <v>0</v>
      </c>
      <c r="U147" s="448">
        <v>0</v>
      </c>
      <c r="V147" s="448">
        <v>0</v>
      </c>
      <c r="W147" s="448">
        <v>0</v>
      </c>
      <c r="X147" s="448">
        <v>0</v>
      </c>
      <c r="Y147" s="448">
        <v>0</v>
      </c>
      <c r="Z147" s="448">
        <v>155320.5</v>
      </c>
      <c r="AA147" s="846">
        <v>43860</v>
      </c>
      <c r="AB147" s="846">
        <v>45687</v>
      </c>
      <c r="AC147" s="847">
        <v>155320.5</v>
      </c>
      <c r="AD147" s="448">
        <v>3.4666666666666668</v>
      </c>
      <c r="AE147" s="448">
        <v>5.0750000000000002</v>
      </c>
      <c r="AF147" s="848">
        <v>7.85E-2</v>
      </c>
      <c r="AG147" s="448">
        <v>538444.4</v>
      </c>
      <c r="AH147" s="448">
        <v>788251.53749999998</v>
      </c>
      <c r="AI147" s="448">
        <v>12192.659250000001</v>
      </c>
      <c r="AJ147" s="448">
        <v>3.4666666666666668</v>
      </c>
      <c r="AK147" s="448">
        <v>5.0750000000000002</v>
      </c>
      <c r="AL147" s="448">
        <v>7.85E-2</v>
      </c>
    </row>
    <row r="148" spans="1:38">
      <c r="A148" s="437" t="s">
        <v>656</v>
      </c>
      <c r="B148" s="437" t="s">
        <v>1924</v>
      </c>
      <c r="C148" s="437" t="s">
        <v>517</v>
      </c>
      <c r="D148" s="437" t="s">
        <v>518</v>
      </c>
      <c r="E148" s="437" t="s">
        <v>1393</v>
      </c>
      <c r="F148" s="437" t="s">
        <v>538</v>
      </c>
      <c r="G148" s="437" t="s">
        <v>1369</v>
      </c>
      <c r="H148" s="437" t="s">
        <v>537</v>
      </c>
      <c r="I148" s="437" t="s">
        <v>0</v>
      </c>
      <c r="J148" s="437" t="s">
        <v>539</v>
      </c>
      <c r="K148" s="437" t="s">
        <v>521</v>
      </c>
      <c r="L148" s="437" t="s">
        <v>533</v>
      </c>
      <c r="M148" s="437">
        <v>1</v>
      </c>
      <c r="N148" s="437">
        <v>1</v>
      </c>
      <c r="O148" s="437">
        <v>1</v>
      </c>
      <c r="P148" s="437">
        <v>1</v>
      </c>
      <c r="Q148" s="437">
        <v>1</v>
      </c>
      <c r="R148" s="437">
        <v>1</v>
      </c>
      <c r="S148" s="448">
        <v>1093027.0900000001</v>
      </c>
      <c r="T148" s="448">
        <v>0</v>
      </c>
      <c r="U148" s="448">
        <v>0</v>
      </c>
      <c r="V148" s="448">
        <v>0</v>
      </c>
      <c r="W148" s="448">
        <v>0</v>
      </c>
      <c r="X148" s="448">
        <v>0</v>
      </c>
      <c r="Y148" s="448">
        <v>0</v>
      </c>
      <c r="Z148" s="448">
        <v>1093027.0900000001</v>
      </c>
      <c r="AA148" s="846">
        <v>43851</v>
      </c>
      <c r="AB148" s="846">
        <v>44947</v>
      </c>
      <c r="AC148" s="847">
        <v>1093027.0900000001</v>
      </c>
      <c r="AD148" s="448">
        <v>1.4111111111111112</v>
      </c>
      <c r="AE148" s="448">
        <v>3.0444444444444443</v>
      </c>
      <c r="AF148" s="848">
        <v>6.2600000000000003E-2</v>
      </c>
      <c r="AG148" s="448">
        <v>1542382.6714444447</v>
      </c>
      <c r="AH148" s="448">
        <v>3327660.2517777779</v>
      </c>
      <c r="AI148" s="448">
        <v>68423.495834000001</v>
      </c>
      <c r="AJ148" s="448">
        <v>1.4111111111111112</v>
      </c>
      <c r="AK148" s="448">
        <v>3.0444444444444443</v>
      </c>
      <c r="AL148" s="448">
        <v>6.2600000000000003E-2</v>
      </c>
    </row>
    <row r="149" spans="1:38">
      <c r="A149" s="437" t="s">
        <v>657</v>
      </c>
      <c r="B149" s="437" t="s">
        <v>1925</v>
      </c>
      <c r="C149" s="437" t="s">
        <v>517</v>
      </c>
      <c r="D149" s="437" t="s">
        <v>518</v>
      </c>
      <c r="E149" s="437" t="s">
        <v>1393</v>
      </c>
      <c r="F149" s="437" t="s">
        <v>538</v>
      </c>
      <c r="G149" s="437" t="s">
        <v>1369</v>
      </c>
      <c r="H149" s="437" t="s">
        <v>537</v>
      </c>
      <c r="I149" s="437" t="s">
        <v>0</v>
      </c>
      <c r="J149" s="437" t="s">
        <v>539</v>
      </c>
      <c r="K149" s="437" t="s">
        <v>521</v>
      </c>
      <c r="L149" s="437" t="s">
        <v>533</v>
      </c>
      <c r="M149" s="437">
        <v>1</v>
      </c>
      <c r="N149" s="437">
        <v>1</v>
      </c>
      <c r="O149" s="437">
        <v>1</v>
      </c>
      <c r="P149" s="437">
        <v>1</v>
      </c>
      <c r="Q149" s="437">
        <v>1</v>
      </c>
      <c r="R149" s="437">
        <v>1</v>
      </c>
      <c r="S149" s="448">
        <v>1093027.0900000001</v>
      </c>
      <c r="T149" s="448">
        <v>0</v>
      </c>
      <c r="U149" s="448">
        <v>0</v>
      </c>
      <c r="V149" s="448">
        <v>0</v>
      </c>
      <c r="W149" s="448">
        <v>0</v>
      </c>
      <c r="X149" s="448">
        <v>0</v>
      </c>
      <c r="Y149" s="448">
        <v>0</v>
      </c>
      <c r="Z149" s="448">
        <v>1093027.0900000001</v>
      </c>
      <c r="AA149" s="846">
        <v>43860</v>
      </c>
      <c r="AB149" s="846">
        <v>45687</v>
      </c>
      <c r="AC149" s="847">
        <v>1093027.0900000001</v>
      </c>
      <c r="AD149" s="448">
        <v>3.4666666666666668</v>
      </c>
      <c r="AE149" s="448">
        <v>5.0750000000000002</v>
      </c>
      <c r="AF149" s="848">
        <v>7.85E-2</v>
      </c>
      <c r="AG149" s="448">
        <v>3789160.578666667</v>
      </c>
      <c r="AH149" s="448">
        <v>5547112.4817500003</v>
      </c>
      <c r="AI149" s="448">
        <v>85802.626565000013</v>
      </c>
      <c r="AJ149" s="448">
        <v>3.4666666666666668</v>
      </c>
      <c r="AK149" s="448">
        <v>5.0750000000000002</v>
      </c>
      <c r="AL149" s="448">
        <v>7.85E-2</v>
      </c>
    </row>
    <row r="150" spans="1:38">
      <c r="A150" s="437" t="s">
        <v>658</v>
      </c>
      <c r="B150" s="437" t="s">
        <v>1926</v>
      </c>
      <c r="C150" s="437" t="s">
        <v>517</v>
      </c>
      <c r="D150" s="437" t="s">
        <v>518</v>
      </c>
      <c r="E150" s="437" t="s">
        <v>1393</v>
      </c>
      <c r="F150" s="437" t="s">
        <v>538</v>
      </c>
      <c r="G150" s="437" t="s">
        <v>1369</v>
      </c>
      <c r="H150" s="437" t="s">
        <v>537</v>
      </c>
      <c r="I150" s="437" t="s">
        <v>0</v>
      </c>
      <c r="J150" s="437" t="s">
        <v>539</v>
      </c>
      <c r="K150" s="437" t="s">
        <v>521</v>
      </c>
      <c r="L150" s="437" t="s">
        <v>533</v>
      </c>
      <c r="M150" s="437">
        <v>1</v>
      </c>
      <c r="N150" s="437">
        <v>1</v>
      </c>
      <c r="O150" s="437">
        <v>1</v>
      </c>
      <c r="P150" s="437">
        <v>1</v>
      </c>
      <c r="Q150" s="437">
        <v>1</v>
      </c>
      <c r="R150" s="437">
        <v>1</v>
      </c>
      <c r="S150" s="448">
        <v>706186.86</v>
      </c>
      <c r="T150" s="448">
        <v>0</v>
      </c>
      <c r="U150" s="448">
        <v>0</v>
      </c>
      <c r="V150" s="448">
        <v>0</v>
      </c>
      <c r="W150" s="448">
        <v>0</v>
      </c>
      <c r="X150" s="448">
        <v>0</v>
      </c>
      <c r="Y150" s="448">
        <v>0</v>
      </c>
      <c r="Z150" s="448">
        <v>706186.86</v>
      </c>
      <c r="AA150" s="846">
        <v>43851</v>
      </c>
      <c r="AB150" s="846">
        <v>44947</v>
      </c>
      <c r="AC150" s="847">
        <v>706186.86</v>
      </c>
      <c r="AD150" s="448">
        <v>1.4111111111111112</v>
      </c>
      <c r="AE150" s="448">
        <v>3.0444444444444443</v>
      </c>
      <c r="AF150" s="848">
        <v>6.2600000000000003E-2</v>
      </c>
      <c r="AG150" s="448">
        <v>996508.12466666673</v>
      </c>
      <c r="AH150" s="448">
        <v>2149946.6626666663</v>
      </c>
      <c r="AI150" s="448">
        <v>44207.297436000001</v>
      </c>
      <c r="AJ150" s="448">
        <v>1.4111111111111112</v>
      </c>
      <c r="AK150" s="448">
        <v>3.0444444444444438</v>
      </c>
      <c r="AL150" s="448">
        <v>6.2600000000000003E-2</v>
      </c>
    </row>
    <row r="151" spans="1:38">
      <c r="A151" s="437" t="s">
        <v>659</v>
      </c>
      <c r="B151" s="437" t="s">
        <v>1927</v>
      </c>
      <c r="C151" s="437" t="s">
        <v>517</v>
      </c>
      <c r="D151" s="437" t="s">
        <v>518</v>
      </c>
      <c r="E151" s="437" t="s">
        <v>1393</v>
      </c>
      <c r="F151" s="437" t="s">
        <v>538</v>
      </c>
      <c r="G151" s="437" t="s">
        <v>1369</v>
      </c>
      <c r="H151" s="437" t="s">
        <v>537</v>
      </c>
      <c r="I151" s="437" t="s">
        <v>0</v>
      </c>
      <c r="J151" s="437" t="s">
        <v>539</v>
      </c>
      <c r="K151" s="437" t="s">
        <v>521</v>
      </c>
      <c r="L151" s="437" t="s">
        <v>533</v>
      </c>
      <c r="M151" s="437">
        <v>1</v>
      </c>
      <c r="N151" s="437">
        <v>1</v>
      </c>
      <c r="O151" s="437">
        <v>1</v>
      </c>
      <c r="P151" s="437">
        <v>1</v>
      </c>
      <c r="Q151" s="437">
        <v>1</v>
      </c>
      <c r="R151" s="437">
        <v>1</v>
      </c>
      <c r="S151" s="448">
        <v>917177</v>
      </c>
      <c r="T151" s="448">
        <v>0</v>
      </c>
      <c r="U151" s="448">
        <v>0</v>
      </c>
      <c r="V151" s="448">
        <v>0</v>
      </c>
      <c r="W151" s="448">
        <v>0</v>
      </c>
      <c r="X151" s="448">
        <v>0</v>
      </c>
      <c r="Y151" s="448">
        <v>0</v>
      </c>
      <c r="Z151" s="448">
        <v>917177</v>
      </c>
      <c r="AA151" s="846">
        <v>43851</v>
      </c>
      <c r="AB151" s="846">
        <v>44947</v>
      </c>
      <c r="AC151" s="847">
        <v>917177</v>
      </c>
      <c r="AD151" s="448">
        <v>1.4111111111111112</v>
      </c>
      <c r="AE151" s="448">
        <v>3.0444444444444443</v>
      </c>
      <c r="AF151" s="848">
        <v>6.2600000000000003E-2</v>
      </c>
      <c r="AG151" s="448">
        <v>1294238.6555555556</v>
      </c>
      <c r="AH151" s="448">
        <v>2792294.4222222222</v>
      </c>
      <c r="AI151" s="448">
        <v>57415.280200000001</v>
      </c>
      <c r="AJ151" s="448">
        <v>1.4111111111111112</v>
      </c>
      <c r="AK151" s="448">
        <v>3.0444444444444443</v>
      </c>
      <c r="AL151" s="448">
        <v>6.2600000000000003E-2</v>
      </c>
    </row>
    <row r="152" spans="1:38">
      <c r="A152" s="437" t="s">
        <v>660</v>
      </c>
      <c r="B152" s="437" t="s">
        <v>1928</v>
      </c>
      <c r="C152" s="437" t="s">
        <v>517</v>
      </c>
      <c r="D152" s="437" t="s">
        <v>518</v>
      </c>
      <c r="E152" s="437" t="s">
        <v>1393</v>
      </c>
      <c r="F152" s="437" t="s">
        <v>538</v>
      </c>
      <c r="G152" s="437" t="s">
        <v>1369</v>
      </c>
      <c r="H152" s="437" t="s">
        <v>537</v>
      </c>
      <c r="I152" s="437" t="s">
        <v>0</v>
      </c>
      <c r="J152" s="437" t="s">
        <v>539</v>
      </c>
      <c r="K152" s="437" t="s">
        <v>521</v>
      </c>
      <c r="L152" s="437" t="s">
        <v>533</v>
      </c>
      <c r="M152" s="437">
        <v>1</v>
      </c>
      <c r="N152" s="437">
        <v>1</v>
      </c>
      <c r="O152" s="437">
        <v>1</v>
      </c>
      <c r="P152" s="437">
        <v>1</v>
      </c>
      <c r="Q152" s="437">
        <v>1</v>
      </c>
      <c r="R152" s="437">
        <v>1</v>
      </c>
      <c r="S152" s="448">
        <v>150110.34</v>
      </c>
      <c r="T152" s="448">
        <v>0</v>
      </c>
      <c r="U152" s="448">
        <v>0</v>
      </c>
      <c r="V152" s="448">
        <v>0</v>
      </c>
      <c r="W152" s="448">
        <v>0</v>
      </c>
      <c r="X152" s="448">
        <v>0</v>
      </c>
      <c r="Y152" s="448">
        <v>0</v>
      </c>
      <c r="Z152" s="448">
        <v>150110.34</v>
      </c>
      <c r="AA152" s="846">
        <v>43851</v>
      </c>
      <c r="AB152" s="846">
        <v>44947</v>
      </c>
      <c r="AC152" s="847">
        <v>150110.34</v>
      </c>
      <c r="AD152" s="448">
        <v>1.4111111111111112</v>
      </c>
      <c r="AE152" s="448">
        <v>3.0444444444444443</v>
      </c>
      <c r="AF152" s="848">
        <v>6.2600000000000003E-2</v>
      </c>
      <c r="AG152" s="448">
        <v>211822.36866666668</v>
      </c>
      <c r="AH152" s="448">
        <v>457002.59066666663</v>
      </c>
      <c r="AI152" s="448">
        <v>9396.9072840000008</v>
      </c>
      <c r="AJ152" s="448">
        <v>1.4111111111111112</v>
      </c>
      <c r="AK152" s="448">
        <v>3.0444444444444443</v>
      </c>
      <c r="AL152" s="448">
        <v>6.2600000000000003E-2</v>
      </c>
    </row>
    <row r="153" spans="1:38">
      <c r="A153" s="437" t="s">
        <v>661</v>
      </c>
      <c r="B153" s="437" t="s">
        <v>1929</v>
      </c>
      <c r="C153" s="437" t="s">
        <v>517</v>
      </c>
      <c r="D153" s="437" t="s">
        <v>518</v>
      </c>
      <c r="E153" s="437" t="s">
        <v>1393</v>
      </c>
      <c r="F153" s="437" t="s">
        <v>538</v>
      </c>
      <c r="G153" s="437" t="s">
        <v>1369</v>
      </c>
      <c r="H153" s="437" t="s">
        <v>537</v>
      </c>
      <c r="I153" s="437" t="s">
        <v>0</v>
      </c>
      <c r="J153" s="437" t="s">
        <v>539</v>
      </c>
      <c r="K153" s="437" t="s">
        <v>521</v>
      </c>
      <c r="L153" s="437" t="s">
        <v>533</v>
      </c>
      <c r="M153" s="437">
        <v>1</v>
      </c>
      <c r="N153" s="437">
        <v>1</v>
      </c>
      <c r="O153" s="437">
        <v>1</v>
      </c>
      <c r="P153" s="437">
        <v>1</v>
      </c>
      <c r="Q153" s="437">
        <v>1</v>
      </c>
      <c r="R153" s="437">
        <v>1</v>
      </c>
      <c r="S153" s="448">
        <v>535899.80000000005</v>
      </c>
      <c r="T153" s="448">
        <v>0</v>
      </c>
      <c r="U153" s="448">
        <v>0</v>
      </c>
      <c r="V153" s="448">
        <v>0</v>
      </c>
      <c r="W153" s="448">
        <v>0</v>
      </c>
      <c r="X153" s="448">
        <v>0</v>
      </c>
      <c r="Y153" s="448">
        <v>0</v>
      </c>
      <c r="Z153" s="448">
        <v>535899.80000000005</v>
      </c>
      <c r="AA153" s="846">
        <v>43851</v>
      </c>
      <c r="AB153" s="846">
        <v>44947</v>
      </c>
      <c r="AC153" s="847">
        <v>535899.80000000005</v>
      </c>
      <c r="AD153" s="448">
        <v>1.4111111111111112</v>
      </c>
      <c r="AE153" s="448">
        <v>3.0444444444444443</v>
      </c>
      <c r="AF153" s="848">
        <v>6.2600000000000003E-2</v>
      </c>
      <c r="AG153" s="448">
        <v>756214.16222222231</v>
      </c>
      <c r="AH153" s="448">
        <v>1631517.168888889</v>
      </c>
      <c r="AI153" s="448">
        <v>33547.327480000007</v>
      </c>
      <c r="AJ153" s="448">
        <v>1.4111111111111112</v>
      </c>
      <c r="AK153" s="448">
        <v>3.0444444444444443</v>
      </c>
      <c r="AL153" s="448">
        <v>6.2600000000000003E-2</v>
      </c>
    </row>
    <row r="154" spans="1:38">
      <c r="A154" s="437" t="s">
        <v>662</v>
      </c>
      <c r="B154" s="437" t="s">
        <v>1930</v>
      </c>
      <c r="C154" s="437" t="s">
        <v>517</v>
      </c>
      <c r="D154" s="437" t="s">
        <v>518</v>
      </c>
      <c r="E154" s="437" t="s">
        <v>1393</v>
      </c>
      <c r="F154" s="437" t="s">
        <v>538</v>
      </c>
      <c r="G154" s="437" t="s">
        <v>1369</v>
      </c>
      <c r="H154" s="437" t="s">
        <v>537</v>
      </c>
      <c r="I154" s="437" t="s">
        <v>0</v>
      </c>
      <c r="J154" s="437" t="s">
        <v>539</v>
      </c>
      <c r="K154" s="437" t="s">
        <v>521</v>
      </c>
      <c r="L154" s="437" t="s">
        <v>533</v>
      </c>
      <c r="M154" s="437">
        <v>1</v>
      </c>
      <c r="N154" s="437">
        <v>1</v>
      </c>
      <c r="O154" s="437">
        <v>1</v>
      </c>
      <c r="P154" s="437">
        <v>1</v>
      </c>
      <c r="Q154" s="437">
        <v>1</v>
      </c>
      <c r="R154" s="437">
        <v>1</v>
      </c>
      <c r="S154" s="448">
        <v>401924.85</v>
      </c>
      <c r="T154" s="448">
        <v>0</v>
      </c>
      <c r="U154" s="448">
        <v>0</v>
      </c>
      <c r="V154" s="448">
        <v>0</v>
      </c>
      <c r="W154" s="448">
        <v>0</v>
      </c>
      <c r="X154" s="448">
        <v>0</v>
      </c>
      <c r="Y154" s="448">
        <v>0</v>
      </c>
      <c r="Z154" s="448">
        <v>401924.85</v>
      </c>
      <c r="AA154" s="846">
        <v>43860</v>
      </c>
      <c r="AB154" s="846">
        <v>45687</v>
      </c>
      <c r="AC154" s="847">
        <v>401924.85</v>
      </c>
      <c r="AD154" s="448">
        <v>3.4666666666666668</v>
      </c>
      <c r="AE154" s="448">
        <v>5.0750000000000002</v>
      </c>
      <c r="AF154" s="848">
        <v>7.85E-2</v>
      </c>
      <c r="AG154" s="448">
        <v>1393339.48</v>
      </c>
      <c r="AH154" s="448">
        <v>2039768.61375</v>
      </c>
      <c r="AI154" s="448">
        <v>31551.100724999997</v>
      </c>
      <c r="AJ154" s="448">
        <v>3.4666666666666668</v>
      </c>
      <c r="AK154" s="448">
        <v>5.0750000000000002</v>
      </c>
      <c r="AL154" s="448">
        <v>7.85E-2</v>
      </c>
    </row>
    <row r="155" spans="1:38">
      <c r="A155" s="437" t="s">
        <v>663</v>
      </c>
      <c r="B155" s="437" t="s">
        <v>1931</v>
      </c>
      <c r="C155" s="437" t="s">
        <v>517</v>
      </c>
      <c r="D155" s="437" t="s">
        <v>518</v>
      </c>
      <c r="E155" s="437" t="s">
        <v>1393</v>
      </c>
      <c r="F155" s="437" t="s">
        <v>538</v>
      </c>
      <c r="G155" s="437" t="s">
        <v>1369</v>
      </c>
      <c r="H155" s="437" t="s">
        <v>537</v>
      </c>
      <c r="I155" s="437" t="s">
        <v>0</v>
      </c>
      <c r="J155" s="437" t="s">
        <v>539</v>
      </c>
      <c r="K155" s="437" t="s">
        <v>521</v>
      </c>
      <c r="L155" s="437" t="s">
        <v>533</v>
      </c>
      <c r="M155" s="437">
        <v>1</v>
      </c>
      <c r="N155" s="437">
        <v>1</v>
      </c>
      <c r="O155" s="437">
        <v>1</v>
      </c>
      <c r="P155" s="437">
        <v>1</v>
      </c>
      <c r="Q155" s="437">
        <v>1</v>
      </c>
      <c r="R155" s="437">
        <v>1</v>
      </c>
      <c r="S155" s="448">
        <v>401924.85</v>
      </c>
      <c r="T155" s="448">
        <v>0</v>
      </c>
      <c r="U155" s="448">
        <v>0</v>
      </c>
      <c r="V155" s="448">
        <v>0</v>
      </c>
      <c r="W155" s="448">
        <v>0</v>
      </c>
      <c r="X155" s="448">
        <v>0</v>
      </c>
      <c r="Y155" s="448">
        <v>0</v>
      </c>
      <c r="Z155" s="448">
        <v>401924.85</v>
      </c>
      <c r="AA155" s="846">
        <v>43826</v>
      </c>
      <c r="AB155" s="846">
        <v>46383</v>
      </c>
      <c r="AC155" s="847">
        <v>401924.85</v>
      </c>
      <c r="AD155" s="448">
        <v>5.4</v>
      </c>
      <c r="AE155" s="448">
        <v>7.1027777777777779</v>
      </c>
      <c r="AF155" s="848">
        <v>8.5000000000000006E-2</v>
      </c>
      <c r="AG155" s="448">
        <v>2170394.19</v>
      </c>
      <c r="AH155" s="448">
        <v>2854782.8929166663</v>
      </c>
      <c r="AI155" s="448">
        <v>34163.612249999998</v>
      </c>
      <c r="AJ155" s="448">
        <v>5.4</v>
      </c>
      <c r="AK155" s="448">
        <v>7.102777777777777</v>
      </c>
      <c r="AL155" s="448">
        <v>8.5000000000000006E-2</v>
      </c>
    </row>
    <row r="156" spans="1:38">
      <c r="A156" s="437" t="s">
        <v>664</v>
      </c>
      <c r="B156" s="437" t="s">
        <v>1932</v>
      </c>
      <c r="C156" s="437" t="s">
        <v>517</v>
      </c>
      <c r="D156" s="437" t="s">
        <v>518</v>
      </c>
      <c r="E156" s="437" t="s">
        <v>1393</v>
      </c>
      <c r="F156" s="437" t="s">
        <v>538</v>
      </c>
      <c r="G156" s="437" t="s">
        <v>1369</v>
      </c>
      <c r="H156" s="437" t="s">
        <v>537</v>
      </c>
      <c r="I156" s="437" t="s">
        <v>0</v>
      </c>
      <c r="J156" s="437" t="s">
        <v>539</v>
      </c>
      <c r="K156" s="437" t="s">
        <v>521</v>
      </c>
      <c r="L156" s="437" t="s">
        <v>533</v>
      </c>
      <c r="M156" s="437">
        <v>1</v>
      </c>
      <c r="N156" s="437">
        <v>1</v>
      </c>
      <c r="O156" s="437">
        <v>1</v>
      </c>
      <c r="P156" s="437">
        <v>1</v>
      </c>
      <c r="Q156" s="437">
        <v>1</v>
      </c>
      <c r="R156" s="437">
        <v>1</v>
      </c>
      <c r="S156" s="448">
        <v>2609630</v>
      </c>
      <c r="T156" s="448">
        <v>0</v>
      </c>
      <c r="U156" s="448">
        <v>0</v>
      </c>
      <c r="V156" s="448">
        <v>0</v>
      </c>
      <c r="W156" s="448">
        <v>0</v>
      </c>
      <c r="X156" s="448">
        <v>0</v>
      </c>
      <c r="Y156" s="448">
        <v>0</v>
      </c>
      <c r="Z156" s="448">
        <v>2609630</v>
      </c>
      <c r="AA156" s="846">
        <v>43851</v>
      </c>
      <c r="AB156" s="846">
        <v>44947</v>
      </c>
      <c r="AC156" s="847">
        <v>2609630</v>
      </c>
      <c r="AD156" s="448">
        <v>1.4111111111111112</v>
      </c>
      <c r="AE156" s="448">
        <v>3.0444444444444443</v>
      </c>
      <c r="AF156" s="848">
        <v>6.2600000000000003E-2</v>
      </c>
      <c r="AG156" s="448">
        <v>3682477.888888889</v>
      </c>
      <c r="AH156" s="448">
        <v>7944873.555555555</v>
      </c>
      <c r="AI156" s="448">
        <v>163362.83800000002</v>
      </c>
      <c r="AJ156" s="448">
        <v>1.4111111111111112</v>
      </c>
      <c r="AK156" s="448">
        <v>3.0444444444444443</v>
      </c>
      <c r="AL156" s="448">
        <v>6.2600000000000003E-2</v>
      </c>
    </row>
    <row r="157" spans="1:38">
      <c r="A157" s="437" t="s">
        <v>665</v>
      </c>
      <c r="B157" s="437" t="s">
        <v>1933</v>
      </c>
      <c r="C157" s="437" t="s">
        <v>517</v>
      </c>
      <c r="D157" s="437" t="s">
        <v>518</v>
      </c>
      <c r="E157" s="437" t="s">
        <v>1393</v>
      </c>
      <c r="F157" s="437" t="s">
        <v>538</v>
      </c>
      <c r="G157" s="437" t="s">
        <v>1369</v>
      </c>
      <c r="H157" s="437" t="s">
        <v>537</v>
      </c>
      <c r="I157" s="437" t="s">
        <v>0</v>
      </c>
      <c r="J157" s="437" t="s">
        <v>539</v>
      </c>
      <c r="K157" s="437" t="s">
        <v>521</v>
      </c>
      <c r="L157" s="437" t="s">
        <v>533</v>
      </c>
      <c r="M157" s="437">
        <v>1</v>
      </c>
      <c r="N157" s="437">
        <v>1</v>
      </c>
      <c r="O157" s="437">
        <v>1</v>
      </c>
      <c r="P157" s="437">
        <v>1</v>
      </c>
      <c r="Q157" s="437">
        <v>1</v>
      </c>
      <c r="R157" s="437">
        <v>1</v>
      </c>
      <c r="S157" s="448">
        <v>1402489.87</v>
      </c>
      <c r="T157" s="448">
        <v>0</v>
      </c>
      <c r="U157" s="448">
        <v>0</v>
      </c>
      <c r="V157" s="448">
        <v>0</v>
      </c>
      <c r="W157" s="448">
        <v>0</v>
      </c>
      <c r="X157" s="448">
        <v>0</v>
      </c>
      <c r="Y157" s="448">
        <v>0</v>
      </c>
      <c r="Z157" s="448">
        <v>1402489.87</v>
      </c>
      <c r="AA157" s="846">
        <v>43851</v>
      </c>
      <c r="AB157" s="846">
        <v>44947</v>
      </c>
      <c r="AC157" s="847">
        <v>1402489.87</v>
      </c>
      <c r="AD157" s="448">
        <v>1.4111111111111112</v>
      </c>
      <c r="AE157" s="448">
        <v>3.0444444444444443</v>
      </c>
      <c r="AF157" s="848">
        <v>6.2600000000000003E-2</v>
      </c>
      <c r="AG157" s="448">
        <v>1979069.0387777782</v>
      </c>
      <c r="AH157" s="448">
        <v>4269802.4931111112</v>
      </c>
      <c r="AI157" s="448">
        <v>87795.865862000006</v>
      </c>
      <c r="AJ157" s="448">
        <v>1.4111111111111112</v>
      </c>
      <c r="AK157" s="448">
        <v>3.0444444444444443</v>
      </c>
      <c r="AL157" s="448">
        <v>6.2600000000000003E-2</v>
      </c>
    </row>
    <row r="158" spans="1:38">
      <c r="A158" s="437" t="s">
        <v>666</v>
      </c>
      <c r="B158" s="437" t="s">
        <v>1934</v>
      </c>
      <c r="C158" s="437" t="s">
        <v>517</v>
      </c>
      <c r="D158" s="437" t="s">
        <v>518</v>
      </c>
      <c r="E158" s="437" t="s">
        <v>1393</v>
      </c>
      <c r="F158" s="437" t="s">
        <v>538</v>
      </c>
      <c r="G158" s="437" t="s">
        <v>1369</v>
      </c>
      <c r="H158" s="437" t="s">
        <v>537</v>
      </c>
      <c r="I158" s="437" t="s">
        <v>0</v>
      </c>
      <c r="J158" s="437" t="s">
        <v>539</v>
      </c>
      <c r="K158" s="437" t="s">
        <v>521</v>
      </c>
      <c r="L158" s="437" t="s">
        <v>533</v>
      </c>
      <c r="M158" s="437">
        <v>1</v>
      </c>
      <c r="N158" s="437">
        <v>1</v>
      </c>
      <c r="O158" s="437">
        <v>1</v>
      </c>
      <c r="P158" s="437">
        <v>1</v>
      </c>
      <c r="Q158" s="437">
        <v>1</v>
      </c>
      <c r="R158" s="437">
        <v>1</v>
      </c>
      <c r="S158" s="448">
        <v>1048915.27</v>
      </c>
      <c r="T158" s="448">
        <v>0</v>
      </c>
      <c r="U158" s="448">
        <v>0</v>
      </c>
      <c r="V158" s="448">
        <v>0</v>
      </c>
      <c r="W158" s="448">
        <v>0</v>
      </c>
      <c r="X158" s="448">
        <v>0</v>
      </c>
      <c r="Y158" s="448">
        <v>0</v>
      </c>
      <c r="Z158" s="448">
        <v>1048915.27</v>
      </c>
      <c r="AA158" s="846">
        <v>43860</v>
      </c>
      <c r="AB158" s="846">
        <v>45687</v>
      </c>
      <c r="AC158" s="847">
        <v>1048915.27</v>
      </c>
      <c r="AD158" s="448">
        <v>3.4666666666666668</v>
      </c>
      <c r="AE158" s="448">
        <v>5.0750000000000002</v>
      </c>
      <c r="AF158" s="848">
        <v>7.85E-2</v>
      </c>
      <c r="AG158" s="448">
        <v>3636239.6026666667</v>
      </c>
      <c r="AH158" s="448">
        <v>5323244.9952500006</v>
      </c>
      <c r="AI158" s="448">
        <v>82339.848695000008</v>
      </c>
      <c r="AJ158" s="448">
        <v>3.4666666666666668</v>
      </c>
      <c r="AK158" s="448">
        <v>5.0750000000000002</v>
      </c>
      <c r="AL158" s="448">
        <v>7.85E-2</v>
      </c>
    </row>
    <row r="159" spans="1:38">
      <c r="A159" s="437" t="s">
        <v>667</v>
      </c>
      <c r="B159" s="437" t="s">
        <v>1935</v>
      </c>
      <c r="C159" s="437" t="s">
        <v>517</v>
      </c>
      <c r="D159" s="437" t="s">
        <v>518</v>
      </c>
      <c r="E159" s="437" t="s">
        <v>1393</v>
      </c>
      <c r="F159" s="437" t="s">
        <v>538</v>
      </c>
      <c r="G159" s="437" t="s">
        <v>1369</v>
      </c>
      <c r="H159" s="437" t="s">
        <v>537</v>
      </c>
      <c r="I159" s="437" t="s">
        <v>0</v>
      </c>
      <c r="J159" s="437" t="s">
        <v>539</v>
      </c>
      <c r="K159" s="437" t="s">
        <v>521</v>
      </c>
      <c r="L159" s="437" t="s">
        <v>533</v>
      </c>
      <c r="M159" s="437">
        <v>1</v>
      </c>
      <c r="N159" s="437">
        <v>1</v>
      </c>
      <c r="O159" s="437">
        <v>1</v>
      </c>
      <c r="P159" s="437">
        <v>1</v>
      </c>
      <c r="Q159" s="437">
        <v>1</v>
      </c>
      <c r="R159" s="437">
        <v>1</v>
      </c>
      <c r="S159" s="448">
        <v>1039101.67</v>
      </c>
      <c r="T159" s="448">
        <v>0</v>
      </c>
      <c r="U159" s="448">
        <v>0</v>
      </c>
      <c r="V159" s="448">
        <v>0</v>
      </c>
      <c r="W159" s="448">
        <v>0</v>
      </c>
      <c r="X159" s="448">
        <v>0</v>
      </c>
      <c r="Y159" s="448">
        <v>0</v>
      </c>
      <c r="Z159" s="448">
        <v>1039101.67</v>
      </c>
      <c r="AA159" s="846">
        <v>43826</v>
      </c>
      <c r="AB159" s="846">
        <v>46383</v>
      </c>
      <c r="AC159" s="847">
        <v>1039101.67</v>
      </c>
      <c r="AD159" s="448">
        <v>5.4</v>
      </c>
      <c r="AE159" s="448">
        <v>7.1027777777777779</v>
      </c>
      <c r="AF159" s="848">
        <v>8.5000000000000006E-2</v>
      </c>
      <c r="AG159" s="448">
        <v>5611149.0180000002</v>
      </c>
      <c r="AH159" s="448">
        <v>7380508.2505277777</v>
      </c>
      <c r="AI159" s="448">
        <v>88323.641950000005</v>
      </c>
      <c r="AJ159" s="448">
        <v>5.4</v>
      </c>
      <c r="AK159" s="448">
        <v>7.1027777777777779</v>
      </c>
      <c r="AL159" s="448">
        <v>8.5000000000000006E-2</v>
      </c>
    </row>
    <row r="160" spans="1:38">
      <c r="A160" s="437" t="s">
        <v>668</v>
      </c>
      <c r="B160" s="437" t="s">
        <v>1936</v>
      </c>
      <c r="C160" s="437" t="s">
        <v>517</v>
      </c>
      <c r="D160" s="437" t="s">
        <v>518</v>
      </c>
      <c r="E160" s="437" t="s">
        <v>1393</v>
      </c>
      <c r="F160" s="437" t="s">
        <v>538</v>
      </c>
      <c r="G160" s="437" t="s">
        <v>1369</v>
      </c>
      <c r="H160" s="437" t="s">
        <v>537</v>
      </c>
      <c r="I160" s="437" t="s">
        <v>0</v>
      </c>
      <c r="J160" s="437" t="s">
        <v>539</v>
      </c>
      <c r="K160" s="437" t="s">
        <v>521</v>
      </c>
      <c r="L160" s="437" t="s">
        <v>533</v>
      </c>
      <c r="M160" s="437">
        <v>1</v>
      </c>
      <c r="N160" s="437">
        <v>1</v>
      </c>
      <c r="O160" s="437">
        <v>1</v>
      </c>
      <c r="P160" s="437">
        <v>1</v>
      </c>
      <c r="Q160" s="437">
        <v>1</v>
      </c>
      <c r="R160" s="437">
        <v>1</v>
      </c>
      <c r="S160" s="448">
        <v>52408.21</v>
      </c>
      <c r="T160" s="448">
        <v>0</v>
      </c>
      <c r="U160" s="448">
        <v>0</v>
      </c>
      <c r="V160" s="448">
        <v>0</v>
      </c>
      <c r="W160" s="448">
        <v>0</v>
      </c>
      <c r="X160" s="448">
        <v>0</v>
      </c>
      <c r="Y160" s="448">
        <v>0</v>
      </c>
      <c r="Z160" s="448">
        <v>52408.21</v>
      </c>
      <c r="AA160" s="846">
        <v>43851</v>
      </c>
      <c r="AB160" s="846">
        <v>44947</v>
      </c>
      <c r="AC160" s="847">
        <v>52408.21</v>
      </c>
      <c r="AD160" s="448">
        <v>1.4111111111111112</v>
      </c>
      <c r="AE160" s="448">
        <v>3.0444444444444443</v>
      </c>
      <c r="AF160" s="848">
        <v>6.2600000000000003E-2</v>
      </c>
      <c r="AG160" s="448">
        <v>73953.80744444445</v>
      </c>
      <c r="AH160" s="448">
        <v>159553.88377777778</v>
      </c>
      <c r="AI160" s="448">
        <v>3280.7539460000003</v>
      </c>
      <c r="AJ160" s="448">
        <v>1.4111111111111112</v>
      </c>
      <c r="AK160" s="448">
        <v>3.0444444444444447</v>
      </c>
      <c r="AL160" s="448">
        <v>6.2600000000000003E-2</v>
      </c>
    </row>
    <row r="161" spans="1:38">
      <c r="A161" s="437" t="s">
        <v>669</v>
      </c>
      <c r="B161" s="437" t="s">
        <v>1937</v>
      </c>
      <c r="C161" s="437" t="s">
        <v>517</v>
      </c>
      <c r="D161" s="437" t="s">
        <v>518</v>
      </c>
      <c r="E161" s="437" t="s">
        <v>1393</v>
      </c>
      <c r="F161" s="437" t="s">
        <v>538</v>
      </c>
      <c r="G161" s="437" t="s">
        <v>1369</v>
      </c>
      <c r="H161" s="437" t="s">
        <v>537</v>
      </c>
      <c r="I161" s="437" t="s">
        <v>0</v>
      </c>
      <c r="J161" s="437" t="s">
        <v>539</v>
      </c>
      <c r="K161" s="437" t="s">
        <v>521</v>
      </c>
      <c r="L161" s="437" t="s">
        <v>533</v>
      </c>
      <c r="M161" s="437">
        <v>1</v>
      </c>
      <c r="N161" s="437">
        <v>1</v>
      </c>
      <c r="O161" s="437">
        <v>1</v>
      </c>
      <c r="P161" s="437">
        <v>1</v>
      </c>
      <c r="Q161" s="437">
        <v>1</v>
      </c>
      <c r="R161" s="437">
        <v>1</v>
      </c>
      <c r="S161" s="448">
        <v>53656.1</v>
      </c>
      <c r="T161" s="448">
        <v>0</v>
      </c>
      <c r="U161" s="448">
        <v>0</v>
      </c>
      <c r="V161" s="448">
        <v>0</v>
      </c>
      <c r="W161" s="448">
        <v>0</v>
      </c>
      <c r="X161" s="448">
        <v>0</v>
      </c>
      <c r="Y161" s="448">
        <v>0</v>
      </c>
      <c r="Z161" s="448">
        <v>53656.1</v>
      </c>
      <c r="AA161" s="846">
        <v>43851</v>
      </c>
      <c r="AB161" s="846">
        <v>44947</v>
      </c>
      <c r="AC161" s="847">
        <v>53656.1</v>
      </c>
      <c r="AD161" s="448">
        <v>1.4111111111111112</v>
      </c>
      <c r="AE161" s="448">
        <v>3.0444444444444443</v>
      </c>
      <c r="AF161" s="848">
        <v>6.2600000000000003E-2</v>
      </c>
      <c r="AG161" s="448">
        <v>75714.718888888892</v>
      </c>
      <c r="AH161" s="448">
        <v>163353.01555555555</v>
      </c>
      <c r="AI161" s="448">
        <v>3358.8718600000002</v>
      </c>
      <c r="AJ161" s="448">
        <v>1.4111111111111112</v>
      </c>
      <c r="AK161" s="448">
        <v>3.0444444444444443</v>
      </c>
      <c r="AL161" s="448">
        <v>6.2600000000000003E-2</v>
      </c>
    </row>
    <row r="162" spans="1:38">
      <c r="A162" s="437" t="s">
        <v>670</v>
      </c>
      <c r="B162" s="437" t="s">
        <v>1938</v>
      </c>
      <c r="C162" s="437" t="s">
        <v>517</v>
      </c>
      <c r="D162" s="437" t="s">
        <v>518</v>
      </c>
      <c r="E162" s="437" t="s">
        <v>1393</v>
      </c>
      <c r="F162" s="437" t="s">
        <v>538</v>
      </c>
      <c r="G162" s="437" t="s">
        <v>1369</v>
      </c>
      <c r="H162" s="437" t="s">
        <v>537</v>
      </c>
      <c r="I162" s="437" t="s">
        <v>0</v>
      </c>
      <c r="J162" s="437" t="s">
        <v>539</v>
      </c>
      <c r="K162" s="437" t="s">
        <v>521</v>
      </c>
      <c r="L162" s="437" t="s">
        <v>533</v>
      </c>
      <c r="M162" s="437">
        <v>1</v>
      </c>
      <c r="N162" s="437">
        <v>1</v>
      </c>
      <c r="O162" s="437">
        <v>1</v>
      </c>
      <c r="P162" s="437">
        <v>1</v>
      </c>
      <c r="Q162" s="437">
        <v>1</v>
      </c>
      <c r="R162" s="437">
        <v>1</v>
      </c>
      <c r="S162" s="448">
        <v>217114.09</v>
      </c>
      <c r="T162" s="448">
        <v>0</v>
      </c>
      <c r="U162" s="448">
        <v>0</v>
      </c>
      <c r="V162" s="448">
        <v>0</v>
      </c>
      <c r="W162" s="448">
        <v>0</v>
      </c>
      <c r="X162" s="448">
        <v>0</v>
      </c>
      <c r="Y162" s="448">
        <v>0</v>
      </c>
      <c r="Z162" s="448">
        <v>217114.09</v>
      </c>
      <c r="AA162" s="846">
        <v>43851</v>
      </c>
      <c r="AB162" s="846">
        <v>44947</v>
      </c>
      <c r="AC162" s="847">
        <v>217114.09</v>
      </c>
      <c r="AD162" s="448">
        <v>1.4111111111111112</v>
      </c>
      <c r="AE162" s="448">
        <v>3.0444444444444443</v>
      </c>
      <c r="AF162" s="848">
        <v>6.2600000000000003E-2</v>
      </c>
      <c r="AG162" s="448">
        <v>306372.1047777778</v>
      </c>
      <c r="AH162" s="448">
        <v>660991.78511111112</v>
      </c>
      <c r="AI162" s="448">
        <v>13591.342034000001</v>
      </c>
      <c r="AJ162" s="448">
        <v>1.4111111111111112</v>
      </c>
      <c r="AK162" s="448">
        <v>3.0444444444444447</v>
      </c>
      <c r="AL162" s="448">
        <v>6.2600000000000003E-2</v>
      </c>
    </row>
    <row r="163" spans="1:38">
      <c r="A163" s="437" t="s">
        <v>671</v>
      </c>
      <c r="B163" s="437" t="s">
        <v>1939</v>
      </c>
      <c r="C163" s="437" t="s">
        <v>517</v>
      </c>
      <c r="D163" s="437" t="s">
        <v>518</v>
      </c>
      <c r="E163" s="437" t="s">
        <v>1393</v>
      </c>
      <c r="F163" s="437" t="s">
        <v>538</v>
      </c>
      <c r="G163" s="437" t="s">
        <v>1369</v>
      </c>
      <c r="H163" s="437" t="s">
        <v>537</v>
      </c>
      <c r="I163" s="437" t="s">
        <v>0</v>
      </c>
      <c r="J163" s="437" t="s">
        <v>539</v>
      </c>
      <c r="K163" s="437" t="s">
        <v>521</v>
      </c>
      <c r="L163" s="437" t="s">
        <v>533</v>
      </c>
      <c r="M163" s="437">
        <v>1</v>
      </c>
      <c r="N163" s="437">
        <v>1</v>
      </c>
      <c r="O163" s="437">
        <v>1</v>
      </c>
      <c r="P163" s="437">
        <v>1</v>
      </c>
      <c r="Q163" s="437">
        <v>1</v>
      </c>
      <c r="R163" s="437">
        <v>1</v>
      </c>
      <c r="S163" s="448">
        <v>1337433.99</v>
      </c>
      <c r="T163" s="448">
        <v>0</v>
      </c>
      <c r="U163" s="448">
        <v>0</v>
      </c>
      <c r="V163" s="448">
        <v>0</v>
      </c>
      <c r="W163" s="448">
        <v>0</v>
      </c>
      <c r="X163" s="448">
        <v>0</v>
      </c>
      <c r="Y163" s="448">
        <v>0</v>
      </c>
      <c r="Z163" s="448">
        <v>1337433.99</v>
      </c>
      <c r="AA163" s="846">
        <v>43851</v>
      </c>
      <c r="AB163" s="846">
        <v>44947</v>
      </c>
      <c r="AC163" s="847">
        <v>1337433.99</v>
      </c>
      <c r="AD163" s="448">
        <v>1.4111111111111112</v>
      </c>
      <c r="AE163" s="448">
        <v>3.0444444444444443</v>
      </c>
      <c r="AF163" s="848">
        <v>6.2600000000000003E-2</v>
      </c>
      <c r="AG163" s="448">
        <v>1887267.9636666668</v>
      </c>
      <c r="AH163" s="448">
        <v>4071743.4806666663</v>
      </c>
      <c r="AI163" s="448">
        <v>83723.367773999998</v>
      </c>
      <c r="AJ163" s="448">
        <v>1.4111111111111112</v>
      </c>
      <c r="AK163" s="448">
        <v>3.0444444444444443</v>
      </c>
      <c r="AL163" s="448">
        <v>6.2600000000000003E-2</v>
      </c>
    </row>
    <row r="164" spans="1:38">
      <c r="A164" s="437" t="s">
        <v>672</v>
      </c>
      <c r="B164" s="437" t="s">
        <v>1940</v>
      </c>
      <c r="C164" s="437" t="s">
        <v>517</v>
      </c>
      <c r="D164" s="437" t="s">
        <v>518</v>
      </c>
      <c r="E164" s="437" t="s">
        <v>1393</v>
      </c>
      <c r="F164" s="437" t="s">
        <v>538</v>
      </c>
      <c r="G164" s="437" t="s">
        <v>1369</v>
      </c>
      <c r="H164" s="437" t="s">
        <v>537</v>
      </c>
      <c r="I164" s="437" t="s">
        <v>0</v>
      </c>
      <c r="J164" s="437" t="s">
        <v>539</v>
      </c>
      <c r="K164" s="437" t="s">
        <v>521</v>
      </c>
      <c r="L164" s="437" t="s">
        <v>533</v>
      </c>
      <c r="M164" s="437">
        <v>1</v>
      </c>
      <c r="N164" s="437">
        <v>1</v>
      </c>
      <c r="O164" s="437">
        <v>1</v>
      </c>
      <c r="P164" s="437">
        <v>1</v>
      </c>
      <c r="Q164" s="437">
        <v>1</v>
      </c>
      <c r="R164" s="437">
        <v>1</v>
      </c>
      <c r="S164" s="448">
        <v>359488.71</v>
      </c>
      <c r="T164" s="448">
        <v>0</v>
      </c>
      <c r="U164" s="448">
        <v>0</v>
      </c>
      <c r="V164" s="448">
        <v>0</v>
      </c>
      <c r="W164" s="448">
        <v>0</v>
      </c>
      <c r="X164" s="448">
        <v>0</v>
      </c>
      <c r="Y164" s="448">
        <v>0</v>
      </c>
      <c r="Z164" s="448">
        <v>359488.71</v>
      </c>
      <c r="AA164" s="846">
        <v>43851</v>
      </c>
      <c r="AB164" s="846">
        <v>44947</v>
      </c>
      <c r="AC164" s="847">
        <v>359488.71</v>
      </c>
      <c r="AD164" s="448">
        <v>1.4111111111111112</v>
      </c>
      <c r="AE164" s="448">
        <v>3.0444444444444443</v>
      </c>
      <c r="AF164" s="848">
        <v>6.2600000000000003E-2</v>
      </c>
      <c r="AG164" s="448">
        <v>507278.51300000004</v>
      </c>
      <c r="AH164" s="448">
        <v>1094443.406</v>
      </c>
      <c r="AI164" s="448">
        <v>22503.993246000002</v>
      </c>
      <c r="AJ164" s="448">
        <v>1.4111111111111112</v>
      </c>
      <c r="AK164" s="448">
        <v>3.0444444444444443</v>
      </c>
      <c r="AL164" s="448">
        <v>6.2600000000000003E-2</v>
      </c>
    </row>
    <row r="165" spans="1:38">
      <c r="A165" s="437" t="s">
        <v>673</v>
      </c>
      <c r="B165" s="437" t="s">
        <v>1941</v>
      </c>
      <c r="C165" s="437" t="s">
        <v>517</v>
      </c>
      <c r="D165" s="437" t="s">
        <v>518</v>
      </c>
      <c r="E165" s="437" t="s">
        <v>1393</v>
      </c>
      <c r="F165" s="437" t="s">
        <v>538</v>
      </c>
      <c r="G165" s="437" t="s">
        <v>1369</v>
      </c>
      <c r="H165" s="437" t="s">
        <v>537</v>
      </c>
      <c r="I165" s="437" t="s">
        <v>0</v>
      </c>
      <c r="J165" s="437" t="s">
        <v>539</v>
      </c>
      <c r="K165" s="437" t="s">
        <v>521</v>
      </c>
      <c r="L165" s="437" t="s">
        <v>533</v>
      </c>
      <c r="M165" s="437">
        <v>1</v>
      </c>
      <c r="N165" s="437">
        <v>1</v>
      </c>
      <c r="O165" s="437">
        <v>1</v>
      </c>
      <c r="P165" s="437">
        <v>1</v>
      </c>
      <c r="Q165" s="437">
        <v>1</v>
      </c>
      <c r="R165" s="437">
        <v>1</v>
      </c>
      <c r="S165" s="448">
        <v>268699.3</v>
      </c>
      <c r="T165" s="448">
        <v>0</v>
      </c>
      <c r="U165" s="448">
        <v>0</v>
      </c>
      <c r="V165" s="448">
        <v>0</v>
      </c>
      <c r="W165" s="448">
        <v>0</v>
      </c>
      <c r="X165" s="448">
        <v>0</v>
      </c>
      <c r="Y165" s="448">
        <v>0</v>
      </c>
      <c r="Z165" s="448">
        <v>268699.3</v>
      </c>
      <c r="AA165" s="846">
        <v>43860</v>
      </c>
      <c r="AB165" s="846">
        <v>45687</v>
      </c>
      <c r="AC165" s="847">
        <v>268699.3</v>
      </c>
      <c r="AD165" s="448">
        <v>3.4666666666666668</v>
      </c>
      <c r="AE165" s="448">
        <v>5.0750000000000002</v>
      </c>
      <c r="AF165" s="848">
        <v>7.85E-2</v>
      </c>
      <c r="AG165" s="448">
        <v>931490.90666666662</v>
      </c>
      <c r="AH165" s="448">
        <v>1363648.9475</v>
      </c>
      <c r="AI165" s="448">
        <v>21092.895049999999</v>
      </c>
      <c r="AJ165" s="448">
        <v>3.4666666666666668</v>
      </c>
      <c r="AK165" s="448">
        <v>5.0750000000000002</v>
      </c>
      <c r="AL165" s="448">
        <v>7.85E-2</v>
      </c>
    </row>
    <row r="166" spans="1:38">
      <c r="A166" s="437" t="s">
        <v>674</v>
      </c>
      <c r="B166" s="437" t="s">
        <v>1942</v>
      </c>
      <c r="C166" s="437" t="s">
        <v>517</v>
      </c>
      <c r="D166" s="437" t="s">
        <v>518</v>
      </c>
      <c r="E166" s="437" t="s">
        <v>1393</v>
      </c>
      <c r="F166" s="437" t="s">
        <v>538</v>
      </c>
      <c r="G166" s="437" t="s">
        <v>1369</v>
      </c>
      <c r="H166" s="437" t="s">
        <v>537</v>
      </c>
      <c r="I166" s="437" t="s">
        <v>0</v>
      </c>
      <c r="J166" s="437" t="s">
        <v>539</v>
      </c>
      <c r="K166" s="437" t="s">
        <v>521</v>
      </c>
      <c r="L166" s="437" t="s">
        <v>533</v>
      </c>
      <c r="M166" s="437">
        <v>1</v>
      </c>
      <c r="N166" s="437">
        <v>1</v>
      </c>
      <c r="O166" s="437">
        <v>1</v>
      </c>
      <c r="P166" s="437">
        <v>1</v>
      </c>
      <c r="Q166" s="437">
        <v>1</v>
      </c>
      <c r="R166" s="437">
        <v>1</v>
      </c>
      <c r="S166" s="448">
        <v>266120.73</v>
      </c>
      <c r="T166" s="448">
        <v>0</v>
      </c>
      <c r="U166" s="448">
        <v>0</v>
      </c>
      <c r="V166" s="448">
        <v>0</v>
      </c>
      <c r="W166" s="448">
        <v>0</v>
      </c>
      <c r="X166" s="448">
        <v>0</v>
      </c>
      <c r="Y166" s="448">
        <v>0</v>
      </c>
      <c r="Z166" s="448">
        <v>266120.73</v>
      </c>
      <c r="AA166" s="846">
        <v>43826</v>
      </c>
      <c r="AB166" s="846">
        <v>46383</v>
      </c>
      <c r="AC166" s="847">
        <v>266120.73</v>
      </c>
      <c r="AD166" s="448">
        <v>5.4</v>
      </c>
      <c r="AE166" s="448">
        <v>7.1027777777777779</v>
      </c>
      <c r="AF166" s="848">
        <v>8.5000000000000006E-2</v>
      </c>
      <c r="AG166" s="448">
        <v>1437051.942</v>
      </c>
      <c r="AH166" s="448">
        <v>1890196.4072499999</v>
      </c>
      <c r="AI166" s="448">
        <v>22620.262050000001</v>
      </c>
      <c r="AJ166" s="448">
        <v>5.4</v>
      </c>
      <c r="AK166" s="448">
        <v>7.1027777777777779</v>
      </c>
      <c r="AL166" s="448">
        <v>8.5000000000000006E-2</v>
      </c>
    </row>
    <row r="167" spans="1:38">
      <c r="A167" s="437" t="s">
        <v>675</v>
      </c>
      <c r="B167" s="437" t="s">
        <v>1943</v>
      </c>
      <c r="C167" s="437" t="s">
        <v>517</v>
      </c>
      <c r="D167" s="437" t="s">
        <v>518</v>
      </c>
      <c r="E167" s="437" t="s">
        <v>1393</v>
      </c>
      <c r="F167" s="437" t="s">
        <v>538</v>
      </c>
      <c r="G167" s="437" t="s">
        <v>1369</v>
      </c>
      <c r="H167" s="437" t="s">
        <v>537</v>
      </c>
      <c r="I167" s="437" t="s">
        <v>0</v>
      </c>
      <c r="J167" s="437" t="s">
        <v>539</v>
      </c>
      <c r="K167" s="437" t="s">
        <v>521</v>
      </c>
      <c r="L167" s="437" t="s">
        <v>533</v>
      </c>
      <c r="M167" s="437">
        <v>1</v>
      </c>
      <c r="N167" s="437">
        <v>1</v>
      </c>
      <c r="O167" s="437">
        <v>1</v>
      </c>
      <c r="P167" s="437">
        <v>1</v>
      </c>
      <c r="Q167" s="437">
        <v>1</v>
      </c>
      <c r="R167" s="437">
        <v>1</v>
      </c>
      <c r="S167" s="448">
        <v>179471.89</v>
      </c>
      <c r="T167" s="448">
        <v>0</v>
      </c>
      <c r="U167" s="448">
        <v>0</v>
      </c>
      <c r="V167" s="448">
        <v>0</v>
      </c>
      <c r="W167" s="448">
        <v>0</v>
      </c>
      <c r="X167" s="448">
        <v>0</v>
      </c>
      <c r="Y167" s="448">
        <v>0</v>
      </c>
      <c r="Z167" s="448">
        <v>179471.89</v>
      </c>
      <c r="AA167" s="846">
        <v>43851</v>
      </c>
      <c r="AB167" s="846">
        <v>44947</v>
      </c>
      <c r="AC167" s="847">
        <v>179471.89</v>
      </c>
      <c r="AD167" s="448">
        <v>1.4111111111111112</v>
      </c>
      <c r="AE167" s="448">
        <v>3.0444444444444443</v>
      </c>
      <c r="AF167" s="848">
        <v>6.2600000000000003E-2</v>
      </c>
      <c r="AG167" s="448">
        <v>253254.77811111114</v>
      </c>
      <c r="AH167" s="448">
        <v>546392.19844444445</v>
      </c>
      <c r="AI167" s="448">
        <v>11234.940314000001</v>
      </c>
      <c r="AJ167" s="448">
        <v>1.4111111111111112</v>
      </c>
      <c r="AK167" s="448">
        <v>3.0444444444444443</v>
      </c>
      <c r="AL167" s="448">
        <v>6.2600000000000003E-2</v>
      </c>
    </row>
    <row r="168" spans="1:38">
      <c r="A168" s="437" t="s">
        <v>676</v>
      </c>
      <c r="B168" s="437" t="s">
        <v>1944</v>
      </c>
      <c r="C168" s="437" t="s">
        <v>517</v>
      </c>
      <c r="D168" s="437" t="s">
        <v>518</v>
      </c>
      <c r="E168" s="437" t="s">
        <v>1393</v>
      </c>
      <c r="F168" s="437" t="s">
        <v>538</v>
      </c>
      <c r="G168" s="437" t="s">
        <v>1369</v>
      </c>
      <c r="H168" s="437" t="s">
        <v>537</v>
      </c>
      <c r="I168" s="437" t="s">
        <v>0</v>
      </c>
      <c r="J168" s="437" t="s">
        <v>539</v>
      </c>
      <c r="K168" s="437" t="s">
        <v>521</v>
      </c>
      <c r="L168" s="437" t="s">
        <v>533</v>
      </c>
      <c r="M168" s="437">
        <v>1</v>
      </c>
      <c r="N168" s="437">
        <v>1</v>
      </c>
      <c r="O168" s="437">
        <v>1</v>
      </c>
      <c r="P168" s="437">
        <v>1</v>
      </c>
      <c r="Q168" s="437">
        <v>1</v>
      </c>
      <c r="R168" s="437">
        <v>1</v>
      </c>
      <c r="S168" s="448">
        <v>134072.67000000001</v>
      </c>
      <c r="T168" s="448">
        <v>0</v>
      </c>
      <c r="U168" s="448">
        <v>0</v>
      </c>
      <c r="V168" s="448">
        <v>0</v>
      </c>
      <c r="W168" s="448">
        <v>0</v>
      </c>
      <c r="X168" s="448">
        <v>0</v>
      </c>
      <c r="Y168" s="448">
        <v>0</v>
      </c>
      <c r="Z168" s="448">
        <v>134072.67000000001</v>
      </c>
      <c r="AA168" s="846">
        <v>43860</v>
      </c>
      <c r="AB168" s="846">
        <v>45687</v>
      </c>
      <c r="AC168" s="847">
        <v>134072.67000000001</v>
      </c>
      <c r="AD168" s="448">
        <v>3.4666666666666668</v>
      </c>
      <c r="AE168" s="448">
        <v>5.0750000000000002</v>
      </c>
      <c r="AF168" s="848">
        <v>7.85E-2</v>
      </c>
      <c r="AG168" s="448">
        <v>464785.25600000005</v>
      </c>
      <c r="AH168" s="448">
        <v>680418.80025000009</v>
      </c>
      <c r="AI168" s="448">
        <v>10524.704595000001</v>
      </c>
      <c r="AJ168" s="448">
        <v>3.4666666666666668</v>
      </c>
      <c r="AK168" s="448">
        <v>5.0750000000000002</v>
      </c>
      <c r="AL168" s="448">
        <v>7.85E-2</v>
      </c>
    </row>
    <row r="169" spans="1:38">
      <c r="A169" s="437" t="s">
        <v>677</v>
      </c>
      <c r="B169" s="437" t="s">
        <v>1945</v>
      </c>
      <c r="C169" s="437" t="s">
        <v>517</v>
      </c>
      <c r="D169" s="437" t="s">
        <v>518</v>
      </c>
      <c r="E169" s="437" t="s">
        <v>1393</v>
      </c>
      <c r="F169" s="437" t="s">
        <v>538</v>
      </c>
      <c r="G169" s="437" t="s">
        <v>1369</v>
      </c>
      <c r="H169" s="437" t="s">
        <v>537</v>
      </c>
      <c r="I169" s="437" t="s">
        <v>0</v>
      </c>
      <c r="J169" s="437" t="s">
        <v>539</v>
      </c>
      <c r="K169" s="437" t="s">
        <v>521</v>
      </c>
      <c r="L169" s="437" t="s">
        <v>533</v>
      </c>
      <c r="M169" s="437">
        <v>1</v>
      </c>
      <c r="N169" s="437">
        <v>1</v>
      </c>
      <c r="O169" s="437">
        <v>1</v>
      </c>
      <c r="P169" s="437">
        <v>1</v>
      </c>
      <c r="Q169" s="437">
        <v>1</v>
      </c>
      <c r="R169" s="437">
        <v>1</v>
      </c>
      <c r="S169" s="448">
        <v>132758.62</v>
      </c>
      <c r="T169" s="448">
        <v>0</v>
      </c>
      <c r="U169" s="448">
        <v>0</v>
      </c>
      <c r="V169" s="448">
        <v>0</v>
      </c>
      <c r="W169" s="448">
        <v>0</v>
      </c>
      <c r="X169" s="448">
        <v>0</v>
      </c>
      <c r="Y169" s="448">
        <v>0</v>
      </c>
      <c r="Z169" s="448">
        <v>132758.62</v>
      </c>
      <c r="AA169" s="846">
        <v>43826</v>
      </c>
      <c r="AB169" s="846">
        <v>46383</v>
      </c>
      <c r="AC169" s="847">
        <v>132758.62</v>
      </c>
      <c r="AD169" s="448">
        <v>5.4</v>
      </c>
      <c r="AE169" s="448">
        <v>7.1027777777777779</v>
      </c>
      <c r="AF169" s="848">
        <v>8.5000000000000006E-2</v>
      </c>
      <c r="AG169" s="448">
        <v>716896.54800000007</v>
      </c>
      <c r="AH169" s="448">
        <v>942954.97594444442</v>
      </c>
      <c r="AI169" s="448">
        <v>11284.4827</v>
      </c>
      <c r="AJ169" s="448">
        <v>5.4</v>
      </c>
      <c r="AK169" s="448">
        <v>7.1027777777777779</v>
      </c>
      <c r="AL169" s="448">
        <v>8.5000000000000006E-2</v>
      </c>
    </row>
    <row r="170" spans="1:38">
      <c r="A170" s="437" t="s">
        <v>678</v>
      </c>
      <c r="B170" s="437" t="s">
        <v>1946</v>
      </c>
      <c r="C170" s="437" t="s">
        <v>517</v>
      </c>
      <c r="D170" s="437" t="s">
        <v>518</v>
      </c>
      <c r="E170" s="437" t="s">
        <v>1393</v>
      </c>
      <c r="F170" s="437" t="s">
        <v>538</v>
      </c>
      <c r="G170" s="437" t="s">
        <v>1369</v>
      </c>
      <c r="H170" s="437" t="s">
        <v>537</v>
      </c>
      <c r="I170" s="437" t="s">
        <v>0</v>
      </c>
      <c r="J170" s="437" t="s">
        <v>539</v>
      </c>
      <c r="K170" s="437" t="s">
        <v>521</v>
      </c>
      <c r="L170" s="437" t="s">
        <v>533</v>
      </c>
      <c r="M170" s="437">
        <v>1</v>
      </c>
      <c r="N170" s="437">
        <v>1</v>
      </c>
      <c r="O170" s="437">
        <v>1</v>
      </c>
      <c r="P170" s="437">
        <v>1</v>
      </c>
      <c r="Q170" s="437">
        <v>1</v>
      </c>
      <c r="R170" s="437">
        <v>1</v>
      </c>
      <c r="S170" s="448">
        <v>3615000</v>
      </c>
      <c r="T170" s="448">
        <v>0</v>
      </c>
      <c r="U170" s="448">
        <v>0</v>
      </c>
      <c r="V170" s="448">
        <v>0</v>
      </c>
      <c r="W170" s="448">
        <v>0</v>
      </c>
      <c r="X170" s="448">
        <v>0</v>
      </c>
      <c r="Y170" s="448">
        <v>0</v>
      </c>
      <c r="Z170" s="448">
        <v>3615000</v>
      </c>
      <c r="AA170" s="846">
        <v>43851</v>
      </c>
      <c r="AB170" s="846">
        <v>44947</v>
      </c>
      <c r="AC170" s="847">
        <v>3615000</v>
      </c>
      <c r="AD170" s="448">
        <v>1.4111111111111112</v>
      </c>
      <c r="AE170" s="448">
        <v>3.0444444444444443</v>
      </c>
      <c r="AF170" s="848">
        <v>6.2600000000000003E-2</v>
      </c>
      <c r="AG170" s="448">
        <v>5101166.666666667</v>
      </c>
      <c r="AH170" s="448">
        <v>11005666.666666666</v>
      </c>
      <c r="AI170" s="448">
        <v>226299</v>
      </c>
      <c r="AJ170" s="448">
        <v>1.4111111111111112</v>
      </c>
      <c r="AK170" s="448">
        <v>3.0444444444444443</v>
      </c>
      <c r="AL170" s="448">
        <v>6.2600000000000003E-2</v>
      </c>
    </row>
    <row r="171" spans="1:38">
      <c r="A171" s="437" t="s">
        <v>679</v>
      </c>
      <c r="B171" s="437" t="s">
        <v>1947</v>
      </c>
      <c r="C171" s="437" t="s">
        <v>517</v>
      </c>
      <c r="D171" s="437" t="s">
        <v>518</v>
      </c>
      <c r="E171" s="437" t="s">
        <v>1393</v>
      </c>
      <c r="F171" s="437" t="s">
        <v>538</v>
      </c>
      <c r="G171" s="437" t="s">
        <v>1369</v>
      </c>
      <c r="H171" s="437" t="s">
        <v>537</v>
      </c>
      <c r="I171" s="437" t="s">
        <v>0</v>
      </c>
      <c r="J171" s="437" t="s">
        <v>539</v>
      </c>
      <c r="K171" s="437" t="s">
        <v>521</v>
      </c>
      <c r="L171" s="437" t="s">
        <v>533</v>
      </c>
      <c r="M171" s="437">
        <v>1</v>
      </c>
      <c r="N171" s="437">
        <v>1</v>
      </c>
      <c r="O171" s="437">
        <v>1</v>
      </c>
      <c r="P171" s="437">
        <v>1</v>
      </c>
      <c r="Q171" s="437">
        <v>1</v>
      </c>
      <c r="R171" s="437">
        <v>1</v>
      </c>
      <c r="S171" s="448">
        <v>612551.05000000005</v>
      </c>
      <c r="T171" s="448">
        <v>0</v>
      </c>
      <c r="U171" s="448">
        <v>0</v>
      </c>
      <c r="V171" s="448">
        <v>0</v>
      </c>
      <c r="W171" s="448">
        <v>0</v>
      </c>
      <c r="X171" s="448">
        <v>0</v>
      </c>
      <c r="Y171" s="448">
        <v>0</v>
      </c>
      <c r="Z171" s="448">
        <v>612551.05000000005</v>
      </c>
      <c r="AA171" s="846">
        <v>43851</v>
      </c>
      <c r="AB171" s="846">
        <v>44947</v>
      </c>
      <c r="AC171" s="847">
        <v>612551.05000000005</v>
      </c>
      <c r="AD171" s="448">
        <v>1.4111111111111112</v>
      </c>
      <c r="AE171" s="448">
        <v>3.0444444444444443</v>
      </c>
      <c r="AF171" s="848">
        <v>6.2600000000000003E-2</v>
      </c>
      <c r="AG171" s="448">
        <v>864377.59277777793</v>
      </c>
      <c r="AH171" s="448">
        <v>1864877.6411111113</v>
      </c>
      <c r="AI171" s="448">
        <v>38345.695730000007</v>
      </c>
      <c r="AJ171" s="448">
        <v>1.4111111111111112</v>
      </c>
      <c r="AK171" s="448">
        <v>3.0444444444444443</v>
      </c>
      <c r="AL171" s="448">
        <v>6.2600000000000003E-2</v>
      </c>
    </row>
    <row r="172" spans="1:38">
      <c r="A172" s="437" t="s">
        <v>680</v>
      </c>
      <c r="B172" s="437" t="s">
        <v>1948</v>
      </c>
      <c r="C172" s="437" t="s">
        <v>517</v>
      </c>
      <c r="D172" s="437" t="s">
        <v>518</v>
      </c>
      <c r="E172" s="437" t="s">
        <v>1393</v>
      </c>
      <c r="F172" s="437" t="s">
        <v>538</v>
      </c>
      <c r="G172" s="437" t="s">
        <v>1369</v>
      </c>
      <c r="H172" s="437" t="s">
        <v>537</v>
      </c>
      <c r="I172" s="437" t="s">
        <v>0</v>
      </c>
      <c r="J172" s="437" t="s">
        <v>539</v>
      </c>
      <c r="K172" s="437" t="s">
        <v>521</v>
      </c>
      <c r="L172" s="437" t="s">
        <v>533</v>
      </c>
      <c r="M172" s="437">
        <v>1</v>
      </c>
      <c r="N172" s="437">
        <v>1</v>
      </c>
      <c r="O172" s="437">
        <v>1</v>
      </c>
      <c r="P172" s="437">
        <v>1</v>
      </c>
      <c r="Q172" s="437">
        <v>1</v>
      </c>
      <c r="R172" s="437">
        <v>1</v>
      </c>
      <c r="S172" s="448">
        <v>951411.26</v>
      </c>
      <c r="T172" s="448">
        <v>0</v>
      </c>
      <c r="U172" s="448">
        <v>0</v>
      </c>
      <c r="V172" s="448">
        <v>0</v>
      </c>
      <c r="W172" s="448">
        <v>0</v>
      </c>
      <c r="X172" s="448">
        <v>0</v>
      </c>
      <c r="Y172" s="448">
        <v>0</v>
      </c>
      <c r="Z172" s="448">
        <v>951411.26</v>
      </c>
      <c r="AA172" s="846">
        <v>43851</v>
      </c>
      <c r="AB172" s="846">
        <v>44947</v>
      </c>
      <c r="AC172" s="847">
        <v>951411.26</v>
      </c>
      <c r="AD172" s="448">
        <v>1.4111111111111112</v>
      </c>
      <c r="AE172" s="448">
        <v>3.0444444444444443</v>
      </c>
      <c r="AF172" s="848">
        <v>6.2600000000000003E-2</v>
      </c>
      <c r="AG172" s="448">
        <v>1342547.0002222224</v>
      </c>
      <c r="AH172" s="448">
        <v>2896518.7248888887</v>
      </c>
      <c r="AI172" s="448">
        <v>59558.344876000003</v>
      </c>
      <c r="AJ172" s="448">
        <v>1.4111111111111112</v>
      </c>
      <c r="AK172" s="448">
        <v>3.0444444444444443</v>
      </c>
      <c r="AL172" s="448">
        <v>6.2600000000000003E-2</v>
      </c>
    </row>
    <row r="173" spans="1:38">
      <c r="A173" s="437" t="s">
        <v>681</v>
      </c>
      <c r="B173" s="437" t="s">
        <v>1949</v>
      </c>
      <c r="C173" s="437" t="s">
        <v>517</v>
      </c>
      <c r="D173" s="437" t="s">
        <v>518</v>
      </c>
      <c r="E173" s="437" t="s">
        <v>1393</v>
      </c>
      <c r="F173" s="437" t="s">
        <v>538</v>
      </c>
      <c r="G173" s="437" t="s">
        <v>1369</v>
      </c>
      <c r="H173" s="437" t="s">
        <v>537</v>
      </c>
      <c r="I173" s="437" t="s">
        <v>0</v>
      </c>
      <c r="J173" s="437" t="s">
        <v>539</v>
      </c>
      <c r="K173" s="437" t="s">
        <v>521</v>
      </c>
      <c r="L173" s="437" t="s">
        <v>533</v>
      </c>
      <c r="M173" s="437">
        <v>1</v>
      </c>
      <c r="N173" s="437">
        <v>1</v>
      </c>
      <c r="O173" s="437">
        <v>1</v>
      </c>
      <c r="P173" s="437">
        <v>1</v>
      </c>
      <c r="Q173" s="437">
        <v>1</v>
      </c>
      <c r="R173" s="437">
        <v>1</v>
      </c>
      <c r="S173" s="448">
        <v>906663.79</v>
      </c>
      <c r="T173" s="448">
        <v>0</v>
      </c>
      <c r="U173" s="448">
        <v>0</v>
      </c>
      <c r="V173" s="448">
        <v>0</v>
      </c>
      <c r="W173" s="448">
        <v>0</v>
      </c>
      <c r="X173" s="448">
        <v>0</v>
      </c>
      <c r="Y173" s="448">
        <v>0</v>
      </c>
      <c r="Z173" s="448">
        <v>906663.79</v>
      </c>
      <c r="AA173" s="846">
        <v>43851</v>
      </c>
      <c r="AB173" s="846">
        <v>44947</v>
      </c>
      <c r="AC173" s="847">
        <v>906663.79</v>
      </c>
      <c r="AD173" s="448">
        <v>1.4111111111111112</v>
      </c>
      <c r="AE173" s="448">
        <v>3.0444444444444443</v>
      </c>
      <c r="AF173" s="848">
        <v>6.2600000000000003E-2</v>
      </c>
      <c r="AG173" s="448">
        <v>1279403.3481111112</v>
      </c>
      <c r="AH173" s="448">
        <v>2760287.5384444445</v>
      </c>
      <c r="AI173" s="448">
        <v>56757.153254000004</v>
      </c>
      <c r="AJ173" s="448">
        <v>1.4111111111111112</v>
      </c>
      <c r="AK173" s="448">
        <v>3.0444444444444443</v>
      </c>
      <c r="AL173" s="448">
        <v>6.2600000000000003E-2</v>
      </c>
    </row>
    <row r="174" spans="1:38">
      <c r="A174" s="437" t="s">
        <v>682</v>
      </c>
      <c r="B174" s="437" t="s">
        <v>1950</v>
      </c>
      <c r="C174" s="437" t="s">
        <v>517</v>
      </c>
      <c r="D174" s="437" t="s">
        <v>518</v>
      </c>
      <c r="E174" s="437" t="s">
        <v>1393</v>
      </c>
      <c r="F174" s="437" t="s">
        <v>538</v>
      </c>
      <c r="G174" s="437" t="s">
        <v>1369</v>
      </c>
      <c r="H174" s="437" t="s">
        <v>537</v>
      </c>
      <c r="I174" s="437" t="s">
        <v>0</v>
      </c>
      <c r="J174" s="437" t="s">
        <v>539</v>
      </c>
      <c r="K174" s="437" t="s">
        <v>521</v>
      </c>
      <c r="L174" s="437" t="s">
        <v>533</v>
      </c>
      <c r="M174" s="437">
        <v>1</v>
      </c>
      <c r="N174" s="437">
        <v>1</v>
      </c>
      <c r="O174" s="437">
        <v>1</v>
      </c>
      <c r="P174" s="437">
        <v>1</v>
      </c>
      <c r="Q174" s="437">
        <v>1</v>
      </c>
      <c r="R174" s="437">
        <v>1</v>
      </c>
      <c r="S174" s="448">
        <v>198493.51</v>
      </c>
      <c r="T174" s="448">
        <v>0</v>
      </c>
      <c r="U174" s="448">
        <v>0</v>
      </c>
      <c r="V174" s="448">
        <v>0</v>
      </c>
      <c r="W174" s="448">
        <v>0</v>
      </c>
      <c r="X174" s="448">
        <v>0</v>
      </c>
      <c r="Y174" s="448">
        <v>0</v>
      </c>
      <c r="Z174" s="448">
        <v>198493.51</v>
      </c>
      <c r="AA174" s="846">
        <v>43851</v>
      </c>
      <c r="AB174" s="846">
        <v>44947</v>
      </c>
      <c r="AC174" s="847">
        <v>198493.51</v>
      </c>
      <c r="AD174" s="448">
        <v>1.4111111111111112</v>
      </c>
      <c r="AE174" s="448">
        <v>3.0444444444444443</v>
      </c>
      <c r="AF174" s="848">
        <v>6.2600000000000003E-2</v>
      </c>
      <c r="AG174" s="448">
        <v>280096.39744444448</v>
      </c>
      <c r="AH174" s="448">
        <v>604302.46377777774</v>
      </c>
      <c r="AI174" s="448">
        <v>12425.693726000001</v>
      </c>
      <c r="AJ174" s="448">
        <v>1.4111111111111112</v>
      </c>
      <c r="AK174" s="448">
        <v>3.0444444444444443</v>
      </c>
      <c r="AL174" s="448">
        <v>6.2600000000000003E-2</v>
      </c>
    </row>
    <row r="175" spans="1:38">
      <c r="A175" s="437" t="s">
        <v>683</v>
      </c>
      <c r="B175" s="437" t="s">
        <v>1951</v>
      </c>
      <c r="C175" s="437" t="s">
        <v>517</v>
      </c>
      <c r="D175" s="437" t="s">
        <v>518</v>
      </c>
      <c r="E175" s="437" t="s">
        <v>1393</v>
      </c>
      <c r="F175" s="437" t="s">
        <v>538</v>
      </c>
      <c r="G175" s="437" t="s">
        <v>1369</v>
      </c>
      <c r="H175" s="437" t="s">
        <v>537</v>
      </c>
      <c r="I175" s="437" t="s">
        <v>0</v>
      </c>
      <c r="J175" s="437" t="s">
        <v>539</v>
      </c>
      <c r="K175" s="437" t="s">
        <v>521</v>
      </c>
      <c r="L175" s="437" t="s">
        <v>533</v>
      </c>
      <c r="M175" s="437">
        <v>1</v>
      </c>
      <c r="N175" s="437">
        <v>1</v>
      </c>
      <c r="O175" s="437">
        <v>1</v>
      </c>
      <c r="P175" s="437">
        <v>1</v>
      </c>
      <c r="Q175" s="437">
        <v>1</v>
      </c>
      <c r="R175" s="437">
        <v>1</v>
      </c>
      <c r="S175" s="448">
        <v>147000</v>
      </c>
      <c r="T175" s="448">
        <v>0</v>
      </c>
      <c r="U175" s="448">
        <v>0</v>
      </c>
      <c r="V175" s="448">
        <v>0</v>
      </c>
      <c r="W175" s="448">
        <v>0</v>
      </c>
      <c r="X175" s="448">
        <v>0</v>
      </c>
      <c r="Y175" s="448">
        <v>0</v>
      </c>
      <c r="Z175" s="448">
        <v>147000</v>
      </c>
      <c r="AA175" s="846">
        <v>43860</v>
      </c>
      <c r="AB175" s="846">
        <v>45687</v>
      </c>
      <c r="AC175" s="847">
        <v>147000</v>
      </c>
      <c r="AD175" s="448">
        <v>3.4666666666666668</v>
      </c>
      <c r="AE175" s="448">
        <v>5.0750000000000002</v>
      </c>
      <c r="AF175" s="848">
        <v>7.85E-2</v>
      </c>
      <c r="AG175" s="448">
        <v>509600</v>
      </c>
      <c r="AH175" s="448">
        <v>746025</v>
      </c>
      <c r="AI175" s="448">
        <v>11539.5</v>
      </c>
      <c r="AJ175" s="448">
        <v>3.4666666666666668</v>
      </c>
      <c r="AK175" s="448">
        <v>5.0750000000000002</v>
      </c>
      <c r="AL175" s="448">
        <v>7.85E-2</v>
      </c>
    </row>
    <row r="176" spans="1:38">
      <c r="A176" s="437" t="s">
        <v>684</v>
      </c>
      <c r="B176" s="437" t="s">
        <v>1952</v>
      </c>
      <c r="C176" s="437" t="s">
        <v>517</v>
      </c>
      <c r="D176" s="437" t="s">
        <v>518</v>
      </c>
      <c r="E176" s="437" t="s">
        <v>1393</v>
      </c>
      <c r="F176" s="437" t="s">
        <v>538</v>
      </c>
      <c r="G176" s="437" t="s">
        <v>1369</v>
      </c>
      <c r="H176" s="437" t="s">
        <v>537</v>
      </c>
      <c r="I176" s="437" t="s">
        <v>0</v>
      </c>
      <c r="J176" s="437" t="s">
        <v>539</v>
      </c>
      <c r="K176" s="437" t="s">
        <v>521</v>
      </c>
      <c r="L176" s="437" t="s">
        <v>533</v>
      </c>
      <c r="M176" s="437">
        <v>1</v>
      </c>
      <c r="N176" s="437">
        <v>1</v>
      </c>
      <c r="O176" s="437">
        <v>1</v>
      </c>
      <c r="P176" s="437">
        <v>1</v>
      </c>
      <c r="Q176" s="437">
        <v>1</v>
      </c>
      <c r="R176" s="437">
        <v>1</v>
      </c>
      <c r="S176" s="448">
        <v>147000</v>
      </c>
      <c r="T176" s="448">
        <v>0</v>
      </c>
      <c r="U176" s="448">
        <v>0</v>
      </c>
      <c r="V176" s="448">
        <v>0</v>
      </c>
      <c r="W176" s="448">
        <v>0</v>
      </c>
      <c r="X176" s="448">
        <v>0</v>
      </c>
      <c r="Y176" s="448">
        <v>0</v>
      </c>
      <c r="Z176" s="448">
        <v>147000</v>
      </c>
      <c r="AA176" s="846">
        <v>43826</v>
      </c>
      <c r="AB176" s="846">
        <v>46383</v>
      </c>
      <c r="AC176" s="847">
        <v>147000</v>
      </c>
      <c r="AD176" s="448">
        <v>5.4</v>
      </c>
      <c r="AE176" s="448">
        <v>7.1027777777777779</v>
      </c>
      <c r="AF176" s="848">
        <v>8.5000000000000006E-2</v>
      </c>
      <c r="AG176" s="448">
        <v>793800</v>
      </c>
      <c r="AH176" s="448">
        <v>1044108.3333333334</v>
      </c>
      <c r="AI176" s="448">
        <v>12495</v>
      </c>
      <c r="AJ176" s="448">
        <v>5.4</v>
      </c>
      <c r="AK176" s="448">
        <v>7.1027777777777779</v>
      </c>
      <c r="AL176" s="448">
        <v>8.5000000000000006E-2</v>
      </c>
    </row>
    <row r="177" spans="1:38">
      <c r="A177" s="437" t="s">
        <v>685</v>
      </c>
      <c r="B177" s="437" t="s">
        <v>1953</v>
      </c>
      <c r="C177" s="437" t="s">
        <v>517</v>
      </c>
      <c r="D177" s="437" t="s">
        <v>518</v>
      </c>
      <c r="E177" s="437" t="s">
        <v>1393</v>
      </c>
      <c r="F177" s="437" t="s">
        <v>538</v>
      </c>
      <c r="G177" s="437" t="s">
        <v>1369</v>
      </c>
      <c r="H177" s="437" t="s">
        <v>537</v>
      </c>
      <c r="I177" s="437" t="s">
        <v>0</v>
      </c>
      <c r="J177" s="437" t="s">
        <v>539</v>
      </c>
      <c r="K177" s="437" t="s">
        <v>521</v>
      </c>
      <c r="L177" s="437" t="s">
        <v>533</v>
      </c>
      <c r="M177" s="437">
        <v>1</v>
      </c>
      <c r="N177" s="437">
        <v>1</v>
      </c>
      <c r="O177" s="437">
        <v>1</v>
      </c>
      <c r="P177" s="437">
        <v>1</v>
      </c>
      <c r="Q177" s="437">
        <v>1</v>
      </c>
      <c r="R177" s="437">
        <v>1</v>
      </c>
      <c r="S177" s="448">
        <v>2120882.81</v>
      </c>
      <c r="T177" s="448">
        <v>0</v>
      </c>
      <c r="U177" s="448">
        <v>0</v>
      </c>
      <c r="V177" s="448">
        <v>0</v>
      </c>
      <c r="W177" s="448">
        <v>0</v>
      </c>
      <c r="X177" s="448">
        <v>0</v>
      </c>
      <c r="Y177" s="448">
        <v>0</v>
      </c>
      <c r="Z177" s="448">
        <v>2120882.81</v>
      </c>
      <c r="AA177" s="846">
        <v>43851</v>
      </c>
      <c r="AB177" s="846">
        <v>44947</v>
      </c>
      <c r="AC177" s="847">
        <v>2120882.81</v>
      </c>
      <c r="AD177" s="448">
        <v>1.4111111111111112</v>
      </c>
      <c r="AE177" s="448">
        <v>3.0444444444444443</v>
      </c>
      <c r="AF177" s="848">
        <v>6.2600000000000003E-2</v>
      </c>
      <c r="AG177" s="448">
        <v>2992801.2985555558</v>
      </c>
      <c r="AH177" s="448">
        <v>6456909.8882222222</v>
      </c>
      <c r="AI177" s="448">
        <v>132767.26390600001</v>
      </c>
      <c r="AJ177" s="448">
        <v>1.4111111111111112</v>
      </c>
      <c r="AK177" s="448">
        <v>3.0444444444444443</v>
      </c>
      <c r="AL177" s="448">
        <v>6.2600000000000003E-2</v>
      </c>
    </row>
    <row r="178" spans="1:38">
      <c r="A178" s="437" t="s">
        <v>686</v>
      </c>
      <c r="B178" s="437" t="s">
        <v>1954</v>
      </c>
      <c r="C178" s="437" t="s">
        <v>517</v>
      </c>
      <c r="D178" s="437" t="s">
        <v>518</v>
      </c>
      <c r="E178" s="437" t="s">
        <v>1393</v>
      </c>
      <c r="F178" s="437" t="s">
        <v>538</v>
      </c>
      <c r="G178" s="437" t="s">
        <v>1369</v>
      </c>
      <c r="H178" s="437" t="s">
        <v>537</v>
      </c>
      <c r="I178" s="437" t="s">
        <v>0</v>
      </c>
      <c r="J178" s="437" t="s">
        <v>539</v>
      </c>
      <c r="K178" s="437" t="s">
        <v>521</v>
      </c>
      <c r="L178" s="437" t="s">
        <v>533</v>
      </c>
      <c r="M178" s="437">
        <v>1</v>
      </c>
      <c r="N178" s="437">
        <v>1</v>
      </c>
      <c r="O178" s="437">
        <v>1</v>
      </c>
      <c r="P178" s="437">
        <v>1</v>
      </c>
      <c r="Q178" s="437">
        <v>1</v>
      </c>
      <c r="R178" s="437">
        <v>1</v>
      </c>
      <c r="S178" s="448">
        <v>1583358.19</v>
      </c>
      <c r="T178" s="448">
        <v>0</v>
      </c>
      <c r="U178" s="448">
        <v>0</v>
      </c>
      <c r="V178" s="448">
        <v>0</v>
      </c>
      <c r="W178" s="448">
        <v>0</v>
      </c>
      <c r="X178" s="448">
        <v>0</v>
      </c>
      <c r="Y178" s="448">
        <v>0</v>
      </c>
      <c r="Z178" s="448">
        <v>1583358.19</v>
      </c>
      <c r="AA178" s="846">
        <v>43860</v>
      </c>
      <c r="AB178" s="846">
        <v>45687</v>
      </c>
      <c r="AC178" s="847">
        <v>1583358.19</v>
      </c>
      <c r="AD178" s="448">
        <v>3.4666666666666668</v>
      </c>
      <c r="AE178" s="448">
        <v>5.0750000000000002</v>
      </c>
      <c r="AF178" s="848">
        <v>7.85E-2</v>
      </c>
      <c r="AG178" s="448">
        <v>5488975.058666667</v>
      </c>
      <c r="AH178" s="448">
        <v>8035542.8142499998</v>
      </c>
      <c r="AI178" s="448">
        <v>124293.617915</v>
      </c>
      <c r="AJ178" s="448">
        <v>3.4666666666666668</v>
      </c>
      <c r="AK178" s="448">
        <v>5.0750000000000002</v>
      </c>
      <c r="AL178" s="448">
        <v>7.85E-2</v>
      </c>
    </row>
    <row r="179" spans="1:38">
      <c r="A179" s="437" t="s">
        <v>687</v>
      </c>
      <c r="B179" s="437" t="s">
        <v>1955</v>
      </c>
      <c r="C179" s="437" t="s">
        <v>517</v>
      </c>
      <c r="D179" s="437" t="s">
        <v>518</v>
      </c>
      <c r="E179" s="437" t="s">
        <v>1393</v>
      </c>
      <c r="F179" s="437" t="s">
        <v>538</v>
      </c>
      <c r="G179" s="437" t="s">
        <v>1369</v>
      </c>
      <c r="H179" s="437" t="s">
        <v>537</v>
      </c>
      <c r="I179" s="437" t="s">
        <v>0</v>
      </c>
      <c r="J179" s="437" t="s">
        <v>539</v>
      </c>
      <c r="K179" s="437" t="s">
        <v>521</v>
      </c>
      <c r="L179" s="437" t="s">
        <v>533</v>
      </c>
      <c r="M179" s="437">
        <v>1</v>
      </c>
      <c r="N179" s="437">
        <v>1</v>
      </c>
      <c r="O179" s="437">
        <v>1</v>
      </c>
      <c r="P179" s="437">
        <v>1</v>
      </c>
      <c r="Q179" s="437">
        <v>1</v>
      </c>
      <c r="R179" s="437">
        <v>1</v>
      </c>
      <c r="S179" s="448">
        <v>1567402.03</v>
      </c>
      <c r="T179" s="448">
        <v>0</v>
      </c>
      <c r="U179" s="448">
        <v>0</v>
      </c>
      <c r="V179" s="448">
        <v>0</v>
      </c>
      <c r="W179" s="448">
        <v>0</v>
      </c>
      <c r="X179" s="448">
        <v>0</v>
      </c>
      <c r="Y179" s="448">
        <v>0</v>
      </c>
      <c r="Z179" s="448">
        <v>1567402.03</v>
      </c>
      <c r="AA179" s="846">
        <v>43826</v>
      </c>
      <c r="AB179" s="846">
        <v>46383</v>
      </c>
      <c r="AC179" s="847">
        <v>1567402.03</v>
      </c>
      <c r="AD179" s="448">
        <v>5.4</v>
      </c>
      <c r="AE179" s="448">
        <v>7.1027777777777779</v>
      </c>
      <c r="AF179" s="848">
        <v>8.5000000000000006E-2</v>
      </c>
      <c r="AG179" s="448">
        <v>8463970.9620000012</v>
      </c>
      <c r="AH179" s="448">
        <v>11132908.307527779</v>
      </c>
      <c r="AI179" s="448">
        <v>133229.17255000002</v>
      </c>
      <c r="AJ179" s="448">
        <v>5.4</v>
      </c>
      <c r="AK179" s="448">
        <v>7.1027777777777779</v>
      </c>
      <c r="AL179" s="448">
        <v>8.5000000000000006E-2</v>
      </c>
    </row>
    <row r="180" spans="1:38">
      <c r="A180" s="437" t="s">
        <v>688</v>
      </c>
      <c r="B180" s="437" t="s">
        <v>1956</v>
      </c>
      <c r="C180" s="437" t="s">
        <v>517</v>
      </c>
      <c r="D180" s="437" t="s">
        <v>518</v>
      </c>
      <c r="E180" s="437" t="s">
        <v>1393</v>
      </c>
      <c r="F180" s="437" t="s">
        <v>538</v>
      </c>
      <c r="G180" s="437" t="s">
        <v>1369</v>
      </c>
      <c r="H180" s="437" t="s">
        <v>537</v>
      </c>
      <c r="I180" s="437" t="s">
        <v>0</v>
      </c>
      <c r="J180" s="437" t="s">
        <v>539</v>
      </c>
      <c r="K180" s="437" t="s">
        <v>521</v>
      </c>
      <c r="L180" s="437" t="s">
        <v>533</v>
      </c>
      <c r="M180" s="437">
        <v>1</v>
      </c>
      <c r="N180" s="437">
        <v>1</v>
      </c>
      <c r="O180" s="437">
        <v>1</v>
      </c>
      <c r="P180" s="437">
        <v>1</v>
      </c>
      <c r="Q180" s="437">
        <v>1</v>
      </c>
      <c r="R180" s="437">
        <v>1</v>
      </c>
      <c r="S180" s="448">
        <v>920529.97</v>
      </c>
      <c r="T180" s="448">
        <v>0</v>
      </c>
      <c r="U180" s="448">
        <v>0</v>
      </c>
      <c r="V180" s="448">
        <v>0</v>
      </c>
      <c r="W180" s="448">
        <v>0</v>
      </c>
      <c r="X180" s="448">
        <v>0</v>
      </c>
      <c r="Y180" s="448">
        <v>0</v>
      </c>
      <c r="Z180" s="448">
        <v>920529.97</v>
      </c>
      <c r="AA180" s="846">
        <v>43851</v>
      </c>
      <c r="AB180" s="846">
        <v>44947</v>
      </c>
      <c r="AC180" s="847">
        <v>920529.97</v>
      </c>
      <c r="AD180" s="448">
        <v>1.4111111111111112</v>
      </c>
      <c r="AE180" s="448">
        <v>3.0444444444444443</v>
      </c>
      <c r="AF180" s="848">
        <v>6.2600000000000003E-2</v>
      </c>
      <c r="AG180" s="448">
        <v>1298970.0687777777</v>
      </c>
      <c r="AH180" s="448">
        <v>2802502.3531111111</v>
      </c>
      <c r="AI180" s="448">
        <v>57625.176122000004</v>
      </c>
      <c r="AJ180" s="448">
        <v>1.411111111111111</v>
      </c>
      <c r="AK180" s="448">
        <v>3.0444444444444447</v>
      </c>
      <c r="AL180" s="448">
        <v>6.2600000000000003E-2</v>
      </c>
    </row>
    <row r="181" spans="1:38">
      <c r="A181" s="437" t="s">
        <v>689</v>
      </c>
      <c r="B181" s="437" t="s">
        <v>1957</v>
      </c>
      <c r="C181" s="437" t="s">
        <v>517</v>
      </c>
      <c r="D181" s="437" t="s">
        <v>518</v>
      </c>
      <c r="E181" s="437" t="s">
        <v>1393</v>
      </c>
      <c r="F181" s="437" t="s">
        <v>538</v>
      </c>
      <c r="G181" s="437" t="s">
        <v>1369</v>
      </c>
      <c r="H181" s="437" t="s">
        <v>537</v>
      </c>
      <c r="I181" s="437" t="s">
        <v>0</v>
      </c>
      <c r="J181" s="437" t="s">
        <v>539</v>
      </c>
      <c r="K181" s="437" t="s">
        <v>521</v>
      </c>
      <c r="L181" s="437" t="s">
        <v>533</v>
      </c>
      <c r="M181" s="437">
        <v>1</v>
      </c>
      <c r="N181" s="437">
        <v>1</v>
      </c>
      <c r="O181" s="437">
        <v>1</v>
      </c>
      <c r="P181" s="437">
        <v>1</v>
      </c>
      <c r="Q181" s="437">
        <v>1</v>
      </c>
      <c r="R181" s="437">
        <v>1</v>
      </c>
      <c r="S181" s="448">
        <v>687227.35</v>
      </c>
      <c r="T181" s="448">
        <v>0</v>
      </c>
      <c r="U181" s="448">
        <v>0</v>
      </c>
      <c r="V181" s="448">
        <v>0</v>
      </c>
      <c r="W181" s="448">
        <v>0</v>
      </c>
      <c r="X181" s="448">
        <v>0</v>
      </c>
      <c r="Y181" s="448">
        <v>0</v>
      </c>
      <c r="Z181" s="448">
        <v>687227.35</v>
      </c>
      <c r="AA181" s="846">
        <v>43860</v>
      </c>
      <c r="AB181" s="846">
        <v>45687</v>
      </c>
      <c r="AC181" s="847">
        <v>687227.35</v>
      </c>
      <c r="AD181" s="448">
        <v>3.4666666666666668</v>
      </c>
      <c r="AE181" s="448">
        <v>5.0750000000000002</v>
      </c>
      <c r="AF181" s="848">
        <v>7.85E-2</v>
      </c>
      <c r="AG181" s="448">
        <v>2382388.1466666665</v>
      </c>
      <c r="AH181" s="448">
        <v>3487678.80125</v>
      </c>
      <c r="AI181" s="448">
        <v>53947.346975</v>
      </c>
      <c r="AJ181" s="448">
        <v>3.4666666666666663</v>
      </c>
      <c r="AK181" s="448">
        <v>5.0750000000000002</v>
      </c>
      <c r="AL181" s="448">
        <v>7.85E-2</v>
      </c>
    </row>
    <row r="182" spans="1:38">
      <c r="A182" s="437" t="s">
        <v>690</v>
      </c>
      <c r="B182" s="437" t="s">
        <v>1958</v>
      </c>
      <c r="C182" s="437" t="s">
        <v>517</v>
      </c>
      <c r="D182" s="437" t="s">
        <v>518</v>
      </c>
      <c r="E182" s="437" t="s">
        <v>1393</v>
      </c>
      <c r="F182" s="437" t="s">
        <v>538</v>
      </c>
      <c r="G182" s="437" t="s">
        <v>1369</v>
      </c>
      <c r="H182" s="437" t="s">
        <v>537</v>
      </c>
      <c r="I182" s="437" t="s">
        <v>0</v>
      </c>
      <c r="J182" s="437" t="s">
        <v>539</v>
      </c>
      <c r="K182" s="437" t="s">
        <v>521</v>
      </c>
      <c r="L182" s="437" t="s">
        <v>533</v>
      </c>
      <c r="M182" s="437">
        <v>1</v>
      </c>
      <c r="N182" s="437">
        <v>1</v>
      </c>
      <c r="O182" s="437">
        <v>1</v>
      </c>
      <c r="P182" s="437">
        <v>1</v>
      </c>
      <c r="Q182" s="437">
        <v>1</v>
      </c>
      <c r="R182" s="437">
        <v>1</v>
      </c>
      <c r="S182" s="448">
        <v>680301.87</v>
      </c>
      <c r="T182" s="448">
        <v>0</v>
      </c>
      <c r="U182" s="448">
        <v>0</v>
      </c>
      <c r="V182" s="448">
        <v>0</v>
      </c>
      <c r="W182" s="448">
        <v>0</v>
      </c>
      <c r="X182" s="448">
        <v>0</v>
      </c>
      <c r="Y182" s="448">
        <v>0</v>
      </c>
      <c r="Z182" s="448">
        <v>680301.87</v>
      </c>
      <c r="AA182" s="846">
        <v>43826</v>
      </c>
      <c r="AB182" s="846">
        <v>46383</v>
      </c>
      <c r="AC182" s="847">
        <v>680301.87</v>
      </c>
      <c r="AD182" s="448">
        <v>5.4</v>
      </c>
      <c r="AE182" s="448">
        <v>7.1027777777777779</v>
      </c>
      <c r="AF182" s="848">
        <v>8.5000000000000006E-2</v>
      </c>
      <c r="AG182" s="448">
        <v>3673630.0980000002</v>
      </c>
      <c r="AH182" s="448">
        <v>4832033.0044166669</v>
      </c>
      <c r="AI182" s="448">
        <v>57825.658950000005</v>
      </c>
      <c r="AJ182" s="448">
        <v>5.4</v>
      </c>
      <c r="AK182" s="448">
        <v>7.1027777777777779</v>
      </c>
      <c r="AL182" s="448">
        <v>8.5000000000000006E-2</v>
      </c>
    </row>
    <row r="183" spans="1:38">
      <c r="A183" s="437" t="s">
        <v>691</v>
      </c>
      <c r="B183" s="437" t="s">
        <v>1959</v>
      </c>
      <c r="C183" s="437" t="s">
        <v>517</v>
      </c>
      <c r="D183" s="437" t="s">
        <v>518</v>
      </c>
      <c r="E183" s="437" t="s">
        <v>1393</v>
      </c>
      <c r="F183" s="437" t="s">
        <v>538</v>
      </c>
      <c r="G183" s="437" t="s">
        <v>1369</v>
      </c>
      <c r="H183" s="437" t="s">
        <v>537</v>
      </c>
      <c r="I183" s="437" t="s">
        <v>0</v>
      </c>
      <c r="J183" s="437" t="s">
        <v>539</v>
      </c>
      <c r="K183" s="437" t="s">
        <v>521</v>
      </c>
      <c r="L183" s="437" t="s">
        <v>533</v>
      </c>
      <c r="M183" s="437">
        <v>1</v>
      </c>
      <c r="N183" s="437">
        <v>1</v>
      </c>
      <c r="O183" s="437">
        <v>1</v>
      </c>
      <c r="P183" s="437">
        <v>1</v>
      </c>
      <c r="Q183" s="437">
        <v>1</v>
      </c>
      <c r="R183" s="437">
        <v>1</v>
      </c>
      <c r="S183" s="448">
        <v>660641.75</v>
      </c>
      <c r="T183" s="448">
        <v>0</v>
      </c>
      <c r="U183" s="448">
        <v>0</v>
      </c>
      <c r="V183" s="448">
        <v>0</v>
      </c>
      <c r="W183" s="448">
        <v>0</v>
      </c>
      <c r="X183" s="448">
        <v>0</v>
      </c>
      <c r="Y183" s="448">
        <v>0</v>
      </c>
      <c r="Z183" s="448">
        <v>660641.75</v>
      </c>
      <c r="AA183" s="846">
        <v>43851</v>
      </c>
      <c r="AB183" s="846">
        <v>44947</v>
      </c>
      <c r="AC183" s="847">
        <v>660641.75</v>
      </c>
      <c r="AD183" s="448">
        <v>1.4111111111111112</v>
      </c>
      <c r="AE183" s="448">
        <v>3.0444444444444443</v>
      </c>
      <c r="AF183" s="848">
        <v>6.2600000000000003E-2</v>
      </c>
      <c r="AG183" s="448">
        <v>932238.9138888889</v>
      </c>
      <c r="AH183" s="448">
        <v>2011287.1055555556</v>
      </c>
      <c r="AI183" s="448">
        <v>41356.17355</v>
      </c>
      <c r="AJ183" s="448">
        <v>1.4111111111111112</v>
      </c>
      <c r="AK183" s="448">
        <v>3.0444444444444443</v>
      </c>
      <c r="AL183" s="448">
        <v>6.2600000000000003E-2</v>
      </c>
    </row>
    <row r="184" spans="1:38">
      <c r="A184" s="437" t="s">
        <v>692</v>
      </c>
      <c r="B184" s="437" t="s">
        <v>1960</v>
      </c>
      <c r="C184" s="437" t="s">
        <v>517</v>
      </c>
      <c r="D184" s="437" t="s">
        <v>518</v>
      </c>
      <c r="E184" s="437" t="s">
        <v>1393</v>
      </c>
      <c r="F184" s="437" t="s">
        <v>538</v>
      </c>
      <c r="G184" s="437" t="s">
        <v>1369</v>
      </c>
      <c r="H184" s="437" t="s">
        <v>537</v>
      </c>
      <c r="I184" s="437" t="s">
        <v>0</v>
      </c>
      <c r="J184" s="437" t="s">
        <v>539</v>
      </c>
      <c r="K184" s="437" t="s">
        <v>521</v>
      </c>
      <c r="L184" s="437" t="s">
        <v>533</v>
      </c>
      <c r="M184" s="437">
        <v>1</v>
      </c>
      <c r="N184" s="437">
        <v>1</v>
      </c>
      <c r="O184" s="437">
        <v>1</v>
      </c>
      <c r="P184" s="437">
        <v>1</v>
      </c>
      <c r="Q184" s="437">
        <v>1</v>
      </c>
      <c r="R184" s="437">
        <v>1</v>
      </c>
      <c r="S184" s="448">
        <v>493040.22</v>
      </c>
      <c r="T184" s="448">
        <v>0</v>
      </c>
      <c r="U184" s="448">
        <v>0</v>
      </c>
      <c r="V184" s="448">
        <v>0</v>
      </c>
      <c r="W184" s="448">
        <v>0</v>
      </c>
      <c r="X184" s="448">
        <v>0</v>
      </c>
      <c r="Y184" s="448">
        <v>0</v>
      </c>
      <c r="Z184" s="448">
        <v>493040.22</v>
      </c>
      <c r="AA184" s="846">
        <v>43860</v>
      </c>
      <c r="AB184" s="846">
        <v>45687</v>
      </c>
      <c r="AC184" s="847">
        <v>493040.22</v>
      </c>
      <c r="AD184" s="448">
        <v>3.4666666666666668</v>
      </c>
      <c r="AE184" s="448">
        <v>5.0750000000000002</v>
      </c>
      <c r="AF184" s="848">
        <v>7.85E-2</v>
      </c>
      <c r="AG184" s="448">
        <v>1709206.0959999999</v>
      </c>
      <c r="AH184" s="448">
        <v>2502179.1165</v>
      </c>
      <c r="AI184" s="448">
        <v>38703.657269999996</v>
      </c>
      <c r="AJ184" s="448">
        <v>3.4666666666666668</v>
      </c>
      <c r="AK184" s="448">
        <v>5.0750000000000002</v>
      </c>
      <c r="AL184" s="448">
        <v>7.85E-2</v>
      </c>
    </row>
    <row r="185" spans="1:38">
      <c r="A185" s="437" t="s">
        <v>693</v>
      </c>
      <c r="B185" s="437" t="s">
        <v>1961</v>
      </c>
      <c r="C185" s="437" t="s">
        <v>517</v>
      </c>
      <c r="D185" s="437" t="s">
        <v>518</v>
      </c>
      <c r="E185" s="437" t="s">
        <v>1393</v>
      </c>
      <c r="F185" s="437" t="s">
        <v>538</v>
      </c>
      <c r="G185" s="437" t="s">
        <v>1369</v>
      </c>
      <c r="H185" s="437" t="s">
        <v>537</v>
      </c>
      <c r="I185" s="437" t="s">
        <v>0</v>
      </c>
      <c r="J185" s="437" t="s">
        <v>539</v>
      </c>
      <c r="K185" s="437" t="s">
        <v>521</v>
      </c>
      <c r="L185" s="437" t="s">
        <v>533</v>
      </c>
      <c r="M185" s="437">
        <v>1</v>
      </c>
      <c r="N185" s="437">
        <v>1</v>
      </c>
      <c r="O185" s="437">
        <v>1</v>
      </c>
      <c r="P185" s="437">
        <v>1</v>
      </c>
      <c r="Q185" s="437">
        <v>1</v>
      </c>
      <c r="R185" s="437">
        <v>1</v>
      </c>
      <c r="S185" s="448">
        <v>493040.22</v>
      </c>
      <c r="T185" s="448">
        <v>0</v>
      </c>
      <c r="U185" s="448">
        <v>0</v>
      </c>
      <c r="V185" s="448">
        <v>0</v>
      </c>
      <c r="W185" s="448">
        <v>0</v>
      </c>
      <c r="X185" s="448">
        <v>0</v>
      </c>
      <c r="Y185" s="448">
        <v>0</v>
      </c>
      <c r="Z185" s="448">
        <v>493040.22</v>
      </c>
      <c r="AA185" s="846">
        <v>43826</v>
      </c>
      <c r="AB185" s="846">
        <v>46383</v>
      </c>
      <c r="AC185" s="847">
        <v>493040.22</v>
      </c>
      <c r="AD185" s="448">
        <v>5.4</v>
      </c>
      <c r="AE185" s="448">
        <v>7.1027777777777779</v>
      </c>
      <c r="AF185" s="848">
        <v>8.5000000000000006E-2</v>
      </c>
      <c r="AG185" s="448">
        <v>2662417.1880000001</v>
      </c>
      <c r="AH185" s="448">
        <v>3501955.1181666665</v>
      </c>
      <c r="AI185" s="448">
        <v>41908.418700000002</v>
      </c>
      <c r="AJ185" s="448">
        <v>5.4</v>
      </c>
      <c r="AK185" s="448">
        <v>7.1027777777777779</v>
      </c>
      <c r="AL185" s="448">
        <v>8.5000000000000006E-2</v>
      </c>
    </row>
    <row r="186" spans="1:38">
      <c r="A186" s="437" t="s">
        <v>694</v>
      </c>
      <c r="B186" s="437" t="s">
        <v>1962</v>
      </c>
      <c r="C186" s="437" t="s">
        <v>517</v>
      </c>
      <c r="D186" s="437" t="s">
        <v>518</v>
      </c>
      <c r="E186" s="437" t="s">
        <v>1393</v>
      </c>
      <c r="F186" s="437" t="s">
        <v>538</v>
      </c>
      <c r="G186" s="437" t="s">
        <v>1369</v>
      </c>
      <c r="H186" s="437" t="s">
        <v>537</v>
      </c>
      <c r="I186" s="437" t="s">
        <v>0</v>
      </c>
      <c r="J186" s="437" t="s">
        <v>539</v>
      </c>
      <c r="K186" s="437" t="s">
        <v>521</v>
      </c>
      <c r="L186" s="437" t="s">
        <v>533</v>
      </c>
      <c r="M186" s="437">
        <v>1</v>
      </c>
      <c r="N186" s="437">
        <v>1</v>
      </c>
      <c r="O186" s="437">
        <v>1</v>
      </c>
      <c r="P186" s="437">
        <v>1</v>
      </c>
      <c r="Q186" s="437">
        <v>1</v>
      </c>
      <c r="R186" s="437">
        <v>1</v>
      </c>
      <c r="S186" s="448">
        <v>2523144.9</v>
      </c>
      <c r="T186" s="448">
        <v>0</v>
      </c>
      <c r="U186" s="448">
        <v>0</v>
      </c>
      <c r="V186" s="448">
        <v>0</v>
      </c>
      <c r="W186" s="448">
        <v>0</v>
      </c>
      <c r="X186" s="448">
        <v>0</v>
      </c>
      <c r="Y186" s="448">
        <v>0</v>
      </c>
      <c r="Z186" s="448">
        <v>2523144.9</v>
      </c>
      <c r="AA186" s="846">
        <v>43851</v>
      </c>
      <c r="AB186" s="846">
        <v>44947</v>
      </c>
      <c r="AC186" s="847">
        <v>2523144.9</v>
      </c>
      <c r="AD186" s="448">
        <v>1.4111111111111112</v>
      </c>
      <c r="AE186" s="448">
        <v>3.0444444444444443</v>
      </c>
      <c r="AF186" s="848">
        <v>6.2600000000000003E-2</v>
      </c>
      <c r="AG186" s="448">
        <v>3560437.8033333332</v>
      </c>
      <c r="AH186" s="448">
        <v>7681574.4733333327</v>
      </c>
      <c r="AI186" s="448">
        <v>157948.87074000001</v>
      </c>
      <c r="AJ186" s="448">
        <v>1.4111111111111112</v>
      </c>
      <c r="AK186" s="448">
        <v>3.0444444444444443</v>
      </c>
      <c r="AL186" s="448">
        <v>6.2600000000000003E-2</v>
      </c>
    </row>
    <row r="187" spans="1:38">
      <c r="A187" s="437" t="s">
        <v>695</v>
      </c>
      <c r="B187" s="437" t="s">
        <v>1963</v>
      </c>
      <c r="C187" s="437" t="s">
        <v>517</v>
      </c>
      <c r="D187" s="437" t="s">
        <v>518</v>
      </c>
      <c r="E187" s="437" t="s">
        <v>1393</v>
      </c>
      <c r="F187" s="437" t="s">
        <v>538</v>
      </c>
      <c r="G187" s="437" t="s">
        <v>1369</v>
      </c>
      <c r="H187" s="437" t="s">
        <v>537</v>
      </c>
      <c r="I187" s="437" t="s">
        <v>0</v>
      </c>
      <c r="J187" s="437" t="s">
        <v>539</v>
      </c>
      <c r="K187" s="437" t="s">
        <v>521</v>
      </c>
      <c r="L187" s="437" t="s">
        <v>533</v>
      </c>
      <c r="M187" s="437">
        <v>1</v>
      </c>
      <c r="N187" s="437">
        <v>1</v>
      </c>
      <c r="O187" s="437">
        <v>1</v>
      </c>
      <c r="P187" s="437">
        <v>1</v>
      </c>
      <c r="Q187" s="437">
        <v>1</v>
      </c>
      <c r="R187" s="437">
        <v>1</v>
      </c>
      <c r="S187" s="448">
        <v>1163334.42</v>
      </c>
      <c r="T187" s="448">
        <v>0</v>
      </c>
      <c r="U187" s="448">
        <v>0</v>
      </c>
      <c r="V187" s="448">
        <v>0</v>
      </c>
      <c r="W187" s="448">
        <v>0</v>
      </c>
      <c r="X187" s="448">
        <v>0</v>
      </c>
      <c r="Y187" s="448">
        <v>0</v>
      </c>
      <c r="Z187" s="448">
        <v>1163334.42</v>
      </c>
      <c r="AA187" s="846">
        <v>43851</v>
      </c>
      <c r="AB187" s="846">
        <v>44947</v>
      </c>
      <c r="AC187" s="847">
        <v>1163334.42</v>
      </c>
      <c r="AD187" s="448">
        <v>1.4111111111111112</v>
      </c>
      <c r="AE187" s="448">
        <v>3.0444444444444443</v>
      </c>
      <c r="AF187" s="848">
        <v>6.2600000000000003E-2</v>
      </c>
      <c r="AG187" s="448">
        <v>1641594.1259999999</v>
      </c>
      <c r="AH187" s="448">
        <v>3541707.0119999996</v>
      </c>
      <c r="AI187" s="448">
        <v>72824.734691999998</v>
      </c>
      <c r="AJ187" s="448">
        <v>1.4111111111111112</v>
      </c>
      <c r="AK187" s="448">
        <v>3.0444444444444443</v>
      </c>
      <c r="AL187" s="448">
        <v>6.2600000000000003E-2</v>
      </c>
    </row>
    <row r="188" spans="1:38">
      <c r="A188" s="437" t="s">
        <v>696</v>
      </c>
      <c r="B188" s="437" t="s">
        <v>1964</v>
      </c>
      <c r="C188" s="437" t="s">
        <v>517</v>
      </c>
      <c r="D188" s="437" t="s">
        <v>518</v>
      </c>
      <c r="E188" s="437" t="s">
        <v>1393</v>
      </c>
      <c r="F188" s="437" t="s">
        <v>538</v>
      </c>
      <c r="G188" s="437" t="s">
        <v>1369</v>
      </c>
      <c r="H188" s="437" t="s">
        <v>537</v>
      </c>
      <c r="I188" s="437" t="s">
        <v>0</v>
      </c>
      <c r="J188" s="437" t="s">
        <v>539</v>
      </c>
      <c r="K188" s="437" t="s">
        <v>521</v>
      </c>
      <c r="L188" s="437" t="s">
        <v>533</v>
      </c>
      <c r="M188" s="437">
        <v>1</v>
      </c>
      <c r="N188" s="437">
        <v>1</v>
      </c>
      <c r="O188" s="437">
        <v>1</v>
      </c>
      <c r="P188" s="437">
        <v>1</v>
      </c>
      <c r="Q188" s="437">
        <v>1</v>
      </c>
      <c r="R188" s="437">
        <v>1</v>
      </c>
      <c r="S188" s="448">
        <v>6252649.5899999999</v>
      </c>
      <c r="T188" s="448">
        <v>0</v>
      </c>
      <c r="U188" s="448">
        <v>0</v>
      </c>
      <c r="V188" s="448">
        <v>0</v>
      </c>
      <c r="W188" s="448">
        <v>0</v>
      </c>
      <c r="X188" s="448">
        <v>0</v>
      </c>
      <c r="Y188" s="448">
        <v>0</v>
      </c>
      <c r="Z188" s="448">
        <v>6252649.5899999999</v>
      </c>
      <c r="AA188" s="846">
        <v>43851</v>
      </c>
      <c r="AB188" s="846">
        <v>44947</v>
      </c>
      <c r="AC188" s="847">
        <v>6252649.5899999999</v>
      </c>
      <c r="AD188" s="448">
        <v>1.4111111111111112</v>
      </c>
      <c r="AE188" s="448">
        <v>3.0444444444444443</v>
      </c>
      <c r="AF188" s="848">
        <v>6.2600000000000003E-2</v>
      </c>
      <c r="AG188" s="448">
        <v>8823183.3103333339</v>
      </c>
      <c r="AH188" s="448">
        <v>19035844.307333332</v>
      </c>
      <c r="AI188" s="448">
        <v>391415.86433399998</v>
      </c>
      <c r="AJ188" s="448">
        <v>1.4111111111111112</v>
      </c>
      <c r="AK188" s="448">
        <v>3.0444444444444443</v>
      </c>
      <c r="AL188" s="448">
        <v>6.2600000000000003E-2</v>
      </c>
    </row>
    <row r="189" spans="1:38">
      <c r="A189" s="437" t="s">
        <v>697</v>
      </c>
      <c r="B189" s="437" t="s">
        <v>1965</v>
      </c>
      <c r="C189" s="437" t="s">
        <v>517</v>
      </c>
      <c r="D189" s="437" t="s">
        <v>518</v>
      </c>
      <c r="E189" s="437" t="s">
        <v>1393</v>
      </c>
      <c r="F189" s="437" t="s">
        <v>538</v>
      </c>
      <c r="G189" s="437" t="s">
        <v>1369</v>
      </c>
      <c r="H189" s="437" t="s">
        <v>537</v>
      </c>
      <c r="I189" s="437" t="s">
        <v>0</v>
      </c>
      <c r="J189" s="437" t="s">
        <v>539</v>
      </c>
      <c r="K189" s="437" t="s">
        <v>521</v>
      </c>
      <c r="L189" s="437" t="s">
        <v>533</v>
      </c>
      <c r="M189" s="437">
        <v>1</v>
      </c>
      <c r="N189" s="437">
        <v>1</v>
      </c>
      <c r="O189" s="437">
        <v>1</v>
      </c>
      <c r="P189" s="437">
        <v>1</v>
      </c>
      <c r="Q189" s="437">
        <v>1</v>
      </c>
      <c r="R189" s="437">
        <v>1</v>
      </c>
      <c r="S189" s="448">
        <v>499727.59</v>
      </c>
      <c r="T189" s="448">
        <v>0</v>
      </c>
      <c r="U189" s="448">
        <v>0</v>
      </c>
      <c r="V189" s="448">
        <v>0</v>
      </c>
      <c r="W189" s="448">
        <v>0</v>
      </c>
      <c r="X189" s="448">
        <v>0</v>
      </c>
      <c r="Y189" s="448">
        <v>0</v>
      </c>
      <c r="Z189" s="448">
        <v>499727.59</v>
      </c>
      <c r="AA189" s="846">
        <v>43851</v>
      </c>
      <c r="AB189" s="846">
        <v>44947</v>
      </c>
      <c r="AC189" s="847">
        <v>499727.59</v>
      </c>
      <c r="AD189" s="448">
        <v>1.4111111111111112</v>
      </c>
      <c r="AE189" s="448">
        <v>3.0444444444444443</v>
      </c>
      <c r="AF189" s="848">
        <v>6.2600000000000003E-2</v>
      </c>
      <c r="AG189" s="448">
        <v>705171.15477777785</v>
      </c>
      <c r="AH189" s="448">
        <v>1521392.8851111112</v>
      </c>
      <c r="AI189" s="448">
        <v>31282.947134000002</v>
      </c>
      <c r="AJ189" s="448">
        <v>1.4111111111111112</v>
      </c>
      <c r="AK189" s="448">
        <v>3.0444444444444443</v>
      </c>
      <c r="AL189" s="448">
        <v>6.2600000000000003E-2</v>
      </c>
    </row>
    <row r="190" spans="1:38">
      <c r="A190" s="437" t="s">
        <v>698</v>
      </c>
      <c r="B190" s="437" t="s">
        <v>1966</v>
      </c>
      <c r="C190" s="437" t="s">
        <v>517</v>
      </c>
      <c r="D190" s="437" t="s">
        <v>518</v>
      </c>
      <c r="E190" s="437" t="s">
        <v>1393</v>
      </c>
      <c r="F190" s="437" t="s">
        <v>538</v>
      </c>
      <c r="G190" s="437" t="s">
        <v>1369</v>
      </c>
      <c r="H190" s="437" t="s">
        <v>537</v>
      </c>
      <c r="I190" s="437" t="s">
        <v>0</v>
      </c>
      <c r="J190" s="437" t="s">
        <v>539</v>
      </c>
      <c r="K190" s="437" t="s">
        <v>521</v>
      </c>
      <c r="L190" s="437" t="s">
        <v>533</v>
      </c>
      <c r="M190" s="437">
        <v>1</v>
      </c>
      <c r="N190" s="437">
        <v>1</v>
      </c>
      <c r="O190" s="437">
        <v>1</v>
      </c>
      <c r="P190" s="437">
        <v>1</v>
      </c>
      <c r="Q190" s="437">
        <v>1</v>
      </c>
      <c r="R190" s="437">
        <v>1</v>
      </c>
      <c r="S190" s="448">
        <v>331341.55</v>
      </c>
      <c r="T190" s="448">
        <v>0</v>
      </c>
      <c r="U190" s="448">
        <v>0</v>
      </c>
      <c r="V190" s="448">
        <v>0</v>
      </c>
      <c r="W190" s="448">
        <v>0</v>
      </c>
      <c r="X190" s="448">
        <v>0</v>
      </c>
      <c r="Y190" s="448">
        <v>0</v>
      </c>
      <c r="Z190" s="448">
        <v>331341.55</v>
      </c>
      <c r="AA190" s="846">
        <v>43860</v>
      </c>
      <c r="AB190" s="846">
        <v>45687</v>
      </c>
      <c r="AC190" s="847">
        <v>331341.55</v>
      </c>
      <c r="AD190" s="448">
        <v>3.4666666666666668</v>
      </c>
      <c r="AE190" s="448">
        <v>5.0750000000000002</v>
      </c>
      <c r="AF190" s="848">
        <v>7.85E-2</v>
      </c>
      <c r="AG190" s="448">
        <v>1148650.7066666668</v>
      </c>
      <c r="AH190" s="448">
        <v>1681558.36625</v>
      </c>
      <c r="AI190" s="448">
        <v>26010.311675000001</v>
      </c>
      <c r="AJ190" s="448">
        <v>3.4666666666666672</v>
      </c>
      <c r="AK190" s="448">
        <v>5.0750000000000002</v>
      </c>
      <c r="AL190" s="448">
        <v>7.85E-2</v>
      </c>
    </row>
    <row r="191" spans="1:38">
      <c r="A191" s="437" t="s">
        <v>699</v>
      </c>
      <c r="B191" s="437" t="s">
        <v>1967</v>
      </c>
      <c r="C191" s="437" t="s">
        <v>517</v>
      </c>
      <c r="D191" s="437" t="s">
        <v>518</v>
      </c>
      <c r="E191" s="437" t="s">
        <v>1393</v>
      </c>
      <c r="F191" s="437" t="s">
        <v>538</v>
      </c>
      <c r="G191" s="437" t="s">
        <v>1369</v>
      </c>
      <c r="H191" s="437" t="s">
        <v>537</v>
      </c>
      <c r="I191" s="437" t="s">
        <v>0</v>
      </c>
      <c r="J191" s="437" t="s">
        <v>539</v>
      </c>
      <c r="K191" s="437" t="s">
        <v>521</v>
      </c>
      <c r="L191" s="437" t="s">
        <v>533</v>
      </c>
      <c r="M191" s="437">
        <v>1</v>
      </c>
      <c r="N191" s="437">
        <v>1</v>
      </c>
      <c r="O191" s="437">
        <v>1</v>
      </c>
      <c r="P191" s="437">
        <v>1</v>
      </c>
      <c r="Q191" s="437">
        <v>1</v>
      </c>
      <c r="R191" s="437">
        <v>1</v>
      </c>
      <c r="S191" s="448">
        <v>8563205.9800000004</v>
      </c>
      <c r="T191" s="448">
        <v>0</v>
      </c>
      <c r="U191" s="448">
        <v>0</v>
      </c>
      <c r="V191" s="448">
        <v>0</v>
      </c>
      <c r="W191" s="448">
        <v>0</v>
      </c>
      <c r="X191" s="448">
        <v>0</v>
      </c>
      <c r="Y191" s="448">
        <v>0</v>
      </c>
      <c r="Z191" s="448">
        <v>8563205.9800000004</v>
      </c>
      <c r="AA191" s="846">
        <v>43851</v>
      </c>
      <c r="AB191" s="846">
        <v>44947</v>
      </c>
      <c r="AC191" s="847">
        <v>8563205.9838107303</v>
      </c>
      <c r="AD191" s="448">
        <v>1.4111111111111112</v>
      </c>
      <c r="AE191" s="448">
        <v>3.0444444444444443</v>
      </c>
      <c r="AF191" s="848">
        <v>6.2600000000000003E-2</v>
      </c>
      <c r="AG191" s="448">
        <v>12083635.105111113</v>
      </c>
      <c r="AH191" s="448">
        <v>26070204.872444443</v>
      </c>
      <c r="AI191" s="448">
        <v>536056.69434800011</v>
      </c>
      <c r="AJ191" s="448">
        <v>1.4111111111111112</v>
      </c>
      <c r="AK191" s="448">
        <v>3.0444444444444443</v>
      </c>
      <c r="AL191" s="448">
        <v>6.2600000000000003E-2</v>
      </c>
    </row>
    <row r="192" spans="1:38">
      <c r="A192" s="437" t="s">
        <v>700</v>
      </c>
      <c r="B192" s="437" t="s">
        <v>1968</v>
      </c>
      <c r="C192" s="437" t="s">
        <v>517</v>
      </c>
      <c r="D192" s="437" t="s">
        <v>518</v>
      </c>
      <c r="E192" s="437" t="s">
        <v>1393</v>
      </c>
      <c r="F192" s="437" t="s">
        <v>538</v>
      </c>
      <c r="G192" s="437" t="s">
        <v>1369</v>
      </c>
      <c r="H192" s="437" t="s">
        <v>537</v>
      </c>
      <c r="I192" s="437" t="s">
        <v>0</v>
      </c>
      <c r="J192" s="437" t="s">
        <v>539</v>
      </c>
      <c r="K192" s="437" t="s">
        <v>521</v>
      </c>
      <c r="L192" s="437" t="s">
        <v>533</v>
      </c>
      <c r="M192" s="437">
        <v>1</v>
      </c>
      <c r="N192" s="437">
        <v>1</v>
      </c>
      <c r="O192" s="437">
        <v>1</v>
      </c>
      <c r="P192" s="437">
        <v>1</v>
      </c>
      <c r="Q192" s="437">
        <v>1</v>
      </c>
      <c r="R192" s="437">
        <v>1</v>
      </c>
      <c r="S192" s="448">
        <v>6385827.29</v>
      </c>
      <c r="T192" s="448">
        <v>0</v>
      </c>
      <c r="U192" s="448">
        <v>0</v>
      </c>
      <c r="V192" s="448">
        <v>0</v>
      </c>
      <c r="W192" s="448">
        <v>0</v>
      </c>
      <c r="X192" s="448">
        <v>0</v>
      </c>
      <c r="Y192" s="448">
        <v>0</v>
      </c>
      <c r="Z192" s="448">
        <v>6385827.29</v>
      </c>
      <c r="AA192" s="846">
        <v>43860</v>
      </c>
      <c r="AB192" s="846">
        <v>45687</v>
      </c>
      <c r="AC192" s="847">
        <v>6385827.2856901046</v>
      </c>
      <c r="AD192" s="448">
        <v>3.4666666666666668</v>
      </c>
      <c r="AE192" s="448">
        <v>5.0750000000000002</v>
      </c>
      <c r="AF192" s="848">
        <v>7.85E-2</v>
      </c>
      <c r="AG192" s="448">
        <v>22137534.605333336</v>
      </c>
      <c r="AH192" s="448">
        <v>32408073.496750001</v>
      </c>
      <c r="AI192" s="448">
        <v>501287.44226500002</v>
      </c>
      <c r="AJ192" s="448">
        <v>3.4666666666666672</v>
      </c>
      <c r="AK192" s="448">
        <v>5.0750000000000002</v>
      </c>
      <c r="AL192" s="448">
        <v>7.85E-2</v>
      </c>
    </row>
    <row r="193" spans="1:38">
      <c r="A193" s="437" t="s">
        <v>701</v>
      </c>
      <c r="B193" s="437" t="s">
        <v>1969</v>
      </c>
      <c r="C193" s="437" t="s">
        <v>517</v>
      </c>
      <c r="D193" s="437" t="s">
        <v>518</v>
      </c>
      <c r="E193" s="437" t="s">
        <v>1393</v>
      </c>
      <c r="F193" s="437" t="s">
        <v>538</v>
      </c>
      <c r="G193" s="437" t="s">
        <v>1369</v>
      </c>
      <c r="H193" s="437" t="s">
        <v>537</v>
      </c>
      <c r="I193" s="437" t="s">
        <v>0</v>
      </c>
      <c r="J193" s="437" t="s">
        <v>539</v>
      </c>
      <c r="K193" s="437" t="s">
        <v>521</v>
      </c>
      <c r="L193" s="437" t="s">
        <v>533</v>
      </c>
      <c r="M193" s="437">
        <v>1</v>
      </c>
      <c r="N193" s="437">
        <v>1</v>
      </c>
      <c r="O193" s="437">
        <v>1</v>
      </c>
      <c r="P193" s="437">
        <v>1</v>
      </c>
      <c r="Q193" s="437">
        <v>1</v>
      </c>
      <c r="R193" s="437">
        <v>1</v>
      </c>
      <c r="S193" s="448">
        <v>6587165.75</v>
      </c>
      <c r="T193" s="448">
        <v>0</v>
      </c>
      <c r="U193" s="448">
        <v>0</v>
      </c>
      <c r="V193" s="448">
        <v>0</v>
      </c>
      <c r="W193" s="448">
        <v>0</v>
      </c>
      <c r="X193" s="448">
        <v>0</v>
      </c>
      <c r="Y193" s="448">
        <v>0</v>
      </c>
      <c r="Z193" s="448">
        <v>6587165.75</v>
      </c>
      <c r="AA193" s="846">
        <v>43826</v>
      </c>
      <c r="AB193" s="846">
        <v>46383</v>
      </c>
      <c r="AC193" s="847">
        <v>6587165.7480864301</v>
      </c>
      <c r="AD193" s="448">
        <v>5.4</v>
      </c>
      <c r="AE193" s="448">
        <v>7.1027777777777779</v>
      </c>
      <c r="AF193" s="848">
        <v>8.5000000000000006E-2</v>
      </c>
      <c r="AG193" s="448">
        <v>35570695.050000004</v>
      </c>
      <c r="AH193" s="448">
        <v>46787174.507638887</v>
      </c>
      <c r="AI193" s="448">
        <v>559909.08875</v>
      </c>
      <c r="AJ193" s="448">
        <v>5.4</v>
      </c>
      <c r="AK193" s="448">
        <v>7.1027777777777779</v>
      </c>
      <c r="AL193" s="448">
        <v>8.5000000000000006E-2</v>
      </c>
    </row>
    <row r="194" spans="1:38">
      <c r="A194" s="437" t="s">
        <v>702</v>
      </c>
      <c r="B194" s="437" t="s">
        <v>1970</v>
      </c>
      <c r="C194" s="437" t="s">
        <v>517</v>
      </c>
      <c r="D194" s="437" t="s">
        <v>518</v>
      </c>
      <c r="E194" s="437" t="s">
        <v>1393</v>
      </c>
      <c r="F194" s="437" t="s">
        <v>538</v>
      </c>
      <c r="G194" s="437" t="s">
        <v>1369</v>
      </c>
      <c r="H194" s="437" t="s">
        <v>537</v>
      </c>
      <c r="I194" s="437" t="s">
        <v>0</v>
      </c>
      <c r="J194" s="437" t="s">
        <v>539</v>
      </c>
      <c r="K194" s="437" t="s">
        <v>521</v>
      </c>
      <c r="L194" s="437" t="s">
        <v>533</v>
      </c>
      <c r="M194" s="437">
        <v>1</v>
      </c>
      <c r="N194" s="437">
        <v>1</v>
      </c>
      <c r="O194" s="437">
        <v>1</v>
      </c>
      <c r="P194" s="437">
        <v>1</v>
      </c>
      <c r="Q194" s="437">
        <v>1</v>
      </c>
      <c r="R194" s="437">
        <v>1</v>
      </c>
      <c r="S194" s="448">
        <v>2098790.21</v>
      </c>
      <c r="T194" s="448">
        <v>0</v>
      </c>
      <c r="U194" s="448">
        <v>0</v>
      </c>
      <c r="V194" s="448">
        <v>64698.36</v>
      </c>
      <c r="W194" s="448">
        <v>0</v>
      </c>
      <c r="X194" s="448">
        <v>0</v>
      </c>
      <c r="Y194" s="448">
        <v>0</v>
      </c>
      <c r="Z194" s="448">
        <v>2098790.21</v>
      </c>
      <c r="AA194" s="846">
        <v>44050</v>
      </c>
      <c r="AB194" s="846">
        <v>45145</v>
      </c>
      <c r="AC194" s="847">
        <v>2098790.21</v>
      </c>
      <c r="AD194" s="448">
        <v>1.961111111111111</v>
      </c>
      <c r="AE194" s="448">
        <v>3.0416666666666665</v>
      </c>
      <c r="AF194" s="848">
        <v>6.1652999999999999E-2</v>
      </c>
      <c r="AG194" s="448">
        <v>4115960.8007222218</v>
      </c>
      <c r="AH194" s="448">
        <v>6383820.2220833329</v>
      </c>
      <c r="AI194" s="448">
        <v>129396.71281713</v>
      </c>
      <c r="AJ194" s="448">
        <v>1.961111111111111</v>
      </c>
      <c r="AK194" s="448">
        <v>3.0416666666666665</v>
      </c>
      <c r="AL194" s="448">
        <v>6.1652999999999999E-2</v>
      </c>
    </row>
    <row r="195" spans="1:38">
      <c r="A195" s="437" t="s">
        <v>703</v>
      </c>
      <c r="B195" s="437" t="s">
        <v>1971</v>
      </c>
      <c r="C195" s="437" t="s">
        <v>517</v>
      </c>
      <c r="D195" s="437" t="s">
        <v>518</v>
      </c>
      <c r="E195" s="437" t="s">
        <v>1393</v>
      </c>
      <c r="F195" s="437" t="s">
        <v>538</v>
      </c>
      <c r="G195" s="437" t="s">
        <v>1369</v>
      </c>
      <c r="H195" s="437" t="s">
        <v>537</v>
      </c>
      <c r="I195" s="437" t="s">
        <v>0</v>
      </c>
      <c r="J195" s="437" t="s">
        <v>539</v>
      </c>
      <c r="K195" s="437" t="s">
        <v>521</v>
      </c>
      <c r="L195" s="437" t="s">
        <v>533</v>
      </c>
      <c r="M195" s="437">
        <v>1</v>
      </c>
      <c r="N195" s="437">
        <v>1</v>
      </c>
      <c r="O195" s="437">
        <v>1</v>
      </c>
      <c r="P195" s="437">
        <v>1</v>
      </c>
      <c r="Q195" s="437">
        <v>1</v>
      </c>
      <c r="R195" s="437">
        <v>1</v>
      </c>
      <c r="S195" s="448">
        <v>1574092.65</v>
      </c>
      <c r="T195" s="448">
        <v>0</v>
      </c>
      <c r="U195" s="448">
        <v>0</v>
      </c>
      <c r="V195" s="448">
        <v>56112.47</v>
      </c>
      <c r="W195" s="448">
        <v>0</v>
      </c>
      <c r="X195" s="448">
        <v>0</v>
      </c>
      <c r="Y195" s="448">
        <v>0</v>
      </c>
      <c r="Z195" s="448">
        <v>1574092.65</v>
      </c>
      <c r="AA195" s="846">
        <v>44050</v>
      </c>
      <c r="AB195" s="846">
        <v>45876</v>
      </c>
      <c r="AC195" s="847">
        <v>1574092.65</v>
      </c>
      <c r="AD195" s="448">
        <v>3.9916666666666667</v>
      </c>
      <c r="AE195" s="448">
        <v>5.072222222222222</v>
      </c>
      <c r="AF195" s="848">
        <v>7.1294999999999997E-2</v>
      </c>
      <c r="AG195" s="448">
        <v>6283253.1612499999</v>
      </c>
      <c r="AH195" s="448">
        <v>7984147.7191666653</v>
      </c>
      <c r="AI195" s="448">
        <v>112224.93548174998</v>
      </c>
      <c r="AJ195" s="448">
        <v>3.9916666666666667</v>
      </c>
      <c r="AK195" s="448">
        <v>5.072222222222222</v>
      </c>
      <c r="AL195" s="448">
        <v>7.1294999999999997E-2</v>
      </c>
    </row>
    <row r="196" spans="1:38">
      <c r="A196" s="437" t="s">
        <v>704</v>
      </c>
      <c r="B196" s="437" t="s">
        <v>1972</v>
      </c>
      <c r="C196" s="437" t="s">
        <v>517</v>
      </c>
      <c r="D196" s="437" t="s">
        <v>518</v>
      </c>
      <c r="E196" s="437" t="s">
        <v>1393</v>
      </c>
      <c r="F196" s="437" t="s">
        <v>538</v>
      </c>
      <c r="G196" s="437" t="s">
        <v>1369</v>
      </c>
      <c r="H196" s="437" t="s">
        <v>537</v>
      </c>
      <c r="I196" s="437" t="s">
        <v>0</v>
      </c>
      <c r="J196" s="437" t="s">
        <v>539</v>
      </c>
      <c r="K196" s="437" t="s">
        <v>521</v>
      </c>
      <c r="L196" s="437" t="s">
        <v>533</v>
      </c>
      <c r="M196" s="437">
        <v>1</v>
      </c>
      <c r="N196" s="437">
        <v>1</v>
      </c>
      <c r="O196" s="437">
        <v>1</v>
      </c>
      <c r="P196" s="437">
        <v>1</v>
      </c>
      <c r="Q196" s="437">
        <v>1</v>
      </c>
      <c r="R196" s="437">
        <v>1</v>
      </c>
      <c r="S196" s="448">
        <v>1574092.65</v>
      </c>
      <c r="T196" s="448">
        <v>0</v>
      </c>
      <c r="U196" s="448">
        <v>0</v>
      </c>
      <c r="V196" s="448">
        <v>59407.83</v>
      </c>
      <c r="W196" s="448">
        <v>0</v>
      </c>
      <c r="X196" s="448">
        <v>0</v>
      </c>
      <c r="Y196" s="448">
        <v>0</v>
      </c>
      <c r="Z196" s="448">
        <v>1574092.65</v>
      </c>
      <c r="AA196" s="846">
        <v>44050</v>
      </c>
      <c r="AB196" s="846">
        <v>46606</v>
      </c>
      <c r="AC196" s="847">
        <v>1574092.65</v>
      </c>
      <c r="AD196" s="448">
        <v>6.0194444444444448</v>
      </c>
      <c r="AE196" s="448">
        <v>7.1</v>
      </c>
      <c r="AF196" s="848">
        <v>7.5481999999999994E-2</v>
      </c>
      <c r="AG196" s="448">
        <v>9475163.257083334</v>
      </c>
      <c r="AH196" s="448">
        <v>11176057.814999999</v>
      </c>
      <c r="AI196" s="448">
        <v>118815.66140729998</v>
      </c>
      <c r="AJ196" s="448">
        <v>6.0194444444444448</v>
      </c>
      <c r="AK196" s="448">
        <v>7.1</v>
      </c>
      <c r="AL196" s="448">
        <v>7.5481999999999994E-2</v>
      </c>
    </row>
    <row r="197" spans="1:38">
      <c r="A197" s="437" t="s">
        <v>705</v>
      </c>
      <c r="B197" s="437" t="s">
        <v>1973</v>
      </c>
      <c r="C197" s="437" t="s">
        <v>517</v>
      </c>
      <c r="D197" s="437" t="s">
        <v>518</v>
      </c>
      <c r="E197" s="437" t="s">
        <v>1393</v>
      </c>
      <c r="F197" s="437" t="s">
        <v>538</v>
      </c>
      <c r="G197" s="437" t="s">
        <v>1369</v>
      </c>
      <c r="H197" s="437" t="s">
        <v>537</v>
      </c>
      <c r="I197" s="437" t="s">
        <v>0</v>
      </c>
      <c r="J197" s="437" t="s">
        <v>539</v>
      </c>
      <c r="K197" s="437" t="s">
        <v>521</v>
      </c>
      <c r="L197" s="437" t="s">
        <v>533</v>
      </c>
      <c r="M197" s="437">
        <v>1</v>
      </c>
      <c r="N197" s="437">
        <v>1</v>
      </c>
      <c r="O197" s="437">
        <v>1</v>
      </c>
      <c r="P197" s="437">
        <v>1</v>
      </c>
      <c r="Q197" s="437">
        <v>1</v>
      </c>
      <c r="R197" s="437">
        <v>1</v>
      </c>
      <c r="S197" s="448">
        <v>669541.85</v>
      </c>
      <c r="T197" s="448">
        <v>0</v>
      </c>
      <c r="U197" s="448">
        <v>0</v>
      </c>
      <c r="V197" s="448">
        <v>20639.63</v>
      </c>
      <c r="W197" s="448">
        <v>0</v>
      </c>
      <c r="X197" s="448">
        <v>0</v>
      </c>
      <c r="Y197" s="448">
        <v>0</v>
      </c>
      <c r="Z197" s="448">
        <v>669541.85</v>
      </c>
      <c r="AA197" s="846">
        <v>44050</v>
      </c>
      <c r="AB197" s="846">
        <v>45145</v>
      </c>
      <c r="AC197" s="847">
        <v>669541.85</v>
      </c>
      <c r="AD197" s="448">
        <v>1.961111111111111</v>
      </c>
      <c r="AE197" s="448">
        <v>3.0416666666666665</v>
      </c>
      <c r="AF197" s="848">
        <v>6.1652999999999999E-2</v>
      </c>
      <c r="AG197" s="448">
        <v>1313045.9613888888</v>
      </c>
      <c r="AH197" s="448">
        <v>2036523.1270833332</v>
      </c>
      <c r="AI197" s="448">
        <v>41279.263678049996</v>
      </c>
      <c r="AJ197" s="448">
        <v>1.961111111111111</v>
      </c>
      <c r="AK197" s="448">
        <v>3.0416666666666665</v>
      </c>
      <c r="AL197" s="448">
        <v>6.1652999999999999E-2</v>
      </c>
    </row>
    <row r="198" spans="1:38">
      <c r="A198" s="437" t="s">
        <v>706</v>
      </c>
      <c r="B198" s="437" t="s">
        <v>1974</v>
      </c>
      <c r="C198" s="437" t="s">
        <v>517</v>
      </c>
      <c r="D198" s="437" t="s">
        <v>518</v>
      </c>
      <c r="E198" s="437" t="s">
        <v>1393</v>
      </c>
      <c r="F198" s="437" t="s">
        <v>538</v>
      </c>
      <c r="G198" s="437" t="s">
        <v>1369</v>
      </c>
      <c r="H198" s="437" t="s">
        <v>537</v>
      </c>
      <c r="I198" s="437" t="s">
        <v>0</v>
      </c>
      <c r="J198" s="437" t="s">
        <v>539</v>
      </c>
      <c r="K198" s="437" t="s">
        <v>521</v>
      </c>
      <c r="L198" s="437" t="s">
        <v>533</v>
      </c>
      <c r="M198" s="437">
        <v>1</v>
      </c>
      <c r="N198" s="437">
        <v>1</v>
      </c>
      <c r="O198" s="437">
        <v>1</v>
      </c>
      <c r="P198" s="437">
        <v>1</v>
      </c>
      <c r="Q198" s="437">
        <v>1</v>
      </c>
      <c r="R198" s="437">
        <v>1</v>
      </c>
      <c r="S198" s="448">
        <v>502091.44</v>
      </c>
      <c r="T198" s="448">
        <v>0</v>
      </c>
      <c r="U198" s="448">
        <v>0</v>
      </c>
      <c r="V198" s="448">
        <v>17898.3</v>
      </c>
      <c r="W198" s="448">
        <v>0</v>
      </c>
      <c r="X198" s="448">
        <v>0</v>
      </c>
      <c r="Y198" s="448">
        <v>0</v>
      </c>
      <c r="Z198" s="448">
        <v>502091.44</v>
      </c>
      <c r="AA198" s="846">
        <v>44050</v>
      </c>
      <c r="AB198" s="846">
        <v>45876</v>
      </c>
      <c r="AC198" s="847">
        <v>502091.44</v>
      </c>
      <c r="AD198" s="448">
        <v>3.9916666666666667</v>
      </c>
      <c r="AE198" s="448">
        <v>5.072222222222222</v>
      </c>
      <c r="AF198" s="848">
        <v>7.1294999999999997E-2</v>
      </c>
      <c r="AG198" s="448">
        <v>2004181.6646666666</v>
      </c>
      <c r="AH198" s="448">
        <v>2546719.3595555555</v>
      </c>
      <c r="AI198" s="448">
        <v>35796.609214799995</v>
      </c>
      <c r="AJ198" s="448">
        <v>3.9916666666666667</v>
      </c>
      <c r="AK198" s="448">
        <v>5.072222222222222</v>
      </c>
      <c r="AL198" s="448">
        <v>7.1294999999999983E-2</v>
      </c>
    </row>
    <row r="199" spans="1:38">
      <c r="A199" s="437" t="s">
        <v>707</v>
      </c>
      <c r="B199" s="437" t="s">
        <v>1975</v>
      </c>
      <c r="C199" s="437" t="s">
        <v>517</v>
      </c>
      <c r="D199" s="437" t="s">
        <v>518</v>
      </c>
      <c r="E199" s="437" t="s">
        <v>1393</v>
      </c>
      <c r="F199" s="437" t="s">
        <v>538</v>
      </c>
      <c r="G199" s="437" t="s">
        <v>1369</v>
      </c>
      <c r="H199" s="437" t="s">
        <v>537</v>
      </c>
      <c r="I199" s="437" t="s">
        <v>0</v>
      </c>
      <c r="J199" s="437" t="s">
        <v>539</v>
      </c>
      <c r="K199" s="437" t="s">
        <v>521</v>
      </c>
      <c r="L199" s="437" t="s">
        <v>533</v>
      </c>
      <c r="M199" s="437">
        <v>1</v>
      </c>
      <c r="N199" s="437">
        <v>1</v>
      </c>
      <c r="O199" s="437">
        <v>1</v>
      </c>
      <c r="P199" s="437">
        <v>1</v>
      </c>
      <c r="Q199" s="437">
        <v>1</v>
      </c>
      <c r="R199" s="437">
        <v>1</v>
      </c>
      <c r="S199" s="448">
        <v>502063.34</v>
      </c>
      <c r="T199" s="448">
        <v>0</v>
      </c>
      <c r="U199" s="448">
        <v>0</v>
      </c>
      <c r="V199" s="448">
        <v>18948.37</v>
      </c>
      <c r="W199" s="448">
        <v>0</v>
      </c>
      <c r="X199" s="448">
        <v>0</v>
      </c>
      <c r="Y199" s="448">
        <v>0</v>
      </c>
      <c r="Z199" s="448">
        <v>502063.34</v>
      </c>
      <c r="AA199" s="846">
        <v>44050</v>
      </c>
      <c r="AB199" s="846">
        <v>46606</v>
      </c>
      <c r="AC199" s="847">
        <v>502063.34</v>
      </c>
      <c r="AD199" s="448">
        <v>6.0194444444444448</v>
      </c>
      <c r="AE199" s="448">
        <v>7.1</v>
      </c>
      <c r="AF199" s="848">
        <v>7.5481999999999994E-2</v>
      </c>
      <c r="AG199" s="448">
        <v>3022142.3827222227</v>
      </c>
      <c r="AH199" s="448">
        <v>3564649.7140000002</v>
      </c>
      <c r="AI199" s="448">
        <v>37896.745029879996</v>
      </c>
      <c r="AJ199" s="448">
        <v>6.0194444444444448</v>
      </c>
      <c r="AK199" s="448">
        <v>7.1</v>
      </c>
      <c r="AL199" s="448">
        <v>7.5481999999999994E-2</v>
      </c>
    </row>
    <row r="200" spans="1:38">
      <c r="A200" s="437" t="s">
        <v>708</v>
      </c>
      <c r="B200" s="437" t="s">
        <v>1976</v>
      </c>
      <c r="C200" s="437" t="s">
        <v>517</v>
      </c>
      <c r="D200" s="437" t="s">
        <v>518</v>
      </c>
      <c r="E200" s="437" t="s">
        <v>1393</v>
      </c>
      <c r="F200" s="437" t="s">
        <v>538</v>
      </c>
      <c r="G200" s="437" t="s">
        <v>1369</v>
      </c>
      <c r="H200" s="437" t="s">
        <v>537</v>
      </c>
      <c r="I200" s="437" t="s">
        <v>0</v>
      </c>
      <c r="J200" s="437" t="s">
        <v>539</v>
      </c>
      <c r="K200" s="437" t="s">
        <v>521</v>
      </c>
      <c r="L200" s="437" t="s">
        <v>533</v>
      </c>
      <c r="M200" s="437">
        <v>1</v>
      </c>
      <c r="N200" s="437">
        <v>1</v>
      </c>
      <c r="O200" s="437">
        <v>1</v>
      </c>
      <c r="P200" s="437">
        <v>1</v>
      </c>
      <c r="Q200" s="437">
        <v>1</v>
      </c>
      <c r="R200" s="437">
        <v>1</v>
      </c>
      <c r="S200" s="448">
        <v>424990.33</v>
      </c>
      <c r="T200" s="448">
        <v>0</v>
      </c>
      <c r="U200" s="448">
        <v>0</v>
      </c>
      <c r="V200" s="448">
        <v>13100.96</v>
      </c>
      <c r="W200" s="448">
        <v>0</v>
      </c>
      <c r="X200" s="448">
        <v>0</v>
      </c>
      <c r="Y200" s="448">
        <v>0</v>
      </c>
      <c r="Z200" s="448">
        <v>424990.33</v>
      </c>
      <c r="AA200" s="846">
        <v>44050</v>
      </c>
      <c r="AB200" s="846">
        <v>45145</v>
      </c>
      <c r="AC200" s="847">
        <v>424990.33</v>
      </c>
      <c r="AD200" s="448">
        <v>1.961111111111111</v>
      </c>
      <c r="AE200" s="448">
        <v>3.0416666666666665</v>
      </c>
      <c r="AF200" s="848">
        <v>6.1652999999999999E-2</v>
      </c>
      <c r="AG200" s="448">
        <v>833453.25827777782</v>
      </c>
      <c r="AH200" s="448">
        <v>1292678.9204166667</v>
      </c>
      <c r="AI200" s="448">
        <v>26201.928815490002</v>
      </c>
      <c r="AJ200" s="448">
        <v>1.961111111111111</v>
      </c>
      <c r="AK200" s="448">
        <v>3.0416666666666665</v>
      </c>
      <c r="AL200" s="448">
        <v>6.1653000000000006E-2</v>
      </c>
    </row>
    <row r="201" spans="1:38">
      <c r="A201" s="437" t="s">
        <v>709</v>
      </c>
      <c r="B201" s="437" t="s">
        <v>1977</v>
      </c>
      <c r="C201" s="437" t="s">
        <v>517</v>
      </c>
      <c r="D201" s="437" t="s">
        <v>518</v>
      </c>
      <c r="E201" s="437" t="s">
        <v>1393</v>
      </c>
      <c r="F201" s="437" t="s">
        <v>538</v>
      </c>
      <c r="G201" s="437" t="s">
        <v>1369</v>
      </c>
      <c r="H201" s="437" t="s">
        <v>537</v>
      </c>
      <c r="I201" s="437" t="s">
        <v>0</v>
      </c>
      <c r="J201" s="437" t="s">
        <v>539</v>
      </c>
      <c r="K201" s="437" t="s">
        <v>521</v>
      </c>
      <c r="L201" s="437" t="s">
        <v>533</v>
      </c>
      <c r="M201" s="437">
        <v>1</v>
      </c>
      <c r="N201" s="437">
        <v>1</v>
      </c>
      <c r="O201" s="437">
        <v>1</v>
      </c>
      <c r="P201" s="437">
        <v>1</v>
      </c>
      <c r="Q201" s="437">
        <v>1</v>
      </c>
      <c r="R201" s="437">
        <v>1</v>
      </c>
      <c r="S201" s="448">
        <v>566477.53</v>
      </c>
      <c r="T201" s="448">
        <v>0</v>
      </c>
      <c r="U201" s="448">
        <v>0</v>
      </c>
      <c r="V201" s="448">
        <v>20193.509999999998</v>
      </c>
      <c r="W201" s="448">
        <v>0</v>
      </c>
      <c r="X201" s="448">
        <v>0</v>
      </c>
      <c r="Y201" s="448">
        <v>0</v>
      </c>
      <c r="Z201" s="448">
        <v>566477.53</v>
      </c>
      <c r="AA201" s="846">
        <v>44050</v>
      </c>
      <c r="AB201" s="846">
        <v>45876</v>
      </c>
      <c r="AC201" s="847">
        <v>566477.53</v>
      </c>
      <c r="AD201" s="448">
        <v>3.9916666666666667</v>
      </c>
      <c r="AE201" s="448">
        <v>5.072222222222222</v>
      </c>
      <c r="AF201" s="848">
        <v>7.1294999999999997E-2</v>
      </c>
      <c r="AG201" s="448">
        <v>2261189.4739166666</v>
      </c>
      <c r="AH201" s="448">
        <v>2873299.9160555555</v>
      </c>
      <c r="AI201" s="448">
        <v>40387.015501349997</v>
      </c>
      <c r="AJ201" s="448">
        <v>3.9916666666666663</v>
      </c>
      <c r="AK201" s="448">
        <v>5.072222222222222</v>
      </c>
      <c r="AL201" s="448">
        <v>7.1294999999999997E-2</v>
      </c>
    </row>
    <row r="202" spans="1:38">
      <c r="A202" s="437" t="s">
        <v>710</v>
      </c>
      <c r="B202" s="437" t="s">
        <v>1978</v>
      </c>
      <c r="C202" s="437" t="s">
        <v>517</v>
      </c>
      <c r="D202" s="437" t="s">
        <v>518</v>
      </c>
      <c r="E202" s="437" t="s">
        <v>1393</v>
      </c>
      <c r="F202" s="437" t="s">
        <v>538</v>
      </c>
      <c r="G202" s="437" t="s">
        <v>1369</v>
      </c>
      <c r="H202" s="437" t="s">
        <v>537</v>
      </c>
      <c r="I202" s="437" t="s">
        <v>0</v>
      </c>
      <c r="J202" s="437" t="s">
        <v>539</v>
      </c>
      <c r="K202" s="437" t="s">
        <v>521</v>
      </c>
      <c r="L202" s="437" t="s">
        <v>533</v>
      </c>
      <c r="M202" s="437">
        <v>1</v>
      </c>
      <c r="N202" s="437">
        <v>1</v>
      </c>
      <c r="O202" s="437">
        <v>1</v>
      </c>
      <c r="P202" s="437">
        <v>1</v>
      </c>
      <c r="Q202" s="437">
        <v>1</v>
      </c>
      <c r="R202" s="437">
        <v>1</v>
      </c>
      <c r="S202" s="448">
        <v>283200.63</v>
      </c>
      <c r="T202" s="448">
        <v>0</v>
      </c>
      <c r="U202" s="448">
        <v>0</v>
      </c>
      <c r="V202" s="448">
        <v>10688.27</v>
      </c>
      <c r="W202" s="448">
        <v>0</v>
      </c>
      <c r="X202" s="448">
        <v>0</v>
      </c>
      <c r="Y202" s="448">
        <v>0</v>
      </c>
      <c r="Z202" s="448">
        <v>283200.63</v>
      </c>
      <c r="AA202" s="846">
        <v>44050</v>
      </c>
      <c r="AB202" s="846">
        <v>46606</v>
      </c>
      <c r="AC202" s="847">
        <v>283200.63</v>
      </c>
      <c r="AD202" s="448">
        <v>6.0194444444444448</v>
      </c>
      <c r="AE202" s="448">
        <v>7.1</v>
      </c>
      <c r="AF202" s="848">
        <v>7.5481999999999994E-2</v>
      </c>
      <c r="AG202" s="448">
        <v>1704710.4589166667</v>
      </c>
      <c r="AH202" s="448">
        <v>2010724.473</v>
      </c>
      <c r="AI202" s="448">
        <v>21376.54995366</v>
      </c>
      <c r="AJ202" s="448">
        <v>6.0194444444444448</v>
      </c>
      <c r="AK202" s="448">
        <v>7.1</v>
      </c>
      <c r="AL202" s="448">
        <v>7.5481999999999994E-2</v>
      </c>
    </row>
    <row r="203" spans="1:38">
      <c r="A203" s="437" t="s">
        <v>711</v>
      </c>
      <c r="B203" s="437" t="s">
        <v>1979</v>
      </c>
      <c r="C203" s="437" t="s">
        <v>517</v>
      </c>
      <c r="D203" s="437" t="s">
        <v>518</v>
      </c>
      <c r="E203" s="437" t="s">
        <v>1393</v>
      </c>
      <c r="F203" s="437" t="s">
        <v>538</v>
      </c>
      <c r="G203" s="437" t="s">
        <v>1369</v>
      </c>
      <c r="H203" s="437" t="s">
        <v>537</v>
      </c>
      <c r="I203" s="437" t="s">
        <v>0</v>
      </c>
      <c r="J203" s="437" t="s">
        <v>539</v>
      </c>
      <c r="K203" s="437" t="s">
        <v>521</v>
      </c>
      <c r="L203" s="437" t="s">
        <v>533</v>
      </c>
      <c r="M203" s="437">
        <v>1</v>
      </c>
      <c r="N203" s="437">
        <v>1</v>
      </c>
      <c r="O203" s="437">
        <v>1</v>
      </c>
      <c r="P203" s="437">
        <v>1</v>
      </c>
      <c r="Q203" s="437">
        <v>1</v>
      </c>
      <c r="R203" s="437">
        <v>1</v>
      </c>
      <c r="S203" s="448">
        <v>2682188</v>
      </c>
      <c r="T203" s="448">
        <v>0</v>
      </c>
      <c r="U203" s="448">
        <v>0</v>
      </c>
      <c r="V203" s="448">
        <v>82682.47</v>
      </c>
      <c r="W203" s="448">
        <v>0</v>
      </c>
      <c r="X203" s="448">
        <v>0</v>
      </c>
      <c r="Y203" s="448">
        <v>0</v>
      </c>
      <c r="Z203" s="448">
        <v>2682188</v>
      </c>
      <c r="AA203" s="846">
        <v>44050</v>
      </c>
      <c r="AB203" s="846">
        <v>45145</v>
      </c>
      <c r="AC203" s="847">
        <v>2682188</v>
      </c>
      <c r="AD203" s="448">
        <v>1.961111111111111</v>
      </c>
      <c r="AE203" s="448">
        <v>3.0416666666666665</v>
      </c>
      <c r="AF203" s="848">
        <v>6.1652999999999999E-2</v>
      </c>
      <c r="AG203" s="448">
        <v>5260068.6888888888</v>
      </c>
      <c r="AH203" s="448">
        <v>8158321.833333333</v>
      </c>
      <c r="AI203" s="448">
        <v>165364.93676400001</v>
      </c>
      <c r="AJ203" s="448">
        <v>1.961111111111111</v>
      </c>
      <c r="AK203" s="448">
        <v>3.0416666666666665</v>
      </c>
      <c r="AL203" s="448">
        <v>6.1653000000000006E-2</v>
      </c>
    </row>
    <row r="204" spans="1:38">
      <c r="A204" s="437" t="s">
        <v>712</v>
      </c>
      <c r="B204" s="437" t="s">
        <v>1980</v>
      </c>
      <c r="C204" s="437" t="s">
        <v>517</v>
      </c>
      <c r="D204" s="437" t="s">
        <v>518</v>
      </c>
      <c r="E204" s="437" t="s">
        <v>1393</v>
      </c>
      <c r="F204" s="437" t="s">
        <v>538</v>
      </c>
      <c r="G204" s="437" t="s">
        <v>1369</v>
      </c>
      <c r="H204" s="437" t="s">
        <v>537</v>
      </c>
      <c r="I204" s="437" t="s">
        <v>0</v>
      </c>
      <c r="J204" s="437" t="s">
        <v>539</v>
      </c>
      <c r="K204" s="437" t="s">
        <v>521</v>
      </c>
      <c r="L204" s="437" t="s">
        <v>533</v>
      </c>
      <c r="M204" s="437">
        <v>1</v>
      </c>
      <c r="N204" s="437">
        <v>1</v>
      </c>
      <c r="O204" s="437">
        <v>1</v>
      </c>
      <c r="P204" s="437">
        <v>1</v>
      </c>
      <c r="Q204" s="437">
        <v>1</v>
      </c>
      <c r="R204" s="437">
        <v>1</v>
      </c>
      <c r="S204" s="448">
        <v>1787478</v>
      </c>
      <c r="T204" s="448">
        <v>0</v>
      </c>
      <c r="U204" s="448">
        <v>0</v>
      </c>
      <c r="V204" s="448">
        <v>63719.12</v>
      </c>
      <c r="W204" s="448">
        <v>0</v>
      </c>
      <c r="X204" s="448">
        <v>0</v>
      </c>
      <c r="Y204" s="448">
        <v>0</v>
      </c>
      <c r="Z204" s="448">
        <v>1787478</v>
      </c>
      <c r="AA204" s="846">
        <v>44050</v>
      </c>
      <c r="AB204" s="846">
        <v>45876</v>
      </c>
      <c r="AC204" s="847">
        <v>1787478</v>
      </c>
      <c r="AD204" s="448">
        <v>3.9916666666666667</v>
      </c>
      <c r="AE204" s="448">
        <v>5.072222222222222</v>
      </c>
      <c r="AF204" s="848">
        <v>7.1294999999999997E-2</v>
      </c>
      <c r="AG204" s="448">
        <v>7135016.3499999996</v>
      </c>
      <c r="AH204" s="448">
        <v>9066485.6333333328</v>
      </c>
      <c r="AI204" s="448">
        <v>127438.24400999999</v>
      </c>
      <c r="AJ204" s="448">
        <v>3.9916666666666663</v>
      </c>
      <c r="AK204" s="448">
        <v>5.072222222222222</v>
      </c>
      <c r="AL204" s="448">
        <v>7.1294999999999997E-2</v>
      </c>
    </row>
    <row r="205" spans="1:38">
      <c r="A205" s="437" t="s">
        <v>713</v>
      </c>
      <c r="B205" s="437" t="s">
        <v>1981</v>
      </c>
      <c r="C205" s="437" t="s">
        <v>517</v>
      </c>
      <c r="D205" s="437" t="s">
        <v>518</v>
      </c>
      <c r="E205" s="437" t="s">
        <v>1393</v>
      </c>
      <c r="F205" s="437" t="s">
        <v>538</v>
      </c>
      <c r="G205" s="437" t="s">
        <v>1369</v>
      </c>
      <c r="H205" s="437" t="s">
        <v>537</v>
      </c>
      <c r="I205" s="437" t="s">
        <v>0</v>
      </c>
      <c r="J205" s="437" t="s">
        <v>539</v>
      </c>
      <c r="K205" s="437" t="s">
        <v>521</v>
      </c>
      <c r="L205" s="437" t="s">
        <v>533</v>
      </c>
      <c r="M205" s="437">
        <v>1</v>
      </c>
      <c r="N205" s="437">
        <v>1</v>
      </c>
      <c r="O205" s="437">
        <v>1</v>
      </c>
      <c r="P205" s="437">
        <v>1</v>
      </c>
      <c r="Q205" s="437">
        <v>1</v>
      </c>
      <c r="R205" s="437">
        <v>1</v>
      </c>
      <c r="S205" s="448">
        <v>19074.46</v>
      </c>
      <c r="T205" s="448">
        <v>0</v>
      </c>
      <c r="U205" s="448">
        <v>0</v>
      </c>
      <c r="V205" s="448">
        <v>588</v>
      </c>
      <c r="W205" s="448">
        <v>0</v>
      </c>
      <c r="X205" s="448">
        <v>0</v>
      </c>
      <c r="Y205" s="448">
        <v>0</v>
      </c>
      <c r="Z205" s="448">
        <v>19074.46</v>
      </c>
      <c r="AA205" s="846">
        <v>44050</v>
      </c>
      <c r="AB205" s="846">
        <v>45145</v>
      </c>
      <c r="AC205" s="847">
        <v>19074.46</v>
      </c>
      <c r="AD205" s="448">
        <v>1.961111111111111</v>
      </c>
      <c r="AE205" s="448">
        <v>3.0416666666666665</v>
      </c>
      <c r="AF205" s="848">
        <v>6.1652999999999999E-2</v>
      </c>
      <c r="AG205" s="448">
        <v>37407.135444444444</v>
      </c>
      <c r="AH205" s="448">
        <v>58018.149166666662</v>
      </c>
      <c r="AI205" s="448">
        <v>1175.99768238</v>
      </c>
      <c r="AJ205" s="448">
        <v>1.9611111111111112</v>
      </c>
      <c r="AK205" s="448">
        <v>3.0416666666666665</v>
      </c>
      <c r="AL205" s="448">
        <v>6.1653000000000006E-2</v>
      </c>
    </row>
    <row r="206" spans="1:38">
      <c r="A206" s="437" t="s">
        <v>714</v>
      </c>
      <c r="B206" s="437" t="s">
        <v>1982</v>
      </c>
      <c r="C206" s="437" t="s">
        <v>517</v>
      </c>
      <c r="D206" s="437" t="s">
        <v>518</v>
      </c>
      <c r="E206" s="437" t="s">
        <v>1393</v>
      </c>
      <c r="F206" s="437" t="s">
        <v>538</v>
      </c>
      <c r="G206" s="437" t="s">
        <v>1369</v>
      </c>
      <c r="H206" s="437" t="s">
        <v>537</v>
      </c>
      <c r="I206" s="437" t="s">
        <v>0</v>
      </c>
      <c r="J206" s="437" t="s">
        <v>539</v>
      </c>
      <c r="K206" s="437" t="s">
        <v>521</v>
      </c>
      <c r="L206" s="437" t="s">
        <v>533</v>
      </c>
      <c r="M206" s="437">
        <v>1</v>
      </c>
      <c r="N206" s="437">
        <v>1</v>
      </c>
      <c r="O206" s="437">
        <v>1</v>
      </c>
      <c r="P206" s="437">
        <v>1</v>
      </c>
      <c r="Q206" s="437">
        <v>1</v>
      </c>
      <c r="R206" s="437">
        <v>1</v>
      </c>
      <c r="S206" s="448">
        <v>59005.01</v>
      </c>
      <c r="T206" s="448">
        <v>0</v>
      </c>
      <c r="U206" s="448">
        <v>0</v>
      </c>
      <c r="V206" s="448">
        <v>1818.92</v>
      </c>
      <c r="W206" s="448">
        <v>0</v>
      </c>
      <c r="X206" s="448">
        <v>0</v>
      </c>
      <c r="Y206" s="448">
        <v>0</v>
      </c>
      <c r="Z206" s="448">
        <v>59005.01</v>
      </c>
      <c r="AA206" s="846">
        <v>44050</v>
      </c>
      <c r="AB206" s="846">
        <v>45145</v>
      </c>
      <c r="AC206" s="847">
        <v>59005.01</v>
      </c>
      <c r="AD206" s="448">
        <v>1.961111111111111</v>
      </c>
      <c r="AE206" s="448">
        <v>3.0416666666666665</v>
      </c>
      <c r="AF206" s="848">
        <v>6.1652999999999999E-2</v>
      </c>
      <c r="AG206" s="448">
        <v>115715.38072222222</v>
      </c>
      <c r="AH206" s="448">
        <v>179473.57208333333</v>
      </c>
      <c r="AI206" s="448">
        <v>3637.8358815300003</v>
      </c>
      <c r="AJ206" s="448">
        <v>1.961111111111111</v>
      </c>
      <c r="AK206" s="448">
        <v>3.0416666666666665</v>
      </c>
      <c r="AL206" s="448">
        <v>6.1652999999999999E-2</v>
      </c>
    </row>
    <row r="207" spans="1:38">
      <c r="A207" s="437" t="s">
        <v>715</v>
      </c>
      <c r="B207" s="437" t="s">
        <v>1983</v>
      </c>
      <c r="C207" s="437" t="s">
        <v>517</v>
      </c>
      <c r="D207" s="437" t="s">
        <v>518</v>
      </c>
      <c r="E207" s="437" t="s">
        <v>1393</v>
      </c>
      <c r="F207" s="437" t="s">
        <v>538</v>
      </c>
      <c r="G207" s="437" t="s">
        <v>1369</v>
      </c>
      <c r="H207" s="437" t="s">
        <v>537</v>
      </c>
      <c r="I207" s="437" t="s">
        <v>0</v>
      </c>
      <c r="J207" s="437" t="s">
        <v>539</v>
      </c>
      <c r="K207" s="437" t="s">
        <v>521</v>
      </c>
      <c r="L207" s="437" t="s">
        <v>533</v>
      </c>
      <c r="M207" s="437">
        <v>1</v>
      </c>
      <c r="N207" s="437">
        <v>1</v>
      </c>
      <c r="O207" s="437">
        <v>1</v>
      </c>
      <c r="P207" s="437">
        <v>1</v>
      </c>
      <c r="Q207" s="437">
        <v>1</v>
      </c>
      <c r="R207" s="437">
        <v>1</v>
      </c>
      <c r="S207" s="448">
        <v>2765960.39</v>
      </c>
      <c r="T207" s="448">
        <v>0</v>
      </c>
      <c r="U207" s="448">
        <v>0</v>
      </c>
      <c r="V207" s="448">
        <v>85264.88</v>
      </c>
      <c r="W207" s="448">
        <v>0</v>
      </c>
      <c r="X207" s="448">
        <v>0</v>
      </c>
      <c r="Y207" s="448">
        <v>0</v>
      </c>
      <c r="Z207" s="448">
        <v>2765960.39</v>
      </c>
      <c r="AA207" s="846">
        <v>44050</v>
      </c>
      <c r="AB207" s="846">
        <v>45145</v>
      </c>
      <c r="AC207" s="847">
        <v>2765960.39</v>
      </c>
      <c r="AD207" s="448">
        <v>1.961111111111111</v>
      </c>
      <c r="AE207" s="448">
        <v>3.0416666666666665</v>
      </c>
      <c r="AF207" s="848">
        <v>6.1652999999999999E-2</v>
      </c>
      <c r="AG207" s="448">
        <v>5424355.653722222</v>
      </c>
      <c r="AH207" s="448">
        <v>8413129.5195833333</v>
      </c>
      <c r="AI207" s="448">
        <v>170529.75592467</v>
      </c>
      <c r="AJ207" s="448">
        <v>1.961111111111111</v>
      </c>
      <c r="AK207" s="448">
        <v>3.0416666666666665</v>
      </c>
      <c r="AL207" s="448">
        <v>6.1652999999999993E-2</v>
      </c>
    </row>
    <row r="208" spans="1:38">
      <c r="A208" s="437" t="s">
        <v>716</v>
      </c>
      <c r="B208" s="437" t="s">
        <v>1984</v>
      </c>
      <c r="C208" s="437" t="s">
        <v>517</v>
      </c>
      <c r="D208" s="437" t="s">
        <v>518</v>
      </c>
      <c r="E208" s="437" t="s">
        <v>1393</v>
      </c>
      <c r="F208" s="437" t="s">
        <v>538</v>
      </c>
      <c r="G208" s="437" t="s">
        <v>1369</v>
      </c>
      <c r="H208" s="437" t="s">
        <v>537</v>
      </c>
      <c r="I208" s="437" t="s">
        <v>0</v>
      </c>
      <c r="J208" s="437" t="s">
        <v>539</v>
      </c>
      <c r="K208" s="437" t="s">
        <v>521</v>
      </c>
      <c r="L208" s="437" t="s">
        <v>533</v>
      </c>
      <c r="M208" s="437">
        <v>1</v>
      </c>
      <c r="N208" s="437">
        <v>1</v>
      </c>
      <c r="O208" s="437">
        <v>1</v>
      </c>
      <c r="P208" s="437">
        <v>1</v>
      </c>
      <c r="Q208" s="437">
        <v>1</v>
      </c>
      <c r="R208" s="437">
        <v>1</v>
      </c>
      <c r="S208" s="448">
        <v>3689366.44</v>
      </c>
      <c r="T208" s="448">
        <v>0</v>
      </c>
      <c r="U208" s="448">
        <v>0</v>
      </c>
      <c r="V208" s="448">
        <v>131516.69</v>
      </c>
      <c r="W208" s="448">
        <v>0</v>
      </c>
      <c r="X208" s="448">
        <v>0</v>
      </c>
      <c r="Y208" s="448">
        <v>0</v>
      </c>
      <c r="Z208" s="448">
        <v>3689366.44</v>
      </c>
      <c r="AA208" s="846">
        <v>44050</v>
      </c>
      <c r="AB208" s="846">
        <v>45876</v>
      </c>
      <c r="AC208" s="847">
        <v>3689366.44</v>
      </c>
      <c r="AD208" s="448">
        <v>3.9916666666666667</v>
      </c>
      <c r="AE208" s="448">
        <v>5.072222222222222</v>
      </c>
      <c r="AF208" s="848">
        <v>7.1294999999999997E-2</v>
      </c>
      <c r="AG208" s="448">
        <v>14726721.039666666</v>
      </c>
      <c r="AH208" s="448">
        <v>18713286.442888889</v>
      </c>
      <c r="AI208" s="448">
        <v>263033.38033979997</v>
      </c>
      <c r="AJ208" s="448">
        <v>3.9916666666666663</v>
      </c>
      <c r="AK208" s="448">
        <v>5.0722222222222229</v>
      </c>
      <c r="AL208" s="448">
        <v>7.1294999999999997E-2</v>
      </c>
    </row>
    <row r="209" spans="1:38">
      <c r="A209" s="437" t="s">
        <v>717</v>
      </c>
      <c r="B209" s="437" t="s">
        <v>1985</v>
      </c>
      <c r="C209" s="437" t="s">
        <v>517</v>
      </c>
      <c r="D209" s="437" t="s">
        <v>518</v>
      </c>
      <c r="E209" s="437" t="s">
        <v>1393</v>
      </c>
      <c r="F209" s="437" t="s">
        <v>538</v>
      </c>
      <c r="G209" s="437" t="s">
        <v>1369</v>
      </c>
      <c r="H209" s="437" t="s">
        <v>537</v>
      </c>
      <c r="I209" s="437" t="s">
        <v>0</v>
      </c>
      <c r="J209" s="437" t="s">
        <v>539</v>
      </c>
      <c r="K209" s="437" t="s">
        <v>521</v>
      </c>
      <c r="L209" s="437" t="s">
        <v>533</v>
      </c>
      <c r="M209" s="437">
        <v>1</v>
      </c>
      <c r="N209" s="437">
        <v>1</v>
      </c>
      <c r="O209" s="437">
        <v>1</v>
      </c>
      <c r="P209" s="437">
        <v>1</v>
      </c>
      <c r="Q209" s="437">
        <v>1</v>
      </c>
      <c r="R209" s="437">
        <v>1</v>
      </c>
      <c r="S209" s="448">
        <v>1842554.11</v>
      </c>
      <c r="T209" s="448">
        <v>0</v>
      </c>
      <c r="U209" s="448">
        <v>0</v>
      </c>
      <c r="V209" s="448">
        <v>69539.83</v>
      </c>
      <c r="W209" s="448">
        <v>0</v>
      </c>
      <c r="X209" s="448">
        <v>0</v>
      </c>
      <c r="Y209" s="448">
        <v>0</v>
      </c>
      <c r="Z209" s="448">
        <v>1842554.11</v>
      </c>
      <c r="AA209" s="846">
        <v>44050</v>
      </c>
      <c r="AB209" s="846">
        <v>46606</v>
      </c>
      <c r="AC209" s="847">
        <v>1842554.11</v>
      </c>
      <c r="AD209" s="448">
        <v>6.0194444444444448</v>
      </c>
      <c r="AE209" s="448">
        <v>7.1</v>
      </c>
      <c r="AF209" s="848">
        <v>7.5481999999999994E-2</v>
      </c>
      <c r="AG209" s="448">
        <v>11091152.101027779</v>
      </c>
      <c r="AH209" s="448">
        <v>13082134.181</v>
      </c>
      <c r="AI209" s="448">
        <v>139079.66933102001</v>
      </c>
      <c r="AJ209" s="448">
        <v>6.0194444444444448</v>
      </c>
      <c r="AK209" s="448">
        <v>7.1</v>
      </c>
      <c r="AL209" s="448">
        <v>7.5481999999999994E-2</v>
      </c>
    </row>
    <row r="210" spans="1:38">
      <c r="A210" s="437" t="s">
        <v>718</v>
      </c>
      <c r="B210" s="437" t="s">
        <v>1986</v>
      </c>
      <c r="C210" s="437" t="s">
        <v>517</v>
      </c>
      <c r="D210" s="437" t="s">
        <v>518</v>
      </c>
      <c r="E210" s="437" t="s">
        <v>1393</v>
      </c>
      <c r="F210" s="437" t="s">
        <v>538</v>
      </c>
      <c r="G210" s="437" t="s">
        <v>1369</v>
      </c>
      <c r="H210" s="437" t="s">
        <v>537</v>
      </c>
      <c r="I210" s="437" t="s">
        <v>0</v>
      </c>
      <c r="J210" s="437" t="s">
        <v>539</v>
      </c>
      <c r="K210" s="437" t="s">
        <v>521</v>
      </c>
      <c r="L210" s="437" t="s">
        <v>533</v>
      </c>
      <c r="M210" s="437">
        <v>1</v>
      </c>
      <c r="N210" s="437">
        <v>1</v>
      </c>
      <c r="O210" s="437">
        <v>1</v>
      </c>
      <c r="P210" s="437">
        <v>1</v>
      </c>
      <c r="Q210" s="437">
        <v>1</v>
      </c>
      <c r="R210" s="437">
        <v>1</v>
      </c>
      <c r="S210" s="448">
        <v>359395.36</v>
      </c>
      <c r="T210" s="448">
        <v>0</v>
      </c>
      <c r="U210" s="448">
        <v>0</v>
      </c>
      <c r="V210" s="448">
        <v>11078.9</v>
      </c>
      <c r="W210" s="448">
        <v>0</v>
      </c>
      <c r="X210" s="448">
        <v>0</v>
      </c>
      <c r="Y210" s="448">
        <v>0</v>
      </c>
      <c r="Z210" s="448">
        <v>359395.36</v>
      </c>
      <c r="AA210" s="846">
        <v>44050</v>
      </c>
      <c r="AB210" s="846">
        <v>45145</v>
      </c>
      <c r="AC210" s="847">
        <v>359395.36</v>
      </c>
      <c r="AD210" s="448">
        <v>1.961111111111111</v>
      </c>
      <c r="AE210" s="448">
        <v>3.0416666666666665</v>
      </c>
      <c r="AF210" s="848">
        <v>6.1652999999999999E-2</v>
      </c>
      <c r="AG210" s="448">
        <v>704814.23377777776</v>
      </c>
      <c r="AH210" s="448">
        <v>1093160.8866666665</v>
      </c>
      <c r="AI210" s="448">
        <v>22157.802130079999</v>
      </c>
      <c r="AJ210" s="448">
        <v>1.961111111111111</v>
      </c>
      <c r="AK210" s="448">
        <v>3.0416666666666661</v>
      </c>
      <c r="AL210" s="448">
        <v>6.1652999999999999E-2</v>
      </c>
    </row>
    <row r="211" spans="1:38">
      <c r="A211" s="437" t="s">
        <v>719</v>
      </c>
      <c r="B211" s="437" t="s">
        <v>1987</v>
      </c>
      <c r="C211" s="437" t="s">
        <v>517</v>
      </c>
      <c r="D211" s="437" t="s">
        <v>518</v>
      </c>
      <c r="E211" s="437" t="s">
        <v>1393</v>
      </c>
      <c r="F211" s="437" t="s">
        <v>538</v>
      </c>
      <c r="G211" s="437" t="s">
        <v>1369</v>
      </c>
      <c r="H211" s="437" t="s">
        <v>537</v>
      </c>
      <c r="I211" s="437" t="s">
        <v>0</v>
      </c>
      <c r="J211" s="437" t="s">
        <v>539</v>
      </c>
      <c r="K211" s="437" t="s">
        <v>521</v>
      </c>
      <c r="L211" s="437" t="s">
        <v>533</v>
      </c>
      <c r="M211" s="437">
        <v>1</v>
      </c>
      <c r="N211" s="437">
        <v>1</v>
      </c>
      <c r="O211" s="437">
        <v>1</v>
      </c>
      <c r="P211" s="437">
        <v>1</v>
      </c>
      <c r="Q211" s="437">
        <v>1</v>
      </c>
      <c r="R211" s="437">
        <v>1</v>
      </c>
      <c r="S211" s="448">
        <v>478945.45</v>
      </c>
      <c r="T211" s="448">
        <v>0</v>
      </c>
      <c r="U211" s="448">
        <v>0</v>
      </c>
      <c r="V211" s="448">
        <v>17073.21</v>
      </c>
      <c r="W211" s="448">
        <v>0</v>
      </c>
      <c r="X211" s="448">
        <v>0</v>
      </c>
      <c r="Y211" s="448">
        <v>0</v>
      </c>
      <c r="Z211" s="448">
        <v>478945.45</v>
      </c>
      <c r="AA211" s="846">
        <v>44050</v>
      </c>
      <c r="AB211" s="846">
        <v>45876</v>
      </c>
      <c r="AC211" s="847">
        <v>478945.45</v>
      </c>
      <c r="AD211" s="448">
        <v>3.9916666666666667</v>
      </c>
      <c r="AE211" s="448">
        <v>5.072222222222222</v>
      </c>
      <c r="AF211" s="848">
        <v>7.1294999999999997E-2</v>
      </c>
      <c r="AG211" s="448">
        <v>1911790.5879166666</v>
      </c>
      <c r="AH211" s="448">
        <v>2429317.7547222222</v>
      </c>
      <c r="AI211" s="448">
        <v>34146.415857749998</v>
      </c>
      <c r="AJ211" s="448">
        <v>3.9916666666666667</v>
      </c>
      <c r="AK211" s="448">
        <v>5.072222222222222</v>
      </c>
      <c r="AL211" s="448">
        <v>7.1294999999999997E-2</v>
      </c>
    </row>
    <row r="212" spans="1:38">
      <c r="A212" s="437" t="s">
        <v>720</v>
      </c>
      <c r="B212" s="437" t="s">
        <v>1988</v>
      </c>
      <c r="C212" s="437" t="s">
        <v>517</v>
      </c>
      <c r="D212" s="437" t="s">
        <v>518</v>
      </c>
      <c r="E212" s="437" t="s">
        <v>1393</v>
      </c>
      <c r="F212" s="437" t="s">
        <v>538</v>
      </c>
      <c r="G212" s="437" t="s">
        <v>1369</v>
      </c>
      <c r="H212" s="437" t="s">
        <v>537</v>
      </c>
      <c r="I212" s="437" t="s">
        <v>0</v>
      </c>
      <c r="J212" s="437" t="s">
        <v>539</v>
      </c>
      <c r="K212" s="437" t="s">
        <v>521</v>
      </c>
      <c r="L212" s="437" t="s">
        <v>533</v>
      </c>
      <c r="M212" s="437">
        <v>1</v>
      </c>
      <c r="N212" s="437">
        <v>1</v>
      </c>
      <c r="O212" s="437">
        <v>1</v>
      </c>
      <c r="P212" s="437">
        <v>1</v>
      </c>
      <c r="Q212" s="437">
        <v>1</v>
      </c>
      <c r="R212" s="437">
        <v>1</v>
      </c>
      <c r="S212" s="448">
        <v>239418.99</v>
      </c>
      <c r="T212" s="448">
        <v>0</v>
      </c>
      <c r="U212" s="448">
        <v>0</v>
      </c>
      <c r="V212" s="448">
        <v>9035.91</v>
      </c>
      <c r="W212" s="448">
        <v>0</v>
      </c>
      <c r="X212" s="448">
        <v>0</v>
      </c>
      <c r="Y212" s="448">
        <v>0</v>
      </c>
      <c r="Z212" s="448">
        <v>239418.99</v>
      </c>
      <c r="AA212" s="846">
        <v>44050</v>
      </c>
      <c r="AB212" s="846">
        <v>46606</v>
      </c>
      <c r="AC212" s="847">
        <v>239418.99</v>
      </c>
      <c r="AD212" s="448">
        <v>6.0194444444444448</v>
      </c>
      <c r="AE212" s="448">
        <v>7.1</v>
      </c>
      <c r="AF212" s="848">
        <v>7.5481999999999994E-2</v>
      </c>
      <c r="AG212" s="448">
        <v>1441169.3092499999</v>
      </c>
      <c r="AH212" s="448">
        <v>1699874.8289999999</v>
      </c>
      <c r="AI212" s="448">
        <v>18071.824203179996</v>
      </c>
      <c r="AJ212" s="448">
        <v>6.0194444444444448</v>
      </c>
      <c r="AK212" s="448">
        <v>7.1</v>
      </c>
      <c r="AL212" s="448">
        <v>7.5481999999999994E-2</v>
      </c>
    </row>
    <row r="213" spans="1:38">
      <c r="A213" s="437" t="s">
        <v>721</v>
      </c>
      <c r="B213" s="437" t="s">
        <v>1989</v>
      </c>
      <c r="C213" s="437" t="s">
        <v>517</v>
      </c>
      <c r="D213" s="437" t="s">
        <v>518</v>
      </c>
      <c r="E213" s="437" t="s">
        <v>1393</v>
      </c>
      <c r="F213" s="437" t="s">
        <v>538</v>
      </c>
      <c r="G213" s="437" t="s">
        <v>1369</v>
      </c>
      <c r="H213" s="437" t="s">
        <v>537</v>
      </c>
      <c r="I213" s="437" t="s">
        <v>0</v>
      </c>
      <c r="J213" s="437" t="s">
        <v>539</v>
      </c>
      <c r="K213" s="437" t="s">
        <v>521</v>
      </c>
      <c r="L213" s="437" t="s">
        <v>533</v>
      </c>
      <c r="M213" s="437">
        <v>1</v>
      </c>
      <c r="N213" s="437">
        <v>1</v>
      </c>
      <c r="O213" s="437">
        <v>1</v>
      </c>
      <c r="P213" s="437">
        <v>1</v>
      </c>
      <c r="Q213" s="437">
        <v>1</v>
      </c>
      <c r="R213" s="437">
        <v>1</v>
      </c>
      <c r="S213" s="448">
        <v>705691.19</v>
      </c>
      <c r="T213" s="448">
        <v>0</v>
      </c>
      <c r="U213" s="448">
        <v>0</v>
      </c>
      <c r="V213" s="448">
        <v>21753.99</v>
      </c>
      <c r="W213" s="448">
        <v>0</v>
      </c>
      <c r="X213" s="448">
        <v>0</v>
      </c>
      <c r="Y213" s="448">
        <v>0</v>
      </c>
      <c r="Z213" s="448">
        <v>705691.19</v>
      </c>
      <c r="AA213" s="846">
        <v>44050</v>
      </c>
      <c r="AB213" s="846">
        <v>45145</v>
      </c>
      <c r="AC213" s="847">
        <v>705691.19</v>
      </c>
      <c r="AD213" s="448">
        <v>1.961111111111111</v>
      </c>
      <c r="AE213" s="448">
        <v>3.0416666666666665</v>
      </c>
      <c r="AF213" s="848">
        <v>6.1652999999999999E-2</v>
      </c>
      <c r="AG213" s="448">
        <v>1383938.8337222221</v>
      </c>
      <c r="AH213" s="448">
        <v>2146477.3695833329</v>
      </c>
      <c r="AI213" s="448">
        <v>43507.978937069995</v>
      </c>
      <c r="AJ213" s="448">
        <v>1.961111111111111</v>
      </c>
      <c r="AK213" s="448">
        <v>3.0416666666666665</v>
      </c>
      <c r="AL213" s="448">
        <v>6.1652999999999999E-2</v>
      </c>
    </row>
    <row r="214" spans="1:38">
      <c r="A214" s="437" t="s">
        <v>722</v>
      </c>
      <c r="B214" s="437" t="s">
        <v>1990</v>
      </c>
      <c r="C214" s="437" t="s">
        <v>517</v>
      </c>
      <c r="D214" s="437" t="s">
        <v>518</v>
      </c>
      <c r="E214" s="437" t="s">
        <v>1393</v>
      </c>
      <c r="F214" s="437" t="s">
        <v>538</v>
      </c>
      <c r="G214" s="437" t="s">
        <v>1369</v>
      </c>
      <c r="H214" s="437" t="s">
        <v>537</v>
      </c>
      <c r="I214" s="437" t="s">
        <v>0</v>
      </c>
      <c r="J214" s="437" t="s">
        <v>539</v>
      </c>
      <c r="K214" s="437" t="s">
        <v>521</v>
      </c>
      <c r="L214" s="437" t="s">
        <v>533</v>
      </c>
      <c r="M214" s="437">
        <v>1</v>
      </c>
      <c r="N214" s="437">
        <v>1</v>
      </c>
      <c r="O214" s="437">
        <v>1</v>
      </c>
      <c r="P214" s="437">
        <v>1</v>
      </c>
      <c r="Q214" s="437">
        <v>1</v>
      </c>
      <c r="R214" s="437">
        <v>1</v>
      </c>
      <c r="S214" s="448">
        <v>47539.91</v>
      </c>
      <c r="T214" s="448">
        <v>0</v>
      </c>
      <c r="U214" s="448">
        <v>0</v>
      </c>
      <c r="V214" s="448">
        <v>1465.49</v>
      </c>
      <c r="W214" s="448">
        <v>0</v>
      </c>
      <c r="X214" s="448">
        <v>0</v>
      </c>
      <c r="Y214" s="448">
        <v>0</v>
      </c>
      <c r="Z214" s="448">
        <v>47539.91</v>
      </c>
      <c r="AA214" s="846">
        <v>44050</v>
      </c>
      <c r="AB214" s="846">
        <v>45145</v>
      </c>
      <c r="AC214" s="847">
        <v>47539.91</v>
      </c>
      <c r="AD214" s="448">
        <v>1.961111111111111</v>
      </c>
      <c r="AE214" s="448">
        <v>3.0416666666666665</v>
      </c>
      <c r="AF214" s="848">
        <v>6.1652999999999999E-2</v>
      </c>
      <c r="AG214" s="448">
        <v>93231.045722222232</v>
      </c>
      <c r="AH214" s="448">
        <v>144600.55958333335</v>
      </c>
      <c r="AI214" s="448">
        <v>2930.9780712300003</v>
      </c>
      <c r="AJ214" s="448">
        <v>1.9611111111111112</v>
      </c>
      <c r="AK214" s="448">
        <v>3.041666666666667</v>
      </c>
      <c r="AL214" s="448">
        <v>6.1652999999999999E-2</v>
      </c>
    </row>
    <row r="215" spans="1:38">
      <c r="A215" s="437" t="s">
        <v>723</v>
      </c>
      <c r="B215" s="437" t="s">
        <v>1991</v>
      </c>
      <c r="C215" s="437" t="s">
        <v>517</v>
      </c>
      <c r="D215" s="437" t="s">
        <v>518</v>
      </c>
      <c r="E215" s="437" t="s">
        <v>1393</v>
      </c>
      <c r="F215" s="437" t="s">
        <v>538</v>
      </c>
      <c r="G215" s="437" t="s">
        <v>1369</v>
      </c>
      <c r="H215" s="437" t="s">
        <v>537</v>
      </c>
      <c r="I215" s="437" t="s">
        <v>0</v>
      </c>
      <c r="J215" s="437" t="s">
        <v>539</v>
      </c>
      <c r="K215" s="437" t="s">
        <v>521</v>
      </c>
      <c r="L215" s="437" t="s">
        <v>533</v>
      </c>
      <c r="M215" s="437">
        <v>1</v>
      </c>
      <c r="N215" s="437">
        <v>1</v>
      </c>
      <c r="O215" s="437">
        <v>1</v>
      </c>
      <c r="P215" s="437">
        <v>1</v>
      </c>
      <c r="Q215" s="437">
        <v>1</v>
      </c>
      <c r="R215" s="437">
        <v>1</v>
      </c>
      <c r="S215" s="448">
        <v>528980.37</v>
      </c>
      <c r="T215" s="448">
        <v>0</v>
      </c>
      <c r="U215" s="448">
        <v>0</v>
      </c>
      <c r="V215" s="448">
        <v>18856.830000000002</v>
      </c>
      <c r="W215" s="448">
        <v>0</v>
      </c>
      <c r="X215" s="448">
        <v>0</v>
      </c>
      <c r="Y215" s="448">
        <v>0</v>
      </c>
      <c r="Z215" s="448">
        <v>528980.37</v>
      </c>
      <c r="AA215" s="846">
        <v>44050</v>
      </c>
      <c r="AB215" s="846">
        <v>45876</v>
      </c>
      <c r="AC215" s="847">
        <v>528980.37</v>
      </c>
      <c r="AD215" s="448">
        <v>3.9916666666666667</v>
      </c>
      <c r="AE215" s="448">
        <v>5.072222222222222</v>
      </c>
      <c r="AF215" s="848">
        <v>7.1294999999999997E-2</v>
      </c>
      <c r="AG215" s="448">
        <v>2111513.3102500001</v>
      </c>
      <c r="AH215" s="448">
        <v>2683105.9878333332</v>
      </c>
      <c r="AI215" s="448">
        <v>37713.655479149995</v>
      </c>
      <c r="AJ215" s="448">
        <v>3.9916666666666667</v>
      </c>
      <c r="AK215" s="448">
        <v>5.072222222222222</v>
      </c>
      <c r="AL215" s="448">
        <v>7.1294999999999997E-2</v>
      </c>
    </row>
    <row r="216" spans="1:38">
      <c r="A216" s="437" t="s">
        <v>724</v>
      </c>
      <c r="B216" s="437" t="s">
        <v>1992</v>
      </c>
      <c r="C216" s="437" t="s">
        <v>517</v>
      </c>
      <c r="D216" s="437" t="s">
        <v>518</v>
      </c>
      <c r="E216" s="437" t="s">
        <v>1393</v>
      </c>
      <c r="F216" s="437" t="s">
        <v>538</v>
      </c>
      <c r="G216" s="437" t="s">
        <v>1369</v>
      </c>
      <c r="H216" s="437" t="s">
        <v>537</v>
      </c>
      <c r="I216" s="437" t="s">
        <v>0</v>
      </c>
      <c r="J216" s="437" t="s">
        <v>539</v>
      </c>
      <c r="K216" s="437" t="s">
        <v>521</v>
      </c>
      <c r="L216" s="437" t="s">
        <v>533</v>
      </c>
      <c r="M216" s="437">
        <v>1</v>
      </c>
      <c r="N216" s="437">
        <v>1</v>
      </c>
      <c r="O216" s="437">
        <v>1</v>
      </c>
      <c r="P216" s="437">
        <v>1</v>
      </c>
      <c r="Q216" s="437">
        <v>1</v>
      </c>
      <c r="R216" s="437">
        <v>1</v>
      </c>
      <c r="S216" s="448">
        <v>528855.76</v>
      </c>
      <c r="T216" s="448">
        <v>0</v>
      </c>
      <c r="U216" s="448">
        <v>0</v>
      </c>
      <c r="V216" s="448">
        <v>19959.55</v>
      </c>
      <c r="W216" s="448">
        <v>0</v>
      </c>
      <c r="X216" s="448">
        <v>0</v>
      </c>
      <c r="Y216" s="448">
        <v>0</v>
      </c>
      <c r="Z216" s="448">
        <v>528855.76</v>
      </c>
      <c r="AA216" s="846">
        <v>44050</v>
      </c>
      <c r="AB216" s="846">
        <v>46606</v>
      </c>
      <c r="AC216" s="847">
        <v>528855.76</v>
      </c>
      <c r="AD216" s="448">
        <v>6.0194444444444448</v>
      </c>
      <c r="AE216" s="448">
        <v>7.1</v>
      </c>
      <c r="AF216" s="848">
        <v>7.5481999999999994E-2</v>
      </c>
      <c r="AG216" s="448">
        <v>3183417.8664444447</v>
      </c>
      <c r="AH216" s="448">
        <v>3754875.8959999997</v>
      </c>
      <c r="AI216" s="448">
        <v>39919.090476319994</v>
      </c>
      <c r="AJ216" s="448">
        <v>6.0194444444444448</v>
      </c>
      <c r="AK216" s="448">
        <v>7.1</v>
      </c>
      <c r="AL216" s="448">
        <v>7.5481999999999994E-2</v>
      </c>
    </row>
    <row r="217" spans="1:38">
      <c r="A217" s="437" t="s">
        <v>725</v>
      </c>
      <c r="B217" s="437" t="s">
        <v>1993</v>
      </c>
      <c r="C217" s="437" t="s">
        <v>517</v>
      </c>
      <c r="D217" s="437" t="s">
        <v>518</v>
      </c>
      <c r="E217" s="437" t="s">
        <v>1393</v>
      </c>
      <c r="F217" s="437" t="s">
        <v>538</v>
      </c>
      <c r="G217" s="437" t="s">
        <v>1369</v>
      </c>
      <c r="H217" s="437" t="s">
        <v>537</v>
      </c>
      <c r="I217" s="437" t="s">
        <v>0</v>
      </c>
      <c r="J217" s="437" t="s">
        <v>539</v>
      </c>
      <c r="K217" s="437" t="s">
        <v>521</v>
      </c>
      <c r="L217" s="437" t="s">
        <v>533</v>
      </c>
      <c r="M217" s="437">
        <v>1</v>
      </c>
      <c r="N217" s="437">
        <v>1</v>
      </c>
      <c r="O217" s="437">
        <v>1</v>
      </c>
      <c r="P217" s="437">
        <v>1</v>
      </c>
      <c r="Q217" s="437">
        <v>1</v>
      </c>
      <c r="R217" s="437">
        <v>1</v>
      </c>
      <c r="S217" s="448">
        <v>354377.08</v>
      </c>
      <c r="T217" s="448">
        <v>0</v>
      </c>
      <c r="U217" s="448">
        <v>0</v>
      </c>
      <c r="V217" s="448">
        <v>10924.21</v>
      </c>
      <c r="W217" s="448">
        <v>0</v>
      </c>
      <c r="X217" s="448">
        <v>0</v>
      </c>
      <c r="Y217" s="448">
        <v>0</v>
      </c>
      <c r="Z217" s="448">
        <v>354377.08</v>
      </c>
      <c r="AA217" s="846">
        <v>44050</v>
      </c>
      <c r="AB217" s="846">
        <v>45145</v>
      </c>
      <c r="AC217" s="847">
        <v>354377.08</v>
      </c>
      <c r="AD217" s="448">
        <v>1.961111111111111</v>
      </c>
      <c r="AE217" s="448">
        <v>3.0416666666666665</v>
      </c>
      <c r="AF217" s="848">
        <v>6.1652999999999999E-2</v>
      </c>
      <c r="AG217" s="448">
        <v>694972.82911111112</v>
      </c>
      <c r="AH217" s="448">
        <v>1077896.9516666667</v>
      </c>
      <c r="AI217" s="448">
        <v>21848.410113239999</v>
      </c>
      <c r="AJ217" s="448">
        <v>1.961111111111111</v>
      </c>
      <c r="AK217" s="448">
        <v>3.0416666666666665</v>
      </c>
      <c r="AL217" s="448">
        <v>6.1652999999999993E-2</v>
      </c>
    </row>
    <row r="218" spans="1:38">
      <c r="A218" s="437" t="s">
        <v>726</v>
      </c>
      <c r="B218" s="437" t="s">
        <v>1994</v>
      </c>
      <c r="C218" s="437" t="s">
        <v>517</v>
      </c>
      <c r="D218" s="437" t="s">
        <v>518</v>
      </c>
      <c r="E218" s="437" t="s">
        <v>1393</v>
      </c>
      <c r="F218" s="437" t="s">
        <v>538</v>
      </c>
      <c r="G218" s="437" t="s">
        <v>1369</v>
      </c>
      <c r="H218" s="437" t="s">
        <v>537</v>
      </c>
      <c r="I218" s="437" t="s">
        <v>0</v>
      </c>
      <c r="J218" s="437" t="s">
        <v>539</v>
      </c>
      <c r="K218" s="437" t="s">
        <v>521</v>
      </c>
      <c r="L218" s="437" t="s">
        <v>533</v>
      </c>
      <c r="M218" s="437">
        <v>1</v>
      </c>
      <c r="N218" s="437">
        <v>1</v>
      </c>
      <c r="O218" s="437">
        <v>1</v>
      </c>
      <c r="P218" s="437">
        <v>1</v>
      </c>
      <c r="Q218" s="437">
        <v>1</v>
      </c>
      <c r="R218" s="437">
        <v>1</v>
      </c>
      <c r="S218" s="448">
        <v>472181.54</v>
      </c>
      <c r="T218" s="448">
        <v>0</v>
      </c>
      <c r="U218" s="448">
        <v>0</v>
      </c>
      <c r="V218" s="448">
        <v>16832.09</v>
      </c>
      <c r="W218" s="448">
        <v>0</v>
      </c>
      <c r="X218" s="448">
        <v>0</v>
      </c>
      <c r="Y218" s="448">
        <v>0</v>
      </c>
      <c r="Z218" s="448">
        <v>472181.54</v>
      </c>
      <c r="AA218" s="846">
        <v>44050</v>
      </c>
      <c r="AB218" s="846">
        <v>45876</v>
      </c>
      <c r="AC218" s="847">
        <v>472181.54</v>
      </c>
      <c r="AD218" s="448">
        <v>3.9916666666666667</v>
      </c>
      <c r="AE218" s="448">
        <v>5.072222222222222</v>
      </c>
      <c r="AF218" s="848">
        <v>7.1294999999999997E-2</v>
      </c>
      <c r="AG218" s="448">
        <v>1884791.3138333333</v>
      </c>
      <c r="AH218" s="448">
        <v>2395009.7001111107</v>
      </c>
      <c r="AI218" s="448">
        <v>33664.1828943</v>
      </c>
      <c r="AJ218" s="448">
        <v>3.9916666666666667</v>
      </c>
      <c r="AK218" s="448">
        <v>5.072222222222222</v>
      </c>
      <c r="AL218" s="448">
        <v>7.1294999999999997E-2</v>
      </c>
    </row>
    <row r="219" spans="1:38">
      <c r="A219" s="437" t="s">
        <v>727</v>
      </c>
      <c r="B219" s="437" t="s">
        <v>1995</v>
      </c>
      <c r="C219" s="437" t="s">
        <v>517</v>
      </c>
      <c r="D219" s="437" t="s">
        <v>518</v>
      </c>
      <c r="E219" s="437" t="s">
        <v>1393</v>
      </c>
      <c r="F219" s="437" t="s">
        <v>538</v>
      </c>
      <c r="G219" s="437" t="s">
        <v>1369</v>
      </c>
      <c r="H219" s="437" t="s">
        <v>537</v>
      </c>
      <c r="I219" s="437" t="s">
        <v>0</v>
      </c>
      <c r="J219" s="437" t="s">
        <v>539</v>
      </c>
      <c r="K219" s="437" t="s">
        <v>521</v>
      </c>
      <c r="L219" s="437" t="s">
        <v>533</v>
      </c>
      <c r="M219" s="437">
        <v>1</v>
      </c>
      <c r="N219" s="437">
        <v>1</v>
      </c>
      <c r="O219" s="437">
        <v>1</v>
      </c>
      <c r="P219" s="437">
        <v>1</v>
      </c>
      <c r="Q219" s="437">
        <v>1</v>
      </c>
      <c r="R219" s="437">
        <v>1</v>
      </c>
      <c r="S219" s="448">
        <v>236021.98</v>
      </c>
      <c r="T219" s="448">
        <v>0</v>
      </c>
      <c r="U219" s="448">
        <v>0</v>
      </c>
      <c r="V219" s="448">
        <v>8907.7099999999991</v>
      </c>
      <c r="W219" s="448">
        <v>0</v>
      </c>
      <c r="X219" s="448">
        <v>0</v>
      </c>
      <c r="Y219" s="448">
        <v>0</v>
      </c>
      <c r="Z219" s="448">
        <v>236021.98</v>
      </c>
      <c r="AA219" s="846">
        <v>44050</v>
      </c>
      <c r="AB219" s="846">
        <v>46606</v>
      </c>
      <c r="AC219" s="847">
        <v>236021.98</v>
      </c>
      <c r="AD219" s="448">
        <v>6.0194444444444448</v>
      </c>
      <c r="AE219" s="448">
        <v>7.1</v>
      </c>
      <c r="AF219" s="848">
        <v>7.5481999999999994E-2</v>
      </c>
      <c r="AG219" s="448">
        <v>1420721.1962777779</v>
      </c>
      <c r="AH219" s="448">
        <v>1675756.058</v>
      </c>
      <c r="AI219" s="448">
        <v>17815.411094359999</v>
      </c>
      <c r="AJ219" s="448">
        <v>6.0194444444444448</v>
      </c>
      <c r="AK219" s="448">
        <v>7.1</v>
      </c>
      <c r="AL219" s="448">
        <v>7.5481999999999994E-2</v>
      </c>
    </row>
    <row r="220" spans="1:38">
      <c r="A220" s="437" t="s">
        <v>728</v>
      </c>
      <c r="B220" s="437" t="s">
        <v>1996</v>
      </c>
      <c r="C220" s="437" t="s">
        <v>517</v>
      </c>
      <c r="D220" s="437" t="s">
        <v>518</v>
      </c>
      <c r="E220" s="437" t="s">
        <v>1393</v>
      </c>
      <c r="F220" s="437" t="s">
        <v>538</v>
      </c>
      <c r="G220" s="437" t="s">
        <v>1369</v>
      </c>
      <c r="H220" s="437" t="s">
        <v>537</v>
      </c>
      <c r="I220" s="437" t="s">
        <v>0</v>
      </c>
      <c r="J220" s="437" t="s">
        <v>539</v>
      </c>
      <c r="K220" s="437" t="s">
        <v>521</v>
      </c>
      <c r="L220" s="437" t="s">
        <v>533</v>
      </c>
      <c r="M220" s="437">
        <v>1</v>
      </c>
      <c r="N220" s="437">
        <v>1</v>
      </c>
      <c r="O220" s="437">
        <v>1</v>
      </c>
      <c r="P220" s="437">
        <v>1</v>
      </c>
      <c r="Q220" s="437">
        <v>1</v>
      </c>
      <c r="R220" s="437">
        <v>1</v>
      </c>
      <c r="S220" s="448">
        <v>77488.55</v>
      </c>
      <c r="T220" s="448">
        <v>0</v>
      </c>
      <c r="U220" s="448">
        <v>0</v>
      </c>
      <c r="V220" s="448">
        <v>2388.6999999999998</v>
      </c>
      <c r="W220" s="448">
        <v>0</v>
      </c>
      <c r="X220" s="448">
        <v>0</v>
      </c>
      <c r="Y220" s="448">
        <v>0</v>
      </c>
      <c r="Z220" s="448">
        <v>77488.55</v>
      </c>
      <c r="AA220" s="846">
        <v>44050</v>
      </c>
      <c r="AB220" s="846">
        <v>45145</v>
      </c>
      <c r="AC220" s="847">
        <v>77488.55</v>
      </c>
      <c r="AD220" s="448">
        <v>1.961111111111111</v>
      </c>
      <c r="AE220" s="448">
        <v>3.0416666666666665</v>
      </c>
      <c r="AF220" s="848">
        <v>6.1652999999999999E-2</v>
      </c>
      <c r="AG220" s="448">
        <v>151963.65638888889</v>
      </c>
      <c r="AH220" s="448">
        <v>235694.33958333332</v>
      </c>
      <c r="AI220" s="448">
        <v>4777.4015731500003</v>
      </c>
      <c r="AJ220" s="448">
        <v>1.961111111111111</v>
      </c>
      <c r="AK220" s="448">
        <v>3.0416666666666665</v>
      </c>
      <c r="AL220" s="448">
        <v>6.1652999999999999E-2</v>
      </c>
    </row>
    <row r="221" spans="1:38">
      <c r="A221" s="437" t="s">
        <v>729</v>
      </c>
      <c r="B221" s="437" t="s">
        <v>1997</v>
      </c>
      <c r="C221" s="437" t="s">
        <v>517</v>
      </c>
      <c r="D221" s="437" t="s">
        <v>518</v>
      </c>
      <c r="E221" s="437" t="s">
        <v>1393</v>
      </c>
      <c r="F221" s="437" t="s">
        <v>538</v>
      </c>
      <c r="G221" s="437" t="s">
        <v>1369</v>
      </c>
      <c r="H221" s="437" t="s">
        <v>537</v>
      </c>
      <c r="I221" s="437" t="s">
        <v>0</v>
      </c>
      <c r="J221" s="437" t="s">
        <v>539</v>
      </c>
      <c r="K221" s="437" t="s">
        <v>521</v>
      </c>
      <c r="L221" s="437" t="s">
        <v>533</v>
      </c>
      <c r="M221" s="437">
        <v>1</v>
      </c>
      <c r="N221" s="437">
        <v>1</v>
      </c>
      <c r="O221" s="437">
        <v>1</v>
      </c>
      <c r="P221" s="437">
        <v>1</v>
      </c>
      <c r="Q221" s="437">
        <v>1</v>
      </c>
      <c r="R221" s="437">
        <v>1</v>
      </c>
      <c r="S221" s="448">
        <v>103318.07</v>
      </c>
      <c r="T221" s="448">
        <v>0</v>
      </c>
      <c r="U221" s="448">
        <v>0</v>
      </c>
      <c r="V221" s="448">
        <v>3683.03</v>
      </c>
      <c r="W221" s="448">
        <v>0</v>
      </c>
      <c r="X221" s="448">
        <v>0</v>
      </c>
      <c r="Y221" s="448">
        <v>0</v>
      </c>
      <c r="Z221" s="448">
        <v>103318.07</v>
      </c>
      <c r="AA221" s="846">
        <v>44050</v>
      </c>
      <c r="AB221" s="846">
        <v>45876</v>
      </c>
      <c r="AC221" s="847">
        <v>103318.07</v>
      </c>
      <c r="AD221" s="448">
        <v>3.9916666666666667</v>
      </c>
      <c r="AE221" s="448">
        <v>5.072222222222222</v>
      </c>
      <c r="AF221" s="848">
        <v>7.1294999999999997E-2</v>
      </c>
      <c r="AG221" s="448">
        <v>412411.29608333338</v>
      </c>
      <c r="AH221" s="448">
        <v>524052.21061111114</v>
      </c>
      <c r="AI221" s="448">
        <v>7366.0618006499999</v>
      </c>
      <c r="AJ221" s="448">
        <v>3.9916666666666667</v>
      </c>
      <c r="AK221" s="448">
        <v>5.072222222222222</v>
      </c>
      <c r="AL221" s="448">
        <v>7.1294999999999997E-2</v>
      </c>
    </row>
    <row r="222" spans="1:38">
      <c r="A222" s="437" t="s">
        <v>730</v>
      </c>
      <c r="B222" s="437" t="s">
        <v>1998</v>
      </c>
      <c r="C222" s="437" t="s">
        <v>517</v>
      </c>
      <c r="D222" s="437" t="s">
        <v>518</v>
      </c>
      <c r="E222" s="437" t="s">
        <v>1393</v>
      </c>
      <c r="F222" s="437" t="s">
        <v>538</v>
      </c>
      <c r="G222" s="437" t="s">
        <v>1369</v>
      </c>
      <c r="H222" s="437" t="s">
        <v>537</v>
      </c>
      <c r="I222" s="437" t="s">
        <v>0</v>
      </c>
      <c r="J222" s="437" t="s">
        <v>539</v>
      </c>
      <c r="K222" s="437" t="s">
        <v>521</v>
      </c>
      <c r="L222" s="437" t="s">
        <v>533</v>
      </c>
      <c r="M222" s="437">
        <v>1</v>
      </c>
      <c r="N222" s="437">
        <v>1</v>
      </c>
      <c r="O222" s="437">
        <v>1</v>
      </c>
      <c r="P222" s="437">
        <v>1</v>
      </c>
      <c r="Q222" s="437">
        <v>1</v>
      </c>
      <c r="R222" s="437">
        <v>1</v>
      </c>
      <c r="S222" s="448">
        <v>50932.43</v>
      </c>
      <c r="T222" s="448">
        <v>0</v>
      </c>
      <c r="U222" s="448">
        <v>0</v>
      </c>
      <c r="V222" s="448">
        <v>1922.24</v>
      </c>
      <c r="W222" s="448">
        <v>0</v>
      </c>
      <c r="X222" s="448">
        <v>0</v>
      </c>
      <c r="Y222" s="448">
        <v>0</v>
      </c>
      <c r="Z222" s="448">
        <v>50932.43</v>
      </c>
      <c r="AA222" s="846">
        <v>44050</v>
      </c>
      <c r="AB222" s="846">
        <v>46606</v>
      </c>
      <c r="AC222" s="847">
        <v>50932.43</v>
      </c>
      <c r="AD222" s="448">
        <v>6.0194444444444448</v>
      </c>
      <c r="AE222" s="448">
        <v>7.1</v>
      </c>
      <c r="AF222" s="848">
        <v>7.5481999999999994E-2</v>
      </c>
      <c r="AG222" s="448">
        <v>306584.93280555558</v>
      </c>
      <c r="AH222" s="448">
        <v>361620.25299999997</v>
      </c>
      <c r="AI222" s="448">
        <v>3844.4816812599997</v>
      </c>
      <c r="AJ222" s="448">
        <v>6.0194444444444448</v>
      </c>
      <c r="AK222" s="448">
        <v>7.1</v>
      </c>
      <c r="AL222" s="448">
        <v>7.5481999999999994E-2</v>
      </c>
    </row>
    <row r="223" spans="1:38">
      <c r="A223" s="437" t="s">
        <v>731</v>
      </c>
      <c r="B223" s="437" t="s">
        <v>1999</v>
      </c>
      <c r="C223" s="437" t="s">
        <v>517</v>
      </c>
      <c r="D223" s="437" t="s">
        <v>518</v>
      </c>
      <c r="E223" s="437" t="s">
        <v>1393</v>
      </c>
      <c r="F223" s="437" t="s">
        <v>538</v>
      </c>
      <c r="G223" s="437" t="s">
        <v>1369</v>
      </c>
      <c r="H223" s="437" t="s">
        <v>537</v>
      </c>
      <c r="I223" s="437" t="s">
        <v>0</v>
      </c>
      <c r="J223" s="437" t="s">
        <v>539</v>
      </c>
      <c r="K223" s="437" t="s">
        <v>521</v>
      </c>
      <c r="L223" s="437" t="s">
        <v>533</v>
      </c>
      <c r="M223" s="437">
        <v>1</v>
      </c>
      <c r="N223" s="437">
        <v>1</v>
      </c>
      <c r="O223" s="437">
        <v>1</v>
      </c>
      <c r="P223" s="437">
        <v>1</v>
      </c>
      <c r="Q223" s="437">
        <v>1</v>
      </c>
      <c r="R223" s="437">
        <v>1</v>
      </c>
      <c r="S223" s="448">
        <v>44174.87</v>
      </c>
      <c r="T223" s="448">
        <v>0</v>
      </c>
      <c r="U223" s="448">
        <v>0</v>
      </c>
      <c r="V223" s="448">
        <v>1361.76</v>
      </c>
      <c r="W223" s="448">
        <v>0</v>
      </c>
      <c r="X223" s="448">
        <v>0</v>
      </c>
      <c r="Y223" s="448">
        <v>0</v>
      </c>
      <c r="Z223" s="448">
        <v>44174.87</v>
      </c>
      <c r="AA223" s="846">
        <v>44050</v>
      </c>
      <c r="AB223" s="846">
        <v>45145</v>
      </c>
      <c r="AC223" s="847">
        <v>44174.87</v>
      </c>
      <c r="AD223" s="448">
        <v>1.961111111111111</v>
      </c>
      <c r="AE223" s="448">
        <v>3.0416666666666665</v>
      </c>
      <c r="AF223" s="848">
        <v>6.1652999999999999E-2</v>
      </c>
      <c r="AG223" s="448">
        <v>86631.828388888884</v>
      </c>
      <c r="AH223" s="448">
        <v>134365.22958333333</v>
      </c>
      <c r="AI223" s="448">
        <v>2723.5132601099999</v>
      </c>
      <c r="AJ223" s="448">
        <v>1.9611111111111108</v>
      </c>
      <c r="AK223" s="448">
        <v>3.0416666666666665</v>
      </c>
      <c r="AL223" s="448">
        <v>6.1652999999999993E-2</v>
      </c>
    </row>
    <row r="224" spans="1:38">
      <c r="A224" s="437" t="s">
        <v>732</v>
      </c>
      <c r="B224" s="437" t="s">
        <v>2000</v>
      </c>
      <c r="C224" s="437" t="s">
        <v>517</v>
      </c>
      <c r="D224" s="437" t="s">
        <v>518</v>
      </c>
      <c r="E224" s="437" t="s">
        <v>1393</v>
      </c>
      <c r="F224" s="437" t="s">
        <v>538</v>
      </c>
      <c r="G224" s="437" t="s">
        <v>1369</v>
      </c>
      <c r="H224" s="437" t="s">
        <v>537</v>
      </c>
      <c r="I224" s="437" t="s">
        <v>0</v>
      </c>
      <c r="J224" s="437" t="s">
        <v>539</v>
      </c>
      <c r="K224" s="437" t="s">
        <v>521</v>
      </c>
      <c r="L224" s="437" t="s">
        <v>533</v>
      </c>
      <c r="M224" s="437">
        <v>1</v>
      </c>
      <c r="N224" s="437">
        <v>1</v>
      </c>
      <c r="O224" s="437">
        <v>1</v>
      </c>
      <c r="P224" s="437">
        <v>1</v>
      </c>
      <c r="Q224" s="437">
        <v>1</v>
      </c>
      <c r="R224" s="437">
        <v>1</v>
      </c>
      <c r="S224" s="448">
        <v>58854.13</v>
      </c>
      <c r="T224" s="448">
        <v>0</v>
      </c>
      <c r="U224" s="448">
        <v>0</v>
      </c>
      <c r="V224" s="448">
        <v>2098</v>
      </c>
      <c r="W224" s="448">
        <v>0</v>
      </c>
      <c r="X224" s="448">
        <v>0</v>
      </c>
      <c r="Y224" s="448">
        <v>0</v>
      </c>
      <c r="Z224" s="448">
        <v>58854.13</v>
      </c>
      <c r="AA224" s="846">
        <v>44050</v>
      </c>
      <c r="AB224" s="846">
        <v>45876</v>
      </c>
      <c r="AC224" s="847">
        <v>58854.13</v>
      </c>
      <c r="AD224" s="448">
        <v>3.9916666666666667</v>
      </c>
      <c r="AE224" s="448">
        <v>5.072222222222222</v>
      </c>
      <c r="AF224" s="848">
        <v>7.1294999999999997E-2</v>
      </c>
      <c r="AG224" s="448">
        <v>234926.06891666667</v>
      </c>
      <c r="AH224" s="448">
        <v>298521.22605555551</v>
      </c>
      <c r="AI224" s="448">
        <v>4196.0051983499998</v>
      </c>
      <c r="AJ224" s="448">
        <v>3.9916666666666667</v>
      </c>
      <c r="AK224" s="448">
        <v>5.072222222222222</v>
      </c>
      <c r="AL224" s="448">
        <v>7.1294999999999997E-2</v>
      </c>
    </row>
    <row r="225" spans="1:38">
      <c r="A225" s="437" t="s">
        <v>733</v>
      </c>
      <c r="B225" s="437" t="s">
        <v>2001</v>
      </c>
      <c r="C225" s="437" t="s">
        <v>517</v>
      </c>
      <c r="D225" s="437" t="s">
        <v>518</v>
      </c>
      <c r="E225" s="437" t="s">
        <v>1393</v>
      </c>
      <c r="F225" s="437" t="s">
        <v>538</v>
      </c>
      <c r="G225" s="437" t="s">
        <v>1369</v>
      </c>
      <c r="H225" s="437" t="s">
        <v>537</v>
      </c>
      <c r="I225" s="437" t="s">
        <v>0</v>
      </c>
      <c r="J225" s="437" t="s">
        <v>539</v>
      </c>
      <c r="K225" s="437" t="s">
        <v>521</v>
      </c>
      <c r="L225" s="437" t="s">
        <v>533</v>
      </c>
      <c r="M225" s="437">
        <v>1</v>
      </c>
      <c r="N225" s="437">
        <v>1</v>
      </c>
      <c r="O225" s="437">
        <v>1</v>
      </c>
      <c r="P225" s="437">
        <v>1</v>
      </c>
      <c r="Q225" s="437">
        <v>1</v>
      </c>
      <c r="R225" s="437">
        <v>1</v>
      </c>
      <c r="S225" s="448">
        <v>29417.18</v>
      </c>
      <c r="T225" s="448">
        <v>0</v>
      </c>
      <c r="U225" s="448">
        <v>0</v>
      </c>
      <c r="V225" s="448">
        <v>1110.23</v>
      </c>
      <c r="W225" s="448">
        <v>0</v>
      </c>
      <c r="X225" s="448">
        <v>0</v>
      </c>
      <c r="Y225" s="448">
        <v>0</v>
      </c>
      <c r="Z225" s="448">
        <v>29417.18</v>
      </c>
      <c r="AA225" s="846">
        <v>44050</v>
      </c>
      <c r="AB225" s="846">
        <v>46606</v>
      </c>
      <c r="AC225" s="847">
        <v>29417.18</v>
      </c>
      <c r="AD225" s="448">
        <v>6.0194444444444448</v>
      </c>
      <c r="AE225" s="448">
        <v>7.1</v>
      </c>
      <c r="AF225" s="848">
        <v>7.5481999999999994E-2</v>
      </c>
      <c r="AG225" s="448">
        <v>177075.08072222222</v>
      </c>
      <c r="AH225" s="448">
        <v>208861.978</v>
      </c>
      <c r="AI225" s="448">
        <v>2220.4675807599997</v>
      </c>
      <c r="AJ225" s="448">
        <v>6.0194444444444439</v>
      </c>
      <c r="AK225" s="448">
        <v>7.1</v>
      </c>
      <c r="AL225" s="448">
        <v>7.5481999999999994E-2</v>
      </c>
    </row>
    <row r="226" spans="1:38">
      <c r="A226" s="437" t="s">
        <v>734</v>
      </c>
      <c r="B226" s="437" t="s">
        <v>2002</v>
      </c>
      <c r="C226" s="437" t="s">
        <v>517</v>
      </c>
      <c r="D226" s="437" t="s">
        <v>518</v>
      </c>
      <c r="E226" s="437" t="s">
        <v>1393</v>
      </c>
      <c r="F226" s="437" t="s">
        <v>538</v>
      </c>
      <c r="G226" s="437" t="s">
        <v>1369</v>
      </c>
      <c r="H226" s="437" t="s">
        <v>537</v>
      </c>
      <c r="I226" s="437" t="s">
        <v>0</v>
      </c>
      <c r="J226" s="437" t="s">
        <v>539</v>
      </c>
      <c r="K226" s="437" t="s">
        <v>521</v>
      </c>
      <c r="L226" s="437" t="s">
        <v>533</v>
      </c>
      <c r="M226" s="437">
        <v>1</v>
      </c>
      <c r="N226" s="437">
        <v>1</v>
      </c>
      <c r="O226" s="437">
        <v>1</v>
      </c>
      <c r="P226" s="437">
        <v>1</v>
      </c>
      <c r="Q226" s="437">
        <v>1</v>
      </c>
      <c r="R226" s="437">
        <v>1</v>
      </c>
      <c r="S226" s="448">
        <v>53173.03</v>
      </c>
      <c r="T226" s="448">
        <v>0</v>
      </c>
      <c r="U226" s="448">
        <v>0</v>
      </c>
      <c r="V226" s="448">
        <v>1639.14</v>
      </c>
      <c r="W226" s="448">
        <v>0</v>
      </c>
      <c r="X226" s="448">
        <v>0</v>
      </c>
      <c r="Y226" s="448">
        <v>0</v>
      </c>
      <c r="Z226" s="448">
        <v>53173.03</v>
      </c>
      <c r="AA226" s="846">
        <v>44050</v>
      </c>
      <c r="AB226" s="846">
        <v>45145</v>
      </c>
      <c r="AC226" s="847">
        <v>53173.03</v>
      </c>
      <c r="AD226" s="448">
        <v>1.961111111111111</v>
      </c>
      <c r="AE226" s="448">
        <v>3.0416666666666665</v>
      </c>
      <c r="AF226" s="848">
        <v>6.1652999999999999E-2</v>
      </c>
      <c r="AG226" s="448">
        <v>104278.21994444444</v>
      </c>
      <c r="AH226" s="448">
        <v>161734.63291666665</v>
      </c>
      <c r="AI226" s="448">
        <v>3278.2768185899999</v>
      </c>
      <c r="AJ226" s="448">
        <v>1.961111111111111</v>
      </c>
      <c r="AK226" s="448">
        <v>3.0416666666666665</v>
      </c>
      <c r="AL226" s="448">
        <v>6.1652999999999999E-2</v>
      </c>
    </row>
    <row r="227" spans="1:38">
      <c r="A227" s="437" t="s">
        <v>735</v>
      </c>
      <c r="B227" s="437" t="s">
        <v>2003</v>
      </c>
      <c r="C227" s="437" t="s">
        <v>517</v>
      </c>
      <c r="D227" s="437" t="s">
        <v>518</v>
      </c>
      <c r="E227" s="437" t="s">
        <v>1393</v>
      </c>
      <c r="F227" s="437" t="s">
        <v>538</v>
      </c>
      <c r="G227" s="437" t="s">
        <v>1369</v>
      </c>
      <c r="H227" s="437" t="s">
        <v>537</v>
      </c>
      <c r="I227" s="437" t="s">
        <v>0</v>
      </c>
      <c r="J227" s="437" t="s">
        <v>539</v>
      </c>
      <c r="K227" s="437" t="s">
        <v>521</v>
      </c>
      <c r="L227" s="437" t="s">
        <v>533</v>
      </c>
      <c r="M227" s="437">
        <v>1</v>
      </c>
      <c r="N227" s="437">
        <v>1</v>
      </c>
      <c r="O227" s="437">
        <v>1</v>
      </c>
      <c r="P227" s="437">
        <v>1</v>
      </c>
      <c r="Q227" s="437">
        <v>1</v>
      </c>
      <c r="R227" s="437">
        <v>1</v>
      </c>
      <c r="S227" s="448">
        <v>70840.479999999996</v>
      </c>
      <c r="T227" s="448">
        <v>0</v>
      </c>
      <c r="U227" s="448">
        <v>0</v>
      </c>
      <c r="V227" s="448">
        <v>2525.29</v>
      </c>
      <c r="W227" s="448">
        <v>0</v>
      </c>
      <c r="X227" s="448">
        <v>0</v>
      </c>
      <c r="Y227" s="448">
        <v>0</v>
      </c>
      <c r="Z227" s="448">
        <v>70840.479999999996</v>
      </c>
      <c r="AA227" s="846">
        <v>44050</v>
      </c>
      <c r="AB227" s="846">
        <v>45876</v>
      </c>
      <c r="AC227" s="847">
        <v>70840.479999999996</v>
      </c>
      <c r="AD227" s="448">
        <v>3.9916666666666667</v>
      </c>
      <c r="AE227" s="448">
        <v>5.072222222222222</v>
      </c>
      <c r="AF227" s="848">
        <v>7.1294999999999997E-2</v>
      </c>
      <c r="AG227" s="448">
        <v>282771.58266666665</v>
      </c>
      <c r="AH227" s="448">
        <v>359318.65688888886</v>
      </c>
      <c r="AI227" s="448">
        <v>5050.5720215999991</v>
      </c>
      <c r="AJ227" s="448">
        <v>3.9916666666666667</v>
      </c>
      <c r="AK227" s="448">
        <v>5.072222222222222</v>
      </c>
      <c r="AL227" s="448">
        <v>7.1294999999999997E-2</v>
      </c>
    </row>
    <row r="228" spans="1:38">
      <c r="A228" s="437" t="s">
        <v>736</v>
      </c>
      <c r="B228" s="437" t="s">
        <v>2004</v>
      </c>
      <c r="C228" s="437" t="s">
        <v>517</v>
      </c>
      <c r="D228" s="437" t="s">
        <v>518</v>
      </c>
      <c r="E228" s="437" t="s">
        <v>1393</v>
      </c>
      <c r="F228" s="437" t="s">
        <v>538</v>
      </c>
      <c r="G228" s="437" t="s">
        <v>1369</v>
      </c>
      <c r="H228" s="437" t="s">
        <v>537</v>
      </c>
      <c r="I228" s="437" t="s">
        <v>0</v>
      </c>
      <c r="J228" s="437" t="s">
        <v>539</v>
      </c>
      <c r="K228" s="437" t="s">
        <v>521</v>
      </c>
      <c r="L228" s="437" t="s">
        <v>533</v>
      </c>
      <c r="M228" s="437">
        <v>1</v>
      </c>
      <c r="N228" s="437">
        <v>1</v>
      </c>
      <c r="O228" s="437">
        <v>1</v>
      </c>
      <c r="P228" s="437">
        <v>1</v>
      </c>
      <c r="Q228" s="437">
        <v>1</v>
      </c>
      <c r="R228" s="437">
        <v>1</v>
      </c>
      <c r="S228" s="448">
        <v>35407.93</v>
      </c>
      <c r="T228" s="448">
        <v>0</v>
      </c>
      <c r="U228" s="448">
        <v>0</v>
      </c>
      <c r="V228" s="448">
        <v>1336.33</v>
      </c>
      <c r="W228" s="448">
        <v>0</v>
      </c>
      <c r="X228" s="448">
        <v>0</v>
      </c>
      <c r="Y228" s="448">
        <v>0</v>
      </c>
      <c r="Z228" s="448">
        <v>35407.93</v>
      </c>
      <c r="AA228" s="846">
        <v>44050</v>
      </c>
      <c r="AB228" s="846">
        <v>46606</v>
      </c>
      <c r="AC228" s="847">
        <v>35407.93</v>
      </c>
      <c r="AD228" s="448">
        <v>6.0194444444444448</v>
      </c>
      <c r="AE228" s="448">
        <v>7.1</v>
      </c>
      <c r="AF228" s="848">
        <v>7.5481999999999994E-2</v>
      </c>
      <c r="AG228" s="448">
        <v>213136.06752777781</v>
      </c>
      <c r="AH228" s="448">
        <v>251396.30299999999</v>
      </c>
      <c r="AI228" s="448">
        <v>2672.66137226</v>
      </c>
      <c r="AJ228" s="448">
        <v>6.0194444444444448</v>
      </c>
      <c r="AK228" s="448">
        <v>7.1</v>
      </c>
      <c r="AL228" s="448">
        <v>7.5481999999999994E-2</v>
      </c>
    </row>
    <row r="229" spans="1:38">
      <c r="A229" s="437" t="s">
        <v>737</v>
      </c>
      <c r="B229" s="437" t="s">
        <v>2005</v>
      </c>
      <c r="C229" s="437" t="s">
        <v>517</v>
      </c>
      <c r="D229" s="437" t="s">
        <v>518</v>
      </c>
      <c r="E229" s="437" t="s">
        <v>1393</v>
      </c>
      <c r="F229" s="437" t="s">
        <v>538</v>
      </c>
      <c r="G229" s="437" t="s">
        <v>1369</v>
      </c>
      <c r="H229" s="437" t="s">
        <v>537</v>
      </c>
      <c r="I229" s="437" t="s">
        <v>0</v>
      </c>
      <c r="J229" s="437" t="s">
        <v>539</v>
      </c>
      <c r="K229" s="437" t="s">
        <v>521</v>
      </c>
      <c r="L229" s="437" t="s">
        <v>533</v>
      </c>
      <c r="M229" s="437">
        <v>1</v>
      </c>
      <c r="N229" s="437">
        <v>1</v>
      </c>
      <c r="O229" s="437">
        <v>1</v>
      </c>
      <c r="P229" s="437">
        <v>1</v>
      </c>
      <c r="Q229" s="437">
        <v>1</v>
      </c>
      <c r="R229" s="437">
        <v>1</v>
      </c>
      <c r="S229" s="448">
        <v>330423.93</v>
      </c>
      <c r="T229" s="448">
        <v>0</v>
      </c>
      <c r="U229" s="448">
        <v>0</v>
      </c>
      <c r="V229" s="448">
        <v>10185.81</v>
      </c>
      <c r="W229" s="448">
        <v>0</v>
      </c>
      <c r="X229" s="448">
        <v>0</v>
      </c>
      <c r="Y229" s="448">
        <v>0</v>
      </c>
      <c r="Z229" s="448">
        <v>330423.93</v>
      </c>
      <c r="AA229" s="846">
        <v>44050</v>
      </c>
      <c r="AB229" s="846">
        <v>45145</v>
      </c>
      <c r="AC229" s="847">
        <v>330423.93</v>
      </c>
      <c r="AD229" s="448">
        <v>1.961111111111111</v>
      </c>
      <c r="AE229" s="448">
        <v>3.0416666666666665</v>
      </c>
      <c r="AF229" s="848">
        <v>6.1652999999999999E-2</v>
      </c>
      <c r="AG229" s="448">
        <v>647998.0405</v>
      </c>
      <c r="AH229" s="448">
        <v>1005039.45375</v>
      </c>
      <c r="AI229" s="448">
        <v>20371.626556290001</v>
      </c>
      <c r="AJ229" s="448">
        <v>1.9611111111111112</v>
      </c>
      <c r="AK229" s="448">
        <v>3.0416666666666665</v>
      </c>
      <c r="AL229" s="448">
        <v>6.1653000000000006E-2</v>
      </c>
    </row>
    <row r="230" spans="1:38">
      <c r="A230" s="437" t="s">
        <v>738</v>
      </c>
      <c r="B230" s="437" t="s">
        <v>2006</v>
      </c>
      <c r="C230" s="437" t="s">
        <v>517</v>
      </c>
      <c r="D230" s="437" t="s">
        <v>518</v>
      </c>
      <c r="E230" s="437" t="s">
        <v>1393</v>
      </c>
      <c r="F230" s="437" t="s">
        <v>538</v>
      </c>
      <c r="G230" s="437" t="s">
        <v>1369</v>
      </c>
      <c r="H230" s="437" t="s">
        <v>537</v>
      </c>
      <c r="I230" s="437" t="s">
        <v>0</v>
      </c>
      <c r="J230" s="437" t="s">
        <v>539</v>
      </c>
      <c r="K230" s="437" t="s">
        <v>521</v>
      </c>
      <c r="L230" s="437" t="s">
        <v>533</v>
      </c>
      <c r="M230" s="437">
        <v>1</v>
      </c>
      <c r="N230" s="437">
        <v>1</v>
      </c>
      <c r="O230" s="437">
        <v>1</v>
      </c>
      <c r="P230" s="437">
        <v>1</v>
      </c>
      <c r="Q230" s="437">
        <v>1</v>
      </c>
      <c r="R230" s="437">
        <v>1</v>
      </c>
      <c r="S230" s="448">
        <v>440565.24</v>
      </c>
      <c r="T230" s="448">
        <v>0</v>
      </c>
      <c r="U230" s="448">
        <v>0</v>
      </c>
      <c r="V230" s="448">
        <v>15705.05</v>
      </c>
      <c r="W230" s="448">
        <v>0</v>
      </c>
      <c r="X230" s="448">
        <v>0</v>
      </c>
      <c r="Y230" s="448">
        <v>0</v>
      </c>
      <c r="Z230" s="448">
        <v>440565.24</v>
      </c>
      <c r="AA230" s="846">
        <v>44050</v>
      </c>
      <c r="AB230" s="846">
        <v>45876</v>
      </c>
      <c r="AC230" s="847">
        <v>440565.24</v>
      </c>
      <c r="AD230" s="448">
        <v>3.9916666666666667</v>
      </c>
      <c r="AE230" s="448">
        <v>5.072222222222222</v>
      </c>
      <c r="AF230" s="848">
        <v>7.1294999999999997E-2</v>
      </c>
      <c r="AG230" s="448">
        <v>1758589.5829999999</v>
      </c>
      <c r="AH230" s="448">
        <v>2234644.8006666666</v>
      </c>
      <c r="AI230" s="448">
        <v>31410.098785799997</v>
      </c>
      <c r="AJ230" s="448">
        <v>3.9916666666666663</v>
      </c>
      <c r="AK230" s="448">
        <v>5.072222222222222</v>
      </c>
      <c r="AL230" s="448">
        <v>7.1294999999999997E-2</v>
      </c>
    </row>
    <row r="231" spans="1:38">
      <c r="A231" s="437" t="s">
        <v>739</v>
      </c>
      <c r="B231" s="437" t="s">
        <v>2007</v>
      </c>
      <c r="C231" s="437" t="s">
        <v>517</v>
      </c>
      <c r="D231" s="437" t="s">
        <v>518</v>
      </c>
      <c r="E231" s="437" t="s">
        <v>1393</v>
      </c>
      <c r="F231" s="437" t="s">
        <v>538</v>
      </c>
      <c r="G231" s="437" t="s">
        <v>1369</v>
      </c>
      <c r="H231" s="437" t="s">
        <v>537</v>
      </c>
      <c r="I231" s="437" t="s">
        <v>0</v>
      </c>
      <c r="J231" s="437" t="s">
        <v>539</v>
      </c>
      <c r="K231" s="437" t="s">
        <v>521</v>
      </c>
      <c r="L231" s="437" t="s">
        <v>533</v>
      </c>
      <c r="M231" s="437">
        <v>1</v>
      </c>
      <c r="N231" s="437">
        <v>1</v>
      </c>
      <c r="O231" s="437">
        <v>1</v>
      </c>
      <c r="P231" s="437">
        <v>1</v>
      </c>
      <c r="Q231" s="437">
        <v>1</v>
      </c>
      <c r="R231" s="437">
        <v>1</v>
      </c>
      <c r="S231" s="448">
        <v>216148.06</v>
      </c>
      <c r="T231" s="448">
        <v>0</v>
      </c>
      <c r="U231" s="448">
        <v>0</v>
      </c>
      <c r="V231" s="448">
        <v>8157.64</v>
      </c>
      <c r="W231" s="448">
        <v>0</v>
      </c>
      <c r="X231" s="448">
        <v>0</v>
      </c>
      <c r="Y231" s="448">
        <v>0</v>
      </c>
      <c r="Z231" s="448">
        <v>216148.06</v>
      </c>
      <c r="AA231" s="846">
        <v>44050</v>
      </c>
      <c r="AB231" s="846">
        <v>46606</v>
      </c>
      <c r="AC231" s="847">
        <v>216148.06</v>
      </c>
      <c r="AD231" s="448">
        <v>6.0194444444444448</v>
      </c>
      <c r="AE231" s="448">
        <v>7.1</v>
      </c>
      <c r="AF231" s="848">
        <v>7.5481999999999994E-2</v>
      </c>
      <c r="AG231" s="448">
        <v>1301091.2389444446</v>
      </c>
      <c r="AH231" s="448">
        <v>1534651.2259999998</v>
      </c>
      <c r="AI231" s="448">
        <v>16315.287864919999</v>
      </c>
      <c r="AJ231" s="448">
        <v>6.0194444444444448</v>
      </c>
      <c r="AK231" s="448">
        <v>7.0999999999999988</v>
      </c>
      <c r="AL231" s="448">
        <v>7.5481999999999994E-2</v>
      </c>
    </row>
    <row r="232" spans="1:38">
      <c r="A232" s="437" t="s">
        <v>740</v>
      </c>
      <c r="B232" s="437" t="s">
        <v>2008</v>
      </c>
      <c r="C232" s="437" t="s">
        <v>517</v>
      </c>
      <c r="D232" s="437" t="s">
        <v>518</v>
      </c>
      <c r="E232" s="437" t="s">
        <v>1393</v>
      </c>
      <c r="F232" s="437" t="s">
        <v>538</v>
      </c>
      <c r="G232" s="437" t="s">
        <v>1369</v>
      </c>
      <c r="H232" s="437" t="s">
        <v>537</v>
      </c>
      <c r="I232" s="437" t="s">
        <v>0</v>
      </c>
      <c r="J232" s="437" t="s">
        <v>539</v>
      </c>
      <c r="K232" s="437" t="s">
        <v>521</v>
      </c>
      <c r="L232" s="437" t="s">
        <v>533</v>
      </c>
      <c r="M232" s="437">
        <v>1</v>
      </c>
      <c r="N232" s="437">
        <v>1</v>
      </c>
      <c r="O232" s="437">
        <v>1</v>
      </c>
      <c r="P232" s="437">
        <v>1</v>
      </c>
      <c r="Q232" s="437">
        <v>1</v>
      </c>
      <c r="R232" s="437">
        <v>1</v>
      </c>
      <c r="S232" s="448">
        <v>449740.75</v>
      </c>
      <c r="T232" s="448">
        <v>0</v>
      </c>
      <c r="U232" s="448">
        <v>0</v>
      </c>
      <c r="V232" s="448">
        <v>13863.93</v>
      </c>
      <c r="W232" s="448">
        <v>0</v>
      </c>
      <c r="X232" s="448">
        <v>0</v>
      </c>
      <c r="Y232" s="448">
        <v>0</v>
      </c>
      <c r="Z232" s="448">
        <v>449740.75</v>
      </c>
      <c r="AA232" s="846">
        <v>44050</v>
      </c>
      <c r="AB232" s="846">
        <v>45145</v>
      </c>
      <c r="AC232" s="847">
        <v>449740.75</v>
      </c>
      <c r="AD232" s="448">
        <v>1.961111111111111</v>
      </c>
      <c r="AE232" s="448">
        <v>3.0416666666666665</v>
      </c>
      <c r="AF232" s="848">
        <v>6.1652999999999999E-2</v>
      </c>
      <c r="AG232" s="448">
        <v>881991.58194444445</v>
      </c>
      <c r="AH232" s="448">
        <v>1367961.4479166665</v>
      </c>
      <c r="AI232" s="448">
        <v>27727.866459749999</v>
      </c>
      <c r="AJ232" s="448">
        <v>1.961111111111111</v>
      </c>
      <c r="AK232" s="448">
        <v>3.0416666666666665</v>
      </c>
      <c r="AL232" s="448">
        <v>6.1652999999999999E-2</v>
      </c>
    </row>
    <row r="233" spans="1:38">
      <c r="A233" s="437" t="s">
        <v>741</v>
      </c>
      <c r="B233" s="437" t="s">
        <v>2009</v>
      </c>
      <c r="C233" s="437" t="s">
        <v>517</v>
      </c>
      <c r="D233" s="437" t="s">
        <v>518</v>
      </c>
      <c r="E233" s="437" t="s">
        <v>1393</v>
      </c>
      <c r="F233" s="437" t="s">
        <v>538</v>
      </c>
      <c r="G233" s="437" t="s">
        <v>1369</v>
      </c>
      <c r="H233" s="437" t="s">
        <v>537</v>
      </c>
      <c r="I233" s="437" t="s">
        <v>0</v>
      </c>
      <c r="J233" s="437" t="s">
        <v>539</v>
      </c>
      <c r="K233" s="437" t="s">
        <v>521</v>
      </c>
      <c r="L233" s="437" t="s">
        <v>533</v>
      </c>
      <c r="M233" s="437">
        <v>1</v>
      </c>
      <c r="N233" s="437">
        <v>1</v>
      </c>
      <c r="O233" s="437">
        <v>1</v>
      </c>
      <c r="P233" s="437">
        <v>1</v>
      </c>
      <c r="Q233" s="437">
        <v>1</v>
      </c>
      <c r="R233" s="437">
        <v>1</v>
      </c>
      <c r="S233" s="448">
        <v>599654.34</v>
      </c>
      <c r="T233" s="448">
        <v>0</v>
      </c>
      <c r="U233" s="448">
        <v>0</v>
      </c>
      <c r="V233" s="448">
        <v>21376.18</v>
      </c>
      <c r="W233" s="448">
        <v>0</v>
      </c>
      <c r="X233" s="448">
        <v>0</v>
      </c>
      <c r="Y233" s="448">
        <v>0</v>
      </c>
      <c r="Z233" s="448">
        <v>599654.34</v>
      </c>
      <c r="AA233" s="846">
        <v>44050</v>
      </c>
      <c r="AB233" s="846">
        <v>45876</v>
      </c>
      <c r="AC233" s="847">
        <v>599654.34</v>
      </c>
      <c r="AD233" s="448">
        <v>3.9916666666666667</v>
      </c>
      <c r="AE233" s="448">
        <v>5.072222222222222</v>
      </c>
      <c r="AF233" s="848">
        <v>7.1294999999999997E-2</v>
      </c>
      <c r="AG233" s="448">
        <v>2393620.2404999998</v>
      </c>
      <c r="AH233" s="448">
        <v>3041580.0689999997</v>
      </c>
      <c r="AI233" s="448">
        <v>42752.356170299994</v>
      </c>
      <c r="AJ233" s="448">
        <v>3.9916666666666667</v>
      </c>
      <c r="AK233" s="448">
        <v>5.072222222222222</v>
      </c>
      <c r="AL233" s="448">
        <v>7.1294999999999997E-2</v>
      </c>
    </row>
    <row r="234" spans="1:38">
      <c r="A234" s="437" t="s">
        <v>742</v>
      </c>
      <c r="B234" s="437" t="s">
        <v>2010</v>
      </c>
      <c r="C234" s="437" t="s">
        <v>517</v>
      </c>
      <c r="D234" s="437" t="s">
        <v>518</v>
      </c>
      <c r="E234" s="437" t="s">
        <v>1393</v>
      </c>
      <c r="F234" s="437" t="s">
        <v>538</v>
      </c>
      <c r="G234" s="437" t="s">
        <v>1369</v>
      </c>
      <c r="H234" s="437" t="s">
        <v>537</v>
      </c>
      <c r="I234" s="437" t="s">
        <v>0</v>
      </c>
      <c r="J234" s="437" t="s">
        <v>539</v>
      </c>
      <c r="K234" s="437" t="s">
        <v>521</v>
      </c>
      <c r="L234" s="437" t="s">
        <v>533</v>
      </c>
      <c r="M234" s="437">
        <v>1</v>
      </c>
      <c r="N234" s="437">
        <v>1</v>
      </c>
      <c r="O234" s="437">
        <v>1</v>
      </c>
      <c r="P234" s="437">
        <v>1</v>
      </c>
      <c r="Q234" s="437">
        <v>1</v>
      </c>
      <c r="R234" s="437">
        <v>1</v>
      </c>
      <c r="S234" s="448">
        <v>299827.17</v>
      </c>
      <c r="T234" s="448">
        <v>0</v>
      </c>
      <c r="U234" s="448">
        <v>0</v>
      </c>
      <c r="V234" s="448">
        <v>11315.78</v>
      </c>
      <c r="W234" s="448">
        <v>0</v>
      </c>
      <c r="X234" s="448">
        <v>0</v>
      </c>
      <c r="Y234" s="448">
        <v>0</v>
      </c>
      <c r="Z234" s="448">
        <v>299827.17</v>
      </c>
      <c r="AA234" s="846">
        <v>44050</v>
      </c>
      <c r="AB234" s="846">
        <v>46606</v>
      </c>
      <c r="AC234" s="847">
        <v>299827.17</v>
      </c>
      <c r="AD234" s="448">
        <v>6.0194444444444448</v>
      </c>
      <c r="AE234" s="448">
        <v>7.1</v>
      </c>
      <c r="AF234" s="848">
        <v>7.5481999999999994E-2</v>
      </c>
      <c r="AG234" s="448">
        <v>1804792.99275</v>
      </c>
      <c r="AH234" s="448">
        <v>2128772.9069999997</v>
      </c>
      <c r="AI234" s="448">
        <v>22631.554445939997</v>
      </c>
      <c r="AJ234" s="448">
        <v>6.0194444444444448</v>
      </c>
      <c r="AK234" s="448">
        <v>7.1</v>
      </c>
      <c r="AL234" s="448">
        <v>7.5481999999999994E-2</v>
      </c>
    </row>
    <row r="235" spans="1:38">
      <c r="A235" s="437" t="s">
        <v>743</v>
      </c>
      <c r="B235" s="437" t="s">
        <v>2011</v>
      </c>
      <c r="C235" s="437" t="s">
        <v>517</v>
      </c>
      <c r="D235" s="437" t="s">
        <v>518</v>
      </c>
      <c r="E235" s="437" t="s">
        <v>1393</v>
      </c>
      <c r="F235" s="437" t="s">
        <v>538</v>
      </c>
      <c r="G235" s="437" t="s">
        <v>1369</v>
      </c>
      <c r="H235" s="437" t="s">
        <v>537</v>
      </c>
      <c r="I235" s="437" t="s">
        <v>0</v>
      </c>
      <c r="J235" s="437" t="s">
        <v>539</v>
      </c>
      <c r="K235" s="437" t="s">
        <v>521</v>
      </c>
      <c r="L235" s="437" t="s">
        <v>533</v>
      </c>
      <c r="M235" s="437">
        <v>1</v>
      </c>
      <c r="N235" s="437">
        <v>1</v>
      </c>
      <c r="O235" s="437">
        <v>1</v>
      </c>
      <c r="P235" s="437">
        <v>1</v>
      </c>
      <c r="Q235" s="437">
        <v>1</v>
      </c>
      <c r="R235" s="437">
        <v>1</v>
      </c>
      <c r="S235" s="448">
        <v>1955108.07</v>
      </c>
      <c r="T235" s="448">
        <v>0</v>
      </c>
      <c r="U235" s="448">
        <v>0</v>
      </c>
      <c r="V235" s="448">
        <v>60269.14</v>
      </c>
      <c r="W235" s="448">
        <v>0</v>
      </c>
      <c r="X235" s="448">
        <v>0</v>
      </c>
      <c r="Y235" s="448">
        <v>0</v>
      </c>
      <c r="Z235" s="448">
        <v>1955108.07</v>
      </c>
      <c r="AA235" s="846">
        <v>44050</v>
      </c>
      <c r="AB235" s="846">
        <v>45145</v>
      </c>
      <c r="AC235" s="847">
        <v>1955108.07</v>
      </c>
      <c r="AD235" s="448">
        <v>1.961111111111111</v>
      </c>
      <c r="AE235" s="448">
        <v>3.0416666666666665</v>
      </c>
      <c r="AF235" s="848">
        <v>6.1652999999999999E-2</v>
      </c>
      <c r="AG235" s="448">
        <v>3834184.1595000001</v>
      </c>
      <c r="AH235" s="448">
        <v>5946787.0462499997</v>
      </c>
      <c r="AI235" s="448">
        <v>120538.27783971</v>
      </c>
      <c r="AJ235" s="448">
        <v>1.961111111111111</v>
      </c>
      <c r="AK235" s="448">
        <v>3.0416666666666665</v>
      </c>
      <c r="AL235" s="448">
        <v>6.1652999999999999E-2</v>
      </c>
    </row>
    <row r="236" spans="1:38">
      <c r="A236" s="437" t="s">
        <v>744</v>
      </c>
      <c r="B236" s="437" t="s">
        <v>2012</v>
      </c>
      <c r="C236" s="437" t="s">
        <v>517</v>
      </c>
      <c r="D236" s="437" t="s">
        <v>518</v>
      </c>
      <c r="E236" s="437" t="s">
        <v>1393</v>
      </c>
      <c r="F236" s="437" t="s">
        <v>538</v>
      </c>
      <c r="G236" s="437" t="s">
        <v>1369</v>
      </c>
      <c r="H236" s="437" t="s">
        <v>537</v>
      </c>
      <c r="I236" s="437" t="s">
        <v>0</v>
      </c>
      <c r="J236" s="437" t="s">
        <v>539</v>
      </c>
      <c r="K236" s="437" t="s">
        <v>521</v>
      </c>
      <c r="L236" s="437" t="s">
        <v>533</v>
      </c>
      <c r="M236" s="437">
        <v>1</v>
      </c>
      <c r="N236" s="437">
        <v>1</v>
      </c>
      <c r="O236" s="437">
        <v>1</v>
      </c>
      <c r="P236" s="437">
        <v>1</v>
      </c>
      <c r="Q236" s="437">
        <v>1</v>
      </c>
      <c r="R236" s="437">
        <v>1</v>
      </c>
      <c r="S236" s="448">
        <v>1499522.96</v>
      </c>
      <c r="T236" s="448">
        <v>0</v>
      </c>
      <c r="U236" s="448">
        <v>0</v>
      </c>
      <c r="V236" s="448">
        <v>46225.04</v>
      </c>
      <c r="W236" s="448">
        <v>0</v>
      </c>
      <c r="X236" s="448">
        <v>0</v>
      </c>
      <c r="Y236" s="448">
        <v>0</v>
      </c>
      <c r="Z236" s="448">
        <v>1499522.96</v>
      </c>
      <c r="AA236" s="846">
        <v>44050</v>
      </c>
      <c r="AB236" s="846">
        <v>45145</v>
      </c>
      <c r="AC236" s="847">
        <v>1499522.96</v>
      </c>
      <c r="AD236" s="448">
        <v>1.961111111111111</v>
      </c>
      <c r="AE236" s="448">
        <v>3.0416666666666665</v>
      </c>
      <c r="AF236" s="848">
        <v>6.1652999999999999E-2</v>
      </c>
      <c r="AG236" s="448">
        <v>2940731.1382222222</v>
      </c>
      <c r="AH236" s="448">
        <v>4561049.0033333329</v>
      </c>
      <c r="AI236" s="448">
        <v>92450.089052879994</v>
      </c>
      <c r="AJ236" s="448">
        <v>1.9611111111111112</v>
      </c>
      <c r="AK236" s="448">
        <v>3.0416666666666665</v>
      </c>
      <c r="AL236" s="448">
        <v>6.1652999999999999E-2</v>
      </c>
    </row>
    <row r="237" spans="1:38">
      <c r="A237" s="437" t="s">
        <v>745</v>
      </c>
      <c r="B237" s="437" t="s">
        <v>2013</v>
      </c>
      <c r="C237" s="437" t="s">
        <v>517</v>
      </c>
      <c r="D237" s="437" t="s">
        <v>518</v>
      </c>
      <c r="E237" s="437" t="s">
        <v>1393</v>
      </c>
      <c r="F237" s="437" t="s">
        <v>538</v>
      </c>
      <c r="G237" s="437" t="s">
        <v>1369</v>
      </c>
      <c r="H237" s="437" t="s">
        <v>537</v>
      </c>
      <c r="I237" s="437" t="s">
        <v>0</v>
      </c>
      <c r="J237" s="437" t="s">
        <v>539</v>
      </c>
      <c r="K237" s="437" t="s">
        <v>521</v>
      </c>
      <c r="L237" s="437" t="s">
        <v>533</v>
      </c>
      <c r="M237" s="437">
        <v>1</v>
      </c>
      <c r="N237" s="437">
        <v>1</v>
      </c>
      <c r="O237" s="437">
        <v>1</v>
      </c>
      <c r="P237" s="437">
        <v>1</v>
      </c>
      <c r="Q237" s="437">
        <v>1</v>
      </c>
      <c r="R237" s="437">
        <v>1</v>
      </c>
      <c r="S237" s="448">
        <v>1996624.38</v>
      </c>
      <c r="T237" s="448">
        <v>0</v>
      </c>
      <c r="U237" s="448">
        <v>0</v>
      </c>
      <c r="V237" s="448">
        <v>71174.67</v>
      </c>
      <c r="W237" s="448">
        <v>0</v>
      </c>
      <c r="X237" s="448">
        <v>0</v>
      </c>
      <c r="Y237" s="448">
        <v>0</v>
      </c>
      <c r="Z237" s="448">
        <v>1996624.38</v>
      </c>
      <c r="AA237" s="846">
        <v>44050</v>
      </c>
      <c r="AB237" s="846">
        <v>45876</v>
      </c>
      <c r="AC237" s="847">
        <v>1996624.38</v>
      </c>
      <c r="AD237" s="448">
        <v>3.9916666666666667</v>
      </c>
      <c r="AE237" s="448">
        <v>5.072222222222222</v>
      </c>
      <c r="AF237" s="848">
        <v>7.1294999999999997E-2</v>
      </c>
      <c r="AG237" s="448">
        <v>7969858.9834999992</v>
      </c>
      <c r="AH237" s="448">
        <v>10127322.549666665</v>
      </c>
      <c r="AI237" s="448">
        <v>142349.33517209999</v>
      </c>
      <c r="AJ237" s="448">
        <v>3.9916666666666663</v>
      </c>
      <c r="AK237" s="448">
        <v>5.072222222222222</v>
      </c>
      <c r="AL237" s="448">
        <v>7.1294999999999997E-2</v>
      </c>
    </row>
    <row r="238" spans="1:38">
      <c r="A238" s="437" t="s">
        <v>746</v>
      </c>
      <c r="B238" s="437" t="s">
        <v>2014</v>
      </c>
      <c r="C238" s="437" t="s">
        <v>517</v>
      </c>
      <c r="D238" s="437" t="s">
        <v>518</v>
      </c>
      <c r="E238" s="437" t="s">
        <v>1393</v>
      </c>
      <c r="F238" s="437" t="s">
        <v>538</v>
      </c>
      <c r="G238" s="437" t="s">
        <v>1369</v>
      </c>
      <c r="H238" s="437" t="s">
        <v>537</v>
      </c>
      <c r="I238" s="437" t="s">
        <v>0</v>
      </c>
      <c r="J238" s="437" t="s">
        <v>539</v>
      </c>
      <c r="K238" s="437" t="s">
        <v>521</v>
      </c>
      <c r="L238" s="437" t="s">
        <v>533</v>
      </c>
      <c r="M238" s="437">
        <v>1</v>
      </c>
      <c r="N238" s="437">
        <v>1</v>
      </c>
      <c r="O238" s="437">
        <v>1</v>
      </c>
      <c r="P238" s="437">
        <v>1</v>
      </c>
      <c r="Q238" s="437">
        <v>1</v>
      </c>
      <c r="R238" s="437">
        <v>1</v>
      </c>
      <c r="S238" s="448">
        <v>997719.94</v>
      </c>
      <c r="T238" s="448">
        <v>0</v>
      </c>
      <c r="U238" s="448">
        <v>0</v>
      </c>
      <c r="V238" s="448">
        <v>37654.949999999997</v>
      </c>
      <c r="W238" s="448">
        <v>0</v>
      </c>
      <c r="X238" s="448">
        <v>0</v>
      </c>
      <c r="Y238" s="448">
        <v>0</v>
      </c>
      <c r="Z238" s="448">
        <v>997719.94</v>
      </c>
      <c r="AA238" s="846">
        <v>44050</v>
      </c>
      <c r="AB238" s="846">
        <v>46606</v>
      </c>
      <c r="AC238" s="847">
        <v>997719.94</v>
      </c>
      <c r="AD238" s="448">
        <v>6.0194444444444448</v>
      </c>
      <c r="AE238" s="448">
        <v>7.1</v>
      </c>
      <c r="AF238" s="848">
        <v>7.5481999999999994E-2</v>
      </c>
      <c r="AG238" s="448">
        <v>6005719.7499444447</v>
      </c>
      <c r="AH238" s="448">
        <v>7083811.5739999991</v>
      </c>
      <c r="AI238" s="448">
        <v>75309.896511079991</v>
      </c>
      <c r="AJ238" s="448">
        <v>6.0194444444444448</v>
      </c>
      <c r="AK238" s="448">
        <v>7.1</v>
      </c>
      <c r="AL238" s="448">
        <v>7.5481999999999994E-2</v>
      </c>
    </row>
    <row r="239" spans="1:38">
      <c r="A239" s="437" t="s">
        <v>747</v>
      </c>
      <c r="B239" s="437" t="s">
        <v>2015</v>
      </c>
      <c r="C239" s="437" t="s">
        <v>517</v>
      </c>
      <c r="D239" s="437" t="s">
        <v>518</v>
      </c>
      <c r="E239" s="437" t="s">
        <v>1393</v>
      </c>
      <c r="F239" s="437" t="s">
        <v>538</v>
      </c>
      <c r="G239" s="437" t="s">
        <v>1369</v>
      </c>
      <c r="H239" s="437" t="s">
        <v>537</v>
      </c>
      <c r="I239" s="437" t="s">
        <v>0</v>
      </c>
      <c r="J239" s="437" t="s">
        <v>539</v>
      </c>
      <c r="K239" s="437" t="s">
        <v>521</v>
      </c>
      <c r="L239" s="437" t="s">
        <v>533</v>
      </c>
      <c r="M239" s="437">
        <v>1</v>
      </c>
      <c r="N239" s="437">
        <v>1</v>
      </c>
      <c r="O239" s="437">
        <v>1</v>
      </c>
      <c r="P239" s="437">
        <v>1</v>
      </c>
      <c r="Q239" s="437">
        <v>1</v>
      </c>
      <c r="R239" s="437">
        <v>1</v>
      </c>
      <c r="S239" s="448">
        <v>327970.65000000002</v>
      </c>
      <c r="T239" s="448">
        <v>0</v>
      </c>
      <c r="U239" s="448">
        <v>0</v>
      </c>
      <c r="V239" s="448">
        <v>10110.19</v>
      </c>
      <c r="W239" s="448">
        <v>0</v>
      </c>
      <c r="X239" s="448">
        <v>0</v>
      </c>
      <c r="Y239" s="448">
        <v>0</v>
      </c>
      <c r="Z239" s="448">
        <v>327970.65000000002</v>
      </c>
      <c r="AA239" s="846">
        <v>44050</v>
      </c>
      <c r="AB239" s="846">
        <v>45145</v>
      </c>
      <c r="AC239" s="847">
        <v>327970.65000000002</v>
      </c>
      <c r="AD239" s="448">
        <v>1.961111111111111</v>
      </c>
      <c r="AE239" s="448">
        <v>3.0416666666666665</v>
      </c>
      <c r="AF239" s="848">
        <v>6.1652999999999999E-2</v>
      </c>
      <c r="AG239" s="448">
        <v>643186.88583333336</v>
      </c>
      <c r="AH239" s="448">
        <v>997577.39375000005</v>
      </c>
      <c r="AI239" s="448">
        <v>20220.37448445</v>
      </c>
      <c r="AJ239" s="448">
        <v>1.961111111111111</v>
      </c>
      <c r="AK239" s="448">
        <v>3.0416666666666665</v>
      </c>
      <c r="AL239" s="448">
        <v>6.1652999999999993E-2</v>
      </c>
    </row>
    <row r="240" spans="1:38">
      <c r="A240" s="437" t="s">
        <v>748</v>
      </c>
      <c r="B240" s="437" t="s">
        <v>2016</v>
      </c>
      <c r="C240" s="437" t="s">
        <v>517</v>
      </c>
      <c r="D240" s="437" t="s">
        <v>518</v>
      </c>
      <c r="E240" s="437" t="s">
        <v>1393</v>
      </c>
      <c r="F240" s="437" t="s">
        <v>538</v>
      </c>
      <c r="G240" s="437" t="s">
        <v>1369</v>
      </c>
      <c r="H240" s="437" t="s">
        <v>537</v>
      </c>
      <c r="I240" s="437" t="s">
        <v>0</v>
      </c>
      <c r="J240" s="437" t="s">
        <v>539</v>
      </c>
      <c r="K240" s="437" t="s">
        <v>521</v>
      </c>
      <c r="L240" s="437" t="s">
        <v>533</v>
      </c>
      <c r="M240" s="437">
        <v>1</v>
      </c>
      <c r="N240" s="437">
        <v>1</v>
      </c>
      <c r="O240" s="437">
        <v>1</v>
      </c>
      <c r="P240" s="437">
        <v>1</v>
      </c>
      <c r="Q240" s="437">
        <v>1</v>
      </c>
      <c r="R240" s="437">
        <v>1</v>
      </c>
      <c r="S240" s="448">
        <v>291274.75</v>
      </c>
      <c r="T240" s="448">
        <v>0</v>
      </c>
      <c r="U240" s="448">
        <v>0</v>
      </c>
      <c r="V240" s="448">
        <v>8978.98</v>
      </c>
      <c r="W240" s="448">
        <v>0</v>
      </c>
      <c r="X240" s="448">
        <v>0</v>
      </c>
      <c r="Y240" s="448">
        <v>0</v>
      </c>
      <c r="Z240" s="448">
        <v>291274.75</v>
      </c>
      <c r="AA240" s="846">
        <v>44050</v>
      </c>
      <c r="AB240" s="846">
        <v>45145</v>
      </c>
      <c r="AC240" s="847">
        <v>291274.75</v>
      </c>
      <c r="AD240" s="448">
        <v>1.961111111111111</v>
      </c>
      <c r="AE240" s="448">
        <v>3.0416666666666665</v>
      </c>
      <c r="AF240" s="848">
        <v>6.1652999999999999E-2</v>
      </c>
      <c r="AG240" s="448">
        <v>571222.1486111111</v>
      </c>
      <c r="AH240" s="448">
        <v>885960.69791666663</v>
      </c>
      <c r="AI240" s="448">
        <v>17957.962161750002</v>
      </c>
      <c r="AJ240" s="448">
        <v>1.961111111111111</v>
      </c>
      <c r="AK240" s="448">
        <v>3.0416666666666665</v>
      </c>
      <c r="AL240" s="448">
        <v>6.1653000000000006E-2</v>
      </c>
    </row>
    <row r="241" spans="1:38">
      <c r="A241" s="437" t="s">
        <v>749</v>
      </c>
      <c r="B241" s="437" t="s">
        <v>2017</v>
      </c>
      <c r="C241" s="437" t="s">
        <v>517</v>
      </c>
      <c r="D241" s="437" t="s">
        <v>518</v>
      </c>
      <c r="E241" s="437" t="s">
        <v>1393</v>
      </c>
      <c r="F241" s="437" t="s">
        <v>538</v>
      </c>
      <c r="G241" s="437" t="s">
        <v>1369</v>
      </c>
      <c r="H241" s="437" t="s">
        <v>537</v>
      </c>
      <c r="I241" s="437" t="s">
        <v>0</v>
      </c>
      <c r="J241" s="437" t="s">
        <v>539</v>
      </c>
      <c r="K241" s="437" t="s">
        <v>521</v>
      </c>
      <c r="L241" s="437" t="s">
        <v>533</v>
      </c>
      <c r="M241" s="437">
        <v>1</v>
      </c>
      <c r="N241" s="437">
        <v>1</v>
      </c>
      <c r="O241" s="437">
        <v>1</v>
      </c>
      <c r="P241" s="437">
        <v>1</v>
      </c>
      <c r="Q241" s="437">
        <v>1</v>
      </c>
      <c r="R241" s="437">
        <v>1</v>
      </c>
      <c r="S241" s="448">
        <v>436679.9</v>
      </c>
      <c r="T241" s="448">
        <v>0</v>
      </c>
      <c r="U241" s="448">
        <v>0</v>
      </c>
      <c r="V241" s="448">
        <v>15566.55</v>
      </c>
      <c r="W241" s="448">
        <v>0</v>
      </c>
      <c r="X241" s="448">
        <v>0</v>
      </c>
      <c r="Y241" s="448">
        <v>0</v>
      </c>
      <c r="Z241" s="448">
        <v>436679.9</v>
      </c>
      <c r="AA241" s="846">
        <v>44050</v>
      </c>
      <c r="AB241" s="846">
        <v>45876</v>
      </c>
      <c r="AC241" s="847">
        <v>436679.9</v>
      </c>
      <c r="AD241" s="448">
        <v>3.9916666666666667</v>
      </c>
      <c r="AE241" s="448">
        <v>5.072222222222222</v>
      </c>
      <c r="AF241" s="848">
        <v>7.1294999999999997E-2</v>
      </c>
      <c r="AG241" s="448">
        <v>1743080.6008333333</v>
      </c>
      <c r="AH241" s="448">
        <v>2214937.4927777778</v>
      </c>
      <c r="AI241" s="448">
        <v>31133.0934705</v>
      </c>
      <c r="AJ241" s="448">
        <v>3.9916666666666663</v>
      </c>
      <c r="AK241" s="448">
        <v>5.072222222222222</v>
      </c>
      <c r="AL241" s="448">
        <v>7.1294999999999997E-2</v>
      </c>
    </row>
    <row r="242" spans="1:38">
      <c r="A242" s="437" t="s">
        <v>750</v>
      </c>
      <c r="B242" s="437" t="s">
        <v>2018</v>
      </c>
      <c r="C242" s="437" t="s">
        <v>517</v>
      </c>
      <c r="D242" s="437" t="s">
        <v>518</v>
      </c>
      <c r="E242" s="437" t="s">
        <v>1393</v>
      </c>
      <c r="F242" s="437" t="s">
        <v>538</v>
      </c>
      <c r="G242" s="437" t="s">
        <v>1369</v>
      </c>
      <c r="H242" s="437" t="s">
        <v>537</v>
      </c>
      <c r="I242" s="437" t="s">
        <v>0</v>
      </c>
      <c r="J242" s="437" t="s">
        <v>539</v>
      </c>
      <c r="K242" s="437" t="s">
        <v>521</v>
      </c>
      <c r="L242" s="437" t="s">
        <v>533</v>
      </c>
      <c r="M242" s="437">
        <v>1</v>
      </c>
      <c r="N242" s="437">
        <v>1</v>
      </c>
      <c r="O242" s="437">
        <v>1</v>
      </c>
      <c r="P242" s="437">
        <v>1</v>
      </c>
      <c r="Q242" s="437">
        <v>1</v>
      </c>
      <c r="R242" s="437">
        <v>1</v>
      </c>
      <c r="S242" s="448">
        <v>387820.77</v>
      </c>
      <c r="T242" s="448">
        <v>0</v>
      </c>
      <c r="U242" s="448">
        <v>0</v>
      </c>
      <c r="V242" s="448">
        <v>13824.84</v>
      </c>
      <c r="W242" s="448">
        <v>0</v>
      </c>
      <c r="X242" s="448">
        <v>0</v>
      </c>
      <c r="Y242" s="448">
        <v>0</v>
      </c>
      <c r="Z242" s="448">
        <v>387820.77</v>
      </c>
      <c r="AA242" s="846">
        <v>44050</v>
      </c>
      <c r="AB242" s="846">
        <v>45876</v>
      </c>
      <c r="AC242" s="847">
        <v>387820.77</v>
      </c>
      <c r="AD242" s="448">
        <v>3.9916666666666667</v>
      </c>
      <c r="AE242" s="448">
        <v>5.072222222222222</v>
      </c>
      <c r="AF242" s="848">
        <v>7.1294999999999997E-2</v>
      </c>
      <c r="AG242" s="448">
        <v>1548051.24025</v>
      </c>
      <c r="AH242" s="448">
        <v>1967113.1278333333</v>
      </c>
      <c r="AI242" s="448">
        <v>27649.681797149999</v>
      </c>
      <c r="AJ242" s="448">
        <v>3.9916666666666667</v>
      </c>
      <c r="AK242" s="448">
        <v>5.072222222222222</v>
      </c>
      <c r="AL242" s="448">
        <v>7.1294999999999997E-2</v>
      </c>
    </row>
    <row r="243" spans="1:38">
      <c r="A243" s="437" t="s">
        <v>751</v>
      </c>
      <c r="B243" s="437" t="s">
        <v>2019</v>
      </c>
      <c r="C243" s="437" t="s">
        <v>517</v>
      </c>
      <c r="D243" s="437" t="s">
        <v>518</v>
      </c>
      <c r="E243" s="437" t="s">
        <v>1393</v>
      </c>
      <c r="F243" s="437" t="s">
        <v>538</v>
      </c>
      <c r="G243" s="437" t="s">
        <v>1369</v>
      </c>
      <c r="H243" s="437" t="s">
        <v>537</v>
      </c>
      <c r="I243" s="437" t="s">
        <v>0</v>
      </c>
      <c r="J243" s="437" t="s">
        <v>539</v>
      </c>
      <c r="K243" s="437" t="s">
        <v>521</v>
      </c>
      <c r="L243" s="437" t="s">
        <v>533</v>
      </c>
      <c r="M243" s="437">
        <v>1</v>
      </c>
      <c r="N243" s="437">
        <v>1</v>
      </c>
      <c r="O243" s="437">
        <v>1</v>
      </c>
      <c r="P243" s="437">
        <v>1</v>
      </c>
      <c r="Q243" s="437">
        <v>1</v>
      </c>
      <c r="R243" s="437">
        <v>1</v>
      </c>
      <c r="S243" s="448">
        <v>212824.23</v>
      </c>
      <c r="T243" s="448">
        <v>0</v>
      </c>
      <c r="U243" s="448">
        <v>0</v>
      </c>
      <c r="V243" s="448">
        <v>6560.63</v>
      </c>
      <c r="W243" s="448">
        <v>0</v>
      </c>
      <c r="X243" s="448">
        <v>0</v>
      </c>
      <c r="Y243" s="448">
        <v>0</v>
      </c>
      <c r="Z243" s="448">
        <v>212824.23</v>
      </c>
      <c r="AA243" s="846">
        <v>44050</v>
      </c>
      <c r="AB243" s="846">
        <v>45145</v>
      </c>
      <c r="AC243" s="847">
        <v>212824.23</v>
      </c>
      <c r="AD243" s="448">
        <v>1.961111111111111</v>
      </c>
      <c r="AE243" s="448">
        <v>3.0416666666666665</v>
      </c>
      <c r="AF243" s="848">
        <v>6.1652999999999999E-2</v>
      </c>
      <c r="AG243" s="448">
        <v>417371.96216666669</v>
      </c>
      <c r="AH243" s="448">
        <v>647340.36624999996</v>
      </c>
      <c r="AI243" s="448">
        <v>13121.252252190001</v>
      </c>
      <c r="AJ243" s="448">
        <v>1.9611111111111112</v>
      </c>
      <c r="AK243" s="448">
        <v>3.0416666666666665</v>
      </c>
      <c r="AL243" s="448">
        <v>6.1652999999999999E-2</v>
      </c>
    </row>
    <row r="244" spans="1:38">
      <c r="A244" s="437" t="s">
        <v>752</v>
      </c>
      <c r="B244" s="437" t="s">
        <v>2020</v>
      </c>
      <c r="C244" s="437" t="s">
        <v>517</v>
      </c>
      <c r="D244" s="437" t="s">
        <v>518</v>
      </c>
      <c r="E244" s="437" t="s">
        <v>1393</v>
      </c>
      <c r="F244" s="437" t="s">
        <v>538</v>
      </c>
      <c r="G244" s="437" t="s">
        <v>1369</v>
      </c>
      <c r="H244" s="437" t="s">
        <v>537</v>
      </c>
      <c r="I244" s="437" t="s">
        <v>0</v>
      </c>
      <c r="J244" s="437" t="s">
        <v>539</v>
      </c>
      <c r="K244" s="437" t="s">
        <v>521</v>
      </c>
      <c r="L244" s="437" t="s">
        <v>533</v>
      </c>
      <c r="M244" s="437">
        <v>1</v>
      </c>
      <c r="N244" s="437">
        <v>1</v>
      </c>
      <c r="O244" s="437">
        <v>1</v>
      </c>
      <c r="P244" s="437">
        <v>1</v>
      </c>
      <c r="Q244" s="437">
        <v>1</v>
      </c>
      <c r="R244" s="437">
        <v>1</v>
      </c>
      <c r="S244" s="448">
        <v>67707.28</v>
      </c>
      <c r="T244" s="448">
        <v>0</v>
      </c>
      <c r="U244" s="448">
        <v>0</v>
      </c>
      <c r="V244" s="448">
        <v>2087.1799999999998</v>
      </c>
      <c r="W244" s="448">
        <v>0</v>
      </c>
      <c r="X244" s="448">
        <v>0</v>
      </c>
      <c r="Y244" s="448">
        <v>0</v>
      </c>
      <c r="Z244" s="448">
        <v>67707.28</v>
      </c>
      <c r="AA244" s="846">
        <v>44050</v>
      </c>
      <c r="AB244" s="846">
        <v>45145</v>
      </c>
      <c r="AC244" s="847">
        <v>67707.28</v>
      </c>
      <c r="AD244" s="448">
        <v>1.961111111111111</v>
      </c>
      <c r="AE244" s="448">
        <v>3.0416666666666665</v>
      </c>
      <c r="AF244" s="848">
        <v>6.1652999999999999E-2</v>
      </c>
      <c r="AG244" s="448">
        <v>132781.4991111111</v>
      </c>
      <c r="AH244" s="448">
        <v>205942.97666666665</v>
      </c>
      <c r="AI244" s="448">
        <v>4174.3569338400002</v>
      </c>
      <c r="AJ244" s="448">
        <v>1.961111111111111</v>
      </c>
      <c r="AK244" s="448">
        <v>3.0416666666666665</v>
      </c>
      <c r="AL244" s="448">
        <v>6.1653000000000006E-2</v>
      </c>
    </row>
    <row r="245" spans="1:38">
      <c r="A245" s="437" t="s">
        <v>753</v>
      </c>
      <c r="B245" s="437" t="s">
        <v>2021</v>
      </c>
      <c r="C245" s="437" t="s">
        <v>517</v>
      </c>
      <c r="D245" s="437" t="s">
        <v>518</v>
      </c>
      <c r="E245" s="437" t="s">
        <v>1393</v>
      </c>
      <c r="F245" s="437" t="s">
        <v>538</v>
      </c>
      <c r="G245" s="437" t="s">
        <v>1369</v>
      </c>
      <c r="H245" s="437" t="s">
        <v>537</v>
      </c>
      <c r="I245" s="437" t="s">
        <v>0</v>
      </c>
      <c r="J245" s="437" t="s">
        <v>539</v>
      </c>
      <c r="K245" s="437" t="s">
        <v>521</v>
      </c>
      <c r="L245" s="437" t="s">
        <v>533</v>
      </c>
      <c r="M245" s="437">
        <v>1</v>
      </c>
      <c r="N245" s="437">
        <v>1</v>
      </c>
      <c r="O245" s="437">
        <v>1</v>
      </c>
      <c r="P245" s="437">
        <v>1</v>
      </c>
      <c r="Q245" s="437">
        <v>1</v>
      </c>
      <c r="R245" s="437">
        <v>1</v>
      </c>
      <c r="S245" s="448">
        <v>283367.01</v>
      </c>
      <c r="T245" s="448">
        <v>0</v>
      </c>
      <c r="U245" s="448">
        <v>0</v>
      </c>
      <c r="V245" s="448">
        <v>10101.33</v>
      </c>
      <c r="W245" s="448">
        <v>0</v>
      </c>
      <c r="X245" s="448">
        <v>0</v>
      </c>
      <c r="Y245" s="448">
        <v>0</v>
      </c>
      <c r="Z245" s="448">
        <v>283367.01</v>
      </c>
      <c r="AA245" s="846">
        <v>44050</v>
      </c>
      <c r="AB245" s="846">
        <v>45876</v>
      </c>
      <c r="AC245" s="847">
        <v>283367.01</v>
      </c>
      <c r="AD245" s="448">
        <v>3.9916666666666667</v>
      </c>
      <c r="AE245" s="448">
        <v>5.072222222222222</v>
      </c>
      <c r="AF245" s="848">
        <v>7.1294999999999997E-2</v>
      </c>
      <c r="AG245" s="448">
        <v>1131106.6482500001</v>
      </c>
      <c r="AH245" s="448">
        <v>1437300.4451666665</v>
      </c>
      <c r="AI245" s="448">
        <v>20202.650977950001</v>
      </c>
      <c r="AJ245" s="448">
        <v>3.9916666666666667</v>
      </c>
      <c r="AK245" s="448">
        <v>5.072222222222222</v>
      </c>
      <c r="AL245" s="448">
        <v>7.1294999999999997E-2</v>
      </c>
    </row>
    <row r="246" spans="1:38">
      <c r="A246" s="437" t="s">
        <v>754</v>
      </c>
      <c r="B246" s="437" t="s">
        <v>2022</v>
      </c>
      <c r="C246" s="437" t="s">
        <v>517</v>
      </c>
      <c r="D246" s="437" t="s">
        <v>518</v>
      </c>
      <c r="E246" s="437" t="s">
        <v>1393</v>
      </c>
      <c r="F246" s="437" t="s">
        <v>538</v>
      </c>
      <c r="G246" s="437" t="s">
        <v>1369</v>
      </c>
      <c r="H246" s="437" t="s">
        <v>537</v>
      </c>
      <c r="I246" s="437" t="s">
        <v>0</v>
      </c>
      <c r="J246" s="437" t="s">
        <v>539</v>
      </c>
      <c r="K246" s="437" t="s">
        <v>521</v>
      </c>
      <c r="L246" s="437" t="s">
        <v>533</v>
      </c>
      <c r="M246" s="437">
        <v>1</v>
      </c>
      <c r="N246" s="437">
        <v>1</v>
      </c>
      <c r="O246" s="437">
        <v>1</v>
      </c>
      <c r="P246" s="437">
        <v>1</v>
      </c>
      <c r="Q246" s="437">
        <v>1</v>
      </c>
      <c r="R246" s="437">
        <v>1</v>
      </c>
      <c r="S246" s="448">
        <v>90149.56</v>
      </c>
      <c r="T246" s="448">
        <v>0</v>
      </c>
      <c r="U246" s="448">
        <v>0</v>
      </c>
      <c r="V246" s="448">
        <v>3213.61</v>
      </c>
      <c r="W246" s="448">
        <v>0</v>
      </c>
      <c r="X246" s="448">
        <v>0</v>
      </c>
      <c r="Y246" s="448">
        <v>0</v>
      </c>
      <c r="Z246" s="448">
        <v>90149.56</v>
      </c>
      <c r="AA246" s="846">
        <v>44050</v>
      </c>
      <c r="AB246" s="846">
        <v>45876</v>
      </c>
      <c r="AC246" s="847">
        <v>90149.56</v>
      </c>
      <c r="AD246" s="448">
        <v>3.9916666666666667</v>
      </c>
      <c r="AE246" s="448">
        <v>5.072222222222222</v>
      </c>
      <c r="AF246" s="848">
        <v>7.1294999999999997E-2</v>
      </c>
      <c r="AG246" s="448">
        <v>359846.99366666668</v>
      </c>
      <c r="AH246" s="448">
        <v>457258.60155555554</v>
      </c>
      <c r="AI246" s="448">
        <v>6427.2128801999997</v>
      </c>
      <c r="AJ246" s="448">
        <v>3.9916666666666667</v>
      </c>
      <c r="AK246" s="448">
        <v>5.072222222222222</v>
      </c>
      <c r="AL246" s="448">
        <v>7.1294999999999997E-2</v>
      </c>
    </row>
    <row r="247" spans="1:38">
      <c r="A247" s="437" t="s">
        <v>755</v>
      </c>
      <c r="B247" s="437" t="s">
        <v>2023</v>
      </c>
      <c r="C247" s="437" t="s">
        <v>517</v>
      </c>
      <c r="D247" s="437" t="s">
        <v>518</v>
      </c>
      <c r="E247" s="437" t="s">
        <v>1393</v>
      </c>
      <c r="F247" s="437" t="s">
        <v>538</v>
      </c>
      <c r="G247" s="437" t="s">
        <v>1369</v>
      </c>
      <c r="H247" s="437" t="s">
        <v>537</v>
      </c>
      <c r="I247" s="437" t="s">
        <v>0</v>
      </c>
      <c r="J247" s="437" t="s">
        <v>539</v>
      </c>
      <c r="K247" s="437" t="s">
        <v>521</v>
      </c>
      <c r="L247" s="437" t="s">
        <v>533</v>
      </c>
      <c r="M247" s="437">
        <v>1</v>
      </c>
      <c r="N247" s="437">
        <v>1</v>
      </c>
      <c r="O247" s="437">
        <v>1</v>
      </c>
      <c r="P247" s="437">
        <v>1</v>
      </c>
      <c r="Q247" s="437">
        <v>1</v>
      </c>
      <c r="R247" s="437">
        <v>1</v>
      </c>
      <c r="S247" s="448">
        <v>1060600</v>
      </c>
      <c r="T247" s="448">
        <v>0</v>
      </c>
      <c r="U247" s="448">
        <v>0</v>
      </c>
      <c r="V247" s="448">
        <v>32694.59</v>
      </c>
      <c r="W247" s="448">
        <v>0</v>
      </c>
      <c r="X247" s="448">
        <v>0</v>
      </c>
      <c r="Y247" s="448">
        <v>0</v>
      </c>
      <c r="Z247" s="448">
        <v>1060600</v>
      </c>
      <c r="AA247" s="846">
        <v>44050</v>
      </c>
      <c r="AB247" s="846">
        <v>45145</v>
      </c>
      <c r="AC247" s="847">
        <v>1060600</v>
      </c>
      <c r="AD247" s="448">
        <v>1.961111111111111</v>
      </c>
      <c r="AE247" s="448">
        <v>3.0416666666666665</v>
      </c>
      <c r="AF247" s="848">
        <v>6.1652999999999999E-2</v>
      </c>
      <c r="AG247" s="448">
        <v>2079954.4444444443</v>
      </c>
      <c r="AH247" s="448">
        <v>3225991.6666666665</v>
      </c>
      <c r="AI247" s="448">
        <v>65389.171799999996</v>
      </c>
      <c r="AJ247" s="448">
        <v>1.961111111111111</v>
      </c>
      <c r="AK247" s="448">
        <v>3.0416666666666665</v>
      </c>
      <c r="AL247" s="448">
        <v>6.1652999999999999E-2</v>
      </c>
    </row>
    <row r="248" spans="1:38">
      <c r="A248" s="437" t="s">
        <v>756</v>
      </c>
      <c r="B248" s="437" t="s">
        <v>2024</v>
      </c>
      <c r="C248" s="437" t="s">
        <v>517</v>
      </c>
      <c r="D248" s="437" t="s">
        <v>518</v>
      </c>
      <c r="E248" s="437" t="s">
        <v>1393</v>
      </c>
      <c r="F248" s="437" t="s">
        <v>538</v>
      </c>
      <c r="G248" s="437" t="s">
        <v>1369</v>
      </c>
      <c r="H248" s="437" t="s">
        <v>537</v>
      </c>
      <c r="I248" s="437" t="s">
        <v>0</v>
      </c>
      <c r="J248" s="437" t="s">
        <v>539</v>
      </c>
      <c r="K248" s="437" t="s">
        <v>521</v>
      </c>
      <c r="L248" s="437" t="s">
        <v>533</v>
      </c>
      <c r="M248" s="437">
        <v>1</v>
      </c>
      <c r="N248" s="437">
        <v>1</v>
      </c>
      <c r="O248" s="437">
        <v>1</v>
      </c>
      <c r="P248" s="437">
        <v>1</v>
      </c>
      <c r="Q248" s="437">
        <v>1</v>
      </c>
      <c r="R248" s="437">
        <v>1</v>
      </c>
      <c r="S248" s="448">
        <v>341674.78</v>
      </c>
      <c r="T248" s="448">
        <v>0</v>
      </c>
      <c r="U248" s="448">
        <v>0</v>
      </c>
      <c r="V248" s="448">
        <v>10532.64</v>
      </c>
      <c r="W248" s="448">
        <v>0</v>
      </c>
      <c r="X248" s="448">
        <v>0</v>
      </c>
      <c r="Y248" s="448">
        <v>0</v>
      </c>
      <c r="Z248" s="448">
        <v>341674.78</v>
      </c>
      <c r="AA248" s="846">
        <v>44050</v>
      </c>
      <c r="AB248" s="846">
        <v>45145</v>
      </c>
      <c r="AC248" s="847">
        <v>341674.78</v>
      </c>
      <c r="AD248" s="448">
        <v>1.961111111111111</v>
      </c>
      <c r="AE248" s="448">
        <v>3.0416666666666665</v>
      </c>
      <c r="AF248" s="848">
        <v>6.1652999999999999E-2</v>
      </c>
      <c r="AG248" s="448">
        <v>670062.20744444442</v>
      </c>
      <c r="AH248" s="448">
        <v>1039260.7891666667</v>
      </c>
      <c r="AI248" s="448">
        <v>21065.275211340002</v>
      </c>
      <c r="AJ248" s="448">
        <v>1.9611111111111108</v>
      </c>
      <c r="AK248" s="448">
        <v>3.0416666666666665</v>
      </c>
      <c r="AL248" s="448">
        <v>6.1652999999999999E-2</v>
      </c>
    </row>
    <row r="249" spans="1:38">
      <c r="A249" s="437" t="s">
        <v>757</v>
      </c>
      <c r="B249" s="437" t="s">
        <v>2025</v>
      </c>
      <c r="C249" s="437" t="s">
        <v>517</v>
      </c>
      <c r="D249" s="437" t="s">
        <v>518</v>
      </c>
      <c r="E249" s="437" t="s">
        <v>1393</v>
      </c>
      <c r="F249" s="437" t="s">
        <v>538</v>
      </c>
      <c r="G249" s="437" t="s">
        <v>1369</v>
      </c>
      <c r="H249" s="437" t="s">
        <v>537</v>
      </c>
      <c r="I249" s="437" t="s">
        <v>0</v>
      </c>
      <c r="J249" s="437" t="s">
        <v>539</v>
      </c>
      <c r="K249" s="437" t="s">
        <v>521</v>
      </c>
      <c r="L249" s="437" t="s">
        <v>533</v>
      </c>
      <c r="M249" s="437">
        <v>1</v>
      </c>
      <c r="N249" s="437">
        <v>1</v>
      </c>
      <c r="O249" s="437">
        <v>1</v>
      </c>
      <c r="P249" s="437">
        <v>1</v>
      </c>
      <c r="Q249" s="437">
        <v>1</v>
      </c>
      <c r="R249" s="437">
        <v>1</v>
      </c>
      <c r="S249" s="448">
        <v>769914.37</v>
      </c>
      <c r="T249" s="448">
        <v>0</v>
      </c>
      <c r="U249" s="448">
        <v>0</v>
      </c>
      <c r="V249" s="448">
        <v>23733.77</v>
      </c>
      <c r="W249" s="448">
        <v>0</v>
      </c>
      <c r="X249" s="448">
        <v>0</v>
      </c>
      <c r="Y249" s="448">
        <v>0</v>
      </c>
      <c r="Z249" s="448">
        <v>769914.37</v>
      </c>
      <c r="AA249" s="846">
        <v>44050</v>
      </c>
      <c r="AB249" s="846">
        <v>45145</v>
      </c>
      <c r="AC249" s="847">
        <v>769914.37</v>
      </c>
      <c r="AD249" s="448">
        <v>1.961111111111111</v>
      </c>
      <c r="AE249" s="448">
        <v>3.0416666666666665</v>
      </c>
      <c r="AF249" s="848">
        <v>6.1652999999999999E-2</v>
      </c>
      <c r="AG249" s="448">
        <v>1509887.6256111111</v>
      </c>
      <c r="AH249" s="448">
        <v>2341822.8754166667</v>
      </c>
      <c r="AI249" s="448">
        <v>47467.530653609996</v>
      </c>
      <c r="AJ249" s="448">
        <v>1.961111111111111</v>
      </c>
      <c r="AK249" s="448">
        <v>3.041666666666667</v>
      </c>
      <c r="AL249" s="448">
        <v>6.1652999999999993E-2</v>
      </c>
    </row>
    <row r="250" spans="1:38">
      <c r="A250" s="437" t="s">
        <v>758</v>
      </c>
      <c r="B250" s="437" t="s">
        <v>2026</v>
      </c>
      <c r="C250" s="437" t="s">
        <v>517</v>
      </c>
      <c r="D250" s="437" t="s">
        <v>518</v>
      </c>
      <c r="E250" s="437" t="s">
        <v>1393</v>
      </c>
      <c r="F250" s="437" t="s">
        <v>538</v>
      </c>
      <c r="G250" s="437" t="s">
        <v>1369</v>
      </c>
      <c r="H250" s="437" t="s">
        <v>537</v>
      </c>
      <c r="I250" s="437" t="s">
        <v>0</v>
      </c>
      <c r="J250" s="437" t="s">
        <v>539</v>
      </c>
      <c r="K250" s="437" t="s">
        <v>521</v>
      </c>
      <c r="L250" s="437" t="s">
        <v>533</v>
      </c>
      <c r="M250" s="437">
        <v>1</v>
      </c>
      <c r="N250" s="437">
        <v>1</v>
      </c>
      <c r="O250" s="437">
        <v>1</v>
      </c>
      <c r="P250" s="437">
        <v>1</v>
      </c>
      <c r="Q250" s="437">
        <v>1</v>
      </c>
      <c r="R250" s="437">
        <v>1</v>
      </c>
      <c r="S250" s="448">
        <v>1024629.57</v>
      </c>
      <c r="T250" s="448">
        <v>0</v>
      </c>
      <c r="U250" s="448">
        <v>0</v>
      </c>
      <c r="V250" s="448">
        <v>36525.480000000003</v>
      </c>
      <c r="W250" s="448">
        <v>0</v>
      </c>
      <c r="X250" s="448">
        <v>0</v>
      </c>
      <c r="Y250" s="448">
        <v>0</v>
      </c>
      <c r="Z250" s="448">
        <v>1024629.57</v>
      </c>
      <c r="AA250" s="846">
        <v>44050</v>
      </c>
      <c r="AB250" s="846">
        <v>45876</v>
      </c>
      <c r="AC250" s="847">
        <v>1024629.57</v>
      </c>
      <c r="AD250" s="448">
        <v>3.9916666666666667</v>
      </c>
      <c r="AE250" s="448">
        <v>5.072222222222222</v>
      </c>
      <c r="AF250" s="848">
        <v>7.1294999999999997E-2</v>
      </c>
      <c r="AG250" s="448">
        <v>4089979.7002499998</v>
      </c>
      <c r="AH250" s="448">
        <v>5197148.8744999999</v>
      </c>
      <c r="AI250" s="448">
        <v>73050.965193149998</v>
      </c>
      <c r="AJ250" s="448">
        <v>3.9916666666666667</v>
      </c>
      <c r="AK250" s="448">
        <v>5.072222222222222</v>
      </c>
      <c r="AL250" s="448">
        <v>7.1294999999999997E-2</v>
      </c>
    </row>
    <row r="251" spans="1:38">
      <c r="A251" s="437" t="s">
        <v>759</v>
      </c>
      <c r="B251" s="437" t="s">
        <v>2027</v>
      </c>
      <c r="C251" s="437" t="s">
        <v>517</v>
      </c>
      <c r="D251" s="437" t="s">
        <v>518</v>
      </c>
      <c r="E251" s="437" t="s">
        <v>1393</v>
      </c>
      <c r="F251" s="437" t="s">
        <v>538</v>
      </c>
      <c r="G251" s="437" t="s">
        <v>1369</v>
      </c>
      <c r="H251" s="437" t="s">
        <v>537</v>
      </c>
      <c r="I251" s="437" t="s">
        <v>0</v>
      </c>
      <c r="J251" s="437" t="s">
        <v>539</v>
      </c>
      <c r="K251" s="437" t="s">
        <v>521</v>
      </c>
      <c r="L251" s="437" t="s">
        <v>533</v>
      </c>
      <c r="M251" s="437">
        <v>1</v>
      </c>
      <c r="N251" s="437">
        <v>1</v>
      </c>
      <c r="O251" s="437">
        <v>1</v>
      </c>
      <c r="P251" s="437">
        <v>1</v>
      </c>
      <c r="Q251" s="437">
        <v>1</v>
      </c>
      <c r="R251" s="437">
        <v>1</v>
      </c>
      <c r="S251" s="448">
        <v>511899.23</v>
      </c>
      <c r="T251" s="448">
        <v>0</v>
      </c>
      <c r="U251" s="448">
        <v>0</v>
      </c>
      <c r="V251" s="448">
        <v>19319.59</v>
      </c>
      <c r="W251" s="448">
        <v>0</v>
      </c>
      <c r="X251" s="448">
        <v>0</v>
      </c>
      <c r="Y251" s="448">
        <v>0</v>
      </c>
      <c r="Z251" s="448">
        <v>511899.23</v>
      </c>
      <c r="AA251" s="846">
        <v>44050</v>
      </c>
      <c r="AB251" s="846">
        <v>46606</v>
      </c>
      <c r="AC251" s="847">
        <v>511899.23</v>
      </c>
      <c r="AD251" s="448">
        <v>6.0194444444444448</v>
      </c>
      <c r="AE251" s="448">
        <v>7.1</v>
      </c>
      <c r="AF251" s="848">
        <v>7.5481999999999994E-2</v>
      </c>
      <c r="AG251" s="448">
        <v>3081348.9761388889</v>
      </c>
      <c r="AH251" s="448">
        <v>3634484.5329999998</v>
      </c>
      <c r="AI251" s="448">
        <v>38639.177678859996</v>
      </c>
      <c r="AJ251" s="448">
        <v>6.0194444444444448</v>
      </c>
      <c r="AK251" s="448">
        <v>7.1</v>
      </c>
      <c r="AL251" s="448">
        <v>7.5481999999999994E-2</v>
      </c>
    </row>
    <row r="252" spans="1:38">
      <c r="A252" s="437" t="s">
        <v>760</v>
      </c>
      <c r="B252" s="437" t="s">
        <v>2028</v>
      </c>
      <c r="C252" s="437" t="s">
        <v>517</v>
      </c>
      <c r="D252" s="437" t="s">
        <v>518</v>
      </c>
      <c r="E252" s="437" t="s">
        <v>1393</v>
      </c>
      <c r="F252" s="437" t="s">
        <v>538</v>
      </c>
      <c r="G252" s="437" t="s">
        <v>1369</v>
      </c>
      <c r="H252" s="437" t="s">
        <v>537</v>
      </c>
      <c r="I252" s="437" t="s">
        <v>0</v>
      </c>
      <c r="J252" s="437" t="s">
        <v>539</v>
      </c>
      <c r="K252" s="437" t="s">
        <v>521</v>
      </c>
      <c r="L252" s="437" t="s">
        <v>533</v>
      </c>
      <c r="M252" s="437">
        <v>1</v>
      </c>
      <c r="N252" s="437">
        <v>1</v>
      </c>
      <c r="O252" s="437">
        <v>1</v>
      </c>
      <c r="P252" s="437">
        <v>1</v>
      </c>
      <c r="Q252" s="437">
        <v>1</v>
      </c>
      <c r="R252" s="437">
        <v>1</v>
      </c>
      <c r="S252" s="448">
        <v>2536531</v>
      </c>
      <c r="T252" s="448">
        <v>0</v>
      </c>
      <c r="U252" s="448">
        <v>0</v>
      </c>
      <c r="V252" s="448">
        <v>78192.37</v>
      </c>
      <c r="W252" s="448">
        <v>0</v>
      </c>
      <c r="X252" s="448">
        <v>0</v>
      </c>
      <c r="Y252" s="448">
        <v>0</v>
      </c>
      <c r="Z252" s="448">
        <v>2536531</v>
      </c>
      <c r="AA252" s="846">
        <v>44050</v>
      </c>
      <c r="AB252" s="846">
        <v>45145</v>
      </c>
      <c r="AC252" s="847">
        <v>2536531</v>
      </c>
      <c r="AD252" s="448">
        <v>1.961111111111111</v>
      </c>
      <c r="AE252" s="448">
        <v>3.0416666666666665</v>
      </c>
      <c r="AF252" s="848">
        <v>6.1652999999999999E-2</v>
      </c>
      <c r="AG252" s="448">
        <v>4974419.1277777776</v>
      </c>
      <c r="AH252" s="448">
        <v>7715281.791666666</v>
      </c>
      <c r="AI252" s="448">
        <v>156384.74574300001</v>
      </c>
      <c r="AJ252" s="448">
        <v>1.961111111111111</v>
      </c>
      <c r="AK252" s="448">
        <v>3.0416666666666665</v>
      </c>
      <c r="AL252" s="448">
        <v>6.1652999999999999E-2</v>
      </c>
    </row>
    <row r="253" spans="1:38">
      <c r="A253" s="437" t="s">
        <v>761</v>
      </c>
      <c r="B253" s="437" t="s">
        <v>2029</v>
      </c>
      <c r="C253" s="437" t="s">
        <v>517</v>
      </c>
      <c r="D253" s="437" t="s">
        <v>518</v>
      </c>
      <c r="E253" s="437" t="s">
        <v>1393</v>
      </c>
      <c r="F253" s="437" t="s">
        <v>538</v>
      </c>
      <c r="G253" s="437" t="s">
        <v>1369</v>
      </c>
      <c r="H253" s="437" t="s">
        <v>537</v>
      </c>
      <c r="I253" s="437" t="s">
        <v>0</v>
      </c>
      <c r="J253" s="437" t="s">
        <v>539</v>
      </c>
      <c r="K253" s="437" t="s">
        <v>521</v>
      </c>
      <c r="L253" s="437" t="s">
        <v>533</v>
      </c>
      <c r="M253" s="437">
        <v>1</v>
      </c>
      <c r="N253" s="437">
        <v>1</v>
      </c>
      <c r="O253" s="437">
        <v>1</v>
      </c>
      <c r="P253" s="437">
        <v>1</v>
      </c>
      <c r="Q253" s="437">
        <v>1</v>
      </c>
      <c r="R253" s="437">
        <v>1</v>
      </c>
      <c r="S253" s="448">
        <v>3375478.67</v>
      </c>
      <c r="T253" s="448">
        <v>0</v>
      </c>
      <c r="U253" s="448">
        <v>0</v>
      </c>
      <c r="V253" s="448">
        <v>120327.38</v>
      </c>
      <c r="W253" s="448">
        <v>0</v>
      </c>
      <c r="X253" s="448">
        <v>0</v>
      </c>
      <c r="Y253" s="448">
        <v>0</v>
      </c>
      <c r="Z253" s="448">
        <v>3375478.67</v>
      </c>
      <c r="AA253" s="846">
        <v>44050</v>
      </c>
      <c r="AB253" s="846">
        <v>45876</v>
      </c>
      <c r="AC253" s="847">
        <v>3375478.67</v>
      </c>
      <c r="AD253" s="448">
        <v>3.9916666666666667</v>
      </c>
      <c r="AE253" s="448">
        <v>5.072222222222222</v>
      </c>
      <c r="AF253" s="848">
        <v>7.1294999999999997E-2</v>
      </c>
      <c r="AG253" s="448">
        <v>13473785.691083333</v>
      </c>
      <c r="AH253" s="448">
        <v>17121177.92061111</v>
      </c>
      <c r="AI253" s="448">
        <v>240654.75177764997</v>
      </c>
      <c r="AJ253" s="448">
        <v>3.9916666666666667</v>
      </c>
      <c r="AK253" s="448">
        <v>5.072222222222222</v>
      </c>
      <c r="AL253" s="448">
        <v>7.1294999999999997E-2</v>
      </c>
    </row>
    <row r="254" spans="1:38">
      <c r="A254" s="437" t="s">
        <v>762</v>
      </c>
      <c r="B254" s="437" t="s">
        <v>2030</v>
      </c>
      <c r="C254" s="437" t="s">
        <v>517</v>
      </c>
      <c r="D254" s="437" t="s">
        <v>518</v>
      </c>
      <c r="E254" s="437" t="s">
        <v>1393</v>
      </c>
      <c r="F254" s="437" t="s">
        <v>538</v>
      </c>
      <c r="G254" s="437" t="s">
        <v>1369</v>
      </c>
      <c r="H254" s="437" t="s">
        <v>537</v>
      </c>
      <c r="I254" s="437" t="s">
        <v>0</v>
      </c>
      <c r="J254" s="437" t="s">
        <v>539</v>
      </c>
      <c r="K254" s="437" t="s">
        <v>521</v>
      </c>
      <c r="L254" s="437" t="s">
        <v>533</v>
      </c>
      <c r="M254" s="437">
        <v>1</v>
      </c>
      <c r="N254" s="437">
        <v>1</v>
      </c>
      <c r="O254" s="437">
        <v>1</v>
      </c>
      <c r="P254" s="437">
        <v>1</v>
      </c>
      <c r="Q254" s="437">
        <v>1</v>
      </c>
      <c r="R254" s="437">
        <v>1</v>
      </c>
      <c r="S254" s="448">
        <v>1686321.15</v>
      </c>
      <c r="T254" s="448">
        <v>0</v>
      </c>
      <c r="U254" s="448">
        <v>0</v>
      </c>
      <c r="V254" s="448">
        <v>63643.45</v>
      </c>
      <c r="W254" s="448">
        <v>0</v>
      </c>
      <c r="X254" s="448">
        <v>0</v>
      </c>
      <c r="Y254" s="448">
        <v>0</v>
      </c>
      <c r="Z254" s="448">
        <v>1686321.15</v>
      </c>
      <c r="AA254" s="846">
        <v>44050</v>
      </c>
      <c r="AB254" s="846">
        <v>46606</v>
      </c>
      <c r="AC254" s="847">
        <v>1686321.15</v>
      </c>
      <c r="AD254" s="448">
        <v>6.0194444444444448</v>
      </c>
      <c r="AE254" s="448">
        <v>7.1</v>
      </c>
      <c r="AF254" s="848">
        <v>7.5481999999999994E-2</v>
      </c>
      <c r="AG254" s="448">
        <v>10150716.477916667</v>
      </c>
      <c r="AH254" s="448">
        <v>11972880.164999999</v>
      </c>
      <c r="AI254" s="448">
        <v>127286.89304429998</v>
      </c>
      <c r="AJ254" s="448">
        <v>6.0194444444444448</v>
      </c>
      <c r="AK254" s="448">
        <v>7.1</v>
      </c>
      <c r="AL254" s="448">
        <v>7.5481999999999994E-2</v>
      </c>
    </row>
    <row r="255" spans="1:38">
      <c r="A255" s="437" t="s">
        <v>763</v>
      </c>
      <c r="B255" s="437" t="s">
        <v>2031</v>
      </c>
      <c r="C255" s="437" t="s">
        <v>517</v>
      </c>
      <c r="D255" s="437" t="s">
        <v>518</v>
      </c>
      <c r="E255" s="437" t="s">
        <v>1393</v>
      </c>
      <c r="F255" s="437" t="s">
        <v>538</v>
      </c>
      <c r="G255" s="437" t="s">
        <v>1369</v>
      </c>
      <c r="H255" s="437" t="s">
        <v>537</v>
      </c>
      <c r="I255" s="437" t="s">
        <v>0</v>
      </c>
      <c r="J255" s="437" t="s">
        <v>539</v>
      </c>
      <c r="K255" s="437" t="s">
        <v>521</v>
      </c>
      <c r="L255" s="437" t="s">
        <v>533</v>
      </c>
      <c r="M255" s="437">
        <v>1</v>
      </c>
      <c r="N255" s="437">
        <v>1</v>
      </c>
      <c r="O255" s="437">
        <v>1</v>
      </c>
      <c r="P255" s="437">
        <v>1</v>
      </c>
      <c r="Q255" s="437">
        <v>1</v>
      </c>
      <c r="R255" s="437">
        <v>1</v>
      </c>
      <c r="S255" s="448">
        <v>755248.91</v>
      </c>
      <c r="T255" s="448">
        <v>0</v>
      </c>
      <c r="U255" s="448">
        <v>0</v>
      </c>
      <c r="V255" s="448">
        <v>23281.68</v>
      </c>
      <c r="W255" s="448">
        <v>0</v>
      </c>
      <c r="X255" s="448">
        <v>0</v>
      </c>
      <c r="Y255" s="448">
        <v>0</v>
      </c>
      <c r="Z255" s="448">
        <v>755248.91</v>
      </c>
      <c r="AA255" s="846">
        <v>44050</v>
      </c>
      <c r="AB255" s="846">
        <v>45145</v>
      </c>
      <c r="AC255" s="847">
        <v>755248.91</v>
      </c>
      <c r="AD255" s="448">
        <v>1.961111111111111</v>
      </c>
      <c r="AE255" s="448">
        <v>3.0416666666666665</v>
      </c>
      <c r="AF255" s="848">
        <v>6.1652999999999999E-2</v>
      </c>
      <c r="AG255" s="448">
        <v>1481127.0290555556</v>
      </c>
      <c r="AH255" s="448">
        <v>2297215.4345833333</v>
      </c>
      <c r="AI255" s="448">
        <v>46563.361048229999</v>
      </c>
      <c r="AJ255" s="448">
        <v>1.961111111111111</v>
      </c>
      <c r="AK255" s="448">
        <v>3.0416666666666665</v>
      </c>
      <c r="AL255" s="448">
        <v>6.1652999999999999E-2</v>
      </c>
    </row>
    <row r="256" spans="1:38">
      <c r="A256" s="437" t="s">
        <v>764</v>
      </c>
      <c r="B256" s="437" t="s">
        <v>2032</v>
      </c>
      <c r="C256" s="437" t="s">
        <v>517</v>
      </c>
      <c r="D256" s="437" t="s">
        <v>518</v>
      </c>
      <c r="E256" s="437" t="s">
        <v>1393</v>
      </c>
      <c r="F256" s="437" t="s">
        <v>538</v>
      </c>
      <c r="G256" s="437" t="s">
        <v>1369</v>
      </c>
      <c r="H256" s="437" t="s">
        <v>537</v>
      </c>
      <c r="I256" s="437" t="s">
        <v>0</v>
      </c>
      <c r="J256" s="437" t="s">
        <v>539</v>
      </c>
      <c r="K256" s="437" t="s">
        <v>521</v>
      </c>
      <c r="L256" s="437" t="s">
        <v>533</v>
      </c>
      <c r="M256" s="437">
        <v>1</v>
      </c>
      <c r="N256" s="437">
        <v>1</v>
      </c>
      <c r="O256" s="437">
        <v>1</v>
      </c>
      <c r="P256" s="437">
        <v>1</v>
      </c>
      <c r="Q256" s="437">
        <v>1</v>
      </c>
      <c r="R256" s="437">
        <v>1</v>
      </c>
      <c r="S256" s="448">
        <v>1005606.17</v>
      </c>
      <c r="T256" s="448">
        <v>0</v>
      </c>
      <c r="U256" s="448">
        <v>0</v>
      </c>
      <c r="V256" s="448">
        <v>30999.32</v>
      </c>
      <c r="W256" s="448">
        <v>0</v>
      </c>
      <c r="X256" s="448">
        <v>0</v>
      </c>
      <c r="Y256" s="448">
        <v>0</v>
      </c>
      <c r="Z256" s="448">
        <v>1005606.17</v>
      </c>
      <c r="AA256" s="846">
        <v>44050</v>
      </c>
      <c r="AB256" s="846">
        <v>45145</v>
      </c>
      <c r="AC256" s="847">
        <v>1005606.17</v>
      </c>
      <c r="AD256" s="448">
        <v>1.961111111111111</v>
      </c>
      <c r="AE256" s="448">
        <v>3.0416666666666665</v>
      </c>
      <c r="AF256" s="848">
        <v>6.1652999999999999E-2</v>
      </c>
      <c r="AG256" s="448">
        <v>1972105.4333888888</v>
      </c>
      <c r="AH256" s="448">
        <v>3058718.7670833333</v>
      </c>
      <c r="AI256" s="448">
        <v>61998.637199010001</v>
      </c>
      <c r="AJ256" s="448">
        <v>1.961111111111111</v>
      </c>
      <c r="AK256" s="448">
        <v>3.0416666666666665</v>
      </c>
      <c r="AL256" s="448">
        <v>6.1652999999999999E-2</v>
      </c>
    </row>
    <row r="257" spans="1:38">
      <c r="A257" s="437" t="s">
        <v>765</v>
      </c>
      <c r="B257" s="437" t="s">
        <v>2033</v>
      </c>
      <c r="C257" s="437" t="s">
        <v>517</v>
      </c>
      <c r="D257" s="437" t="s">
        <v>518</v>
      </c>
      <c r="E257" s="437" t="s">
        <v>1393</v>
      </c>
      <c r="F257" s="437" t="s">
        <v>538</v>
      </c>
      <c r="G257" s="437" t="s">
        <v>1369</v>
      </c>
      <c r="H257" s="437" t="s">
        <v>537</v>
      </c>
      <c r="I257" s="437" t="s">
        <v>0</v>
      </c>
      <c r="J257" s="437" t="s">
        <v>539</v>
      </c>
      <c r="K257" s="437" t="s">
        <v>521</v>
      </c>
      <c r="L257" s="437" t="s">
        <v>533</v>
      </c>
      <c r="M257" s="437">
        <v>1</v>
      </c>
      <c r="N257" s="437">
        <v>1</v>
      </c>
      <c r="O257" s="437">
        <v>1</v>
      </c>
      <c r="P257" s="437">
        <v>1</v>
      </c>
      <c r="Q257" s="437">
        <v>1</v>
      </c>
      <c r="R257" s="437">
        <v>1</v>
      </c>
      <c r="S257" s="448">
        <v>257000</v>
      </c>
      <c r="T257" s="448">
        <v>0</v>
      </c>
      <c r="U257" s="448">
        <v>0</v>
      </c>
      <c r="V257" s="448">
        <v>7922.41</v>
      </c>
      <c r="W257" s="448">
        <v>0</v>
      </c>
      <c r="X257" s="448">
        <v>0</v>
      </c>
      <c r="Y257" s="448">
        <v>0</v>
      </c>
      <c r="Z257" s="448">
        <v>257000</v>
      </c>
      <c r="AA257" s="846">
        <v>44050</v>
      </c>
      <c r="AB257" s="846">
        <v>45145</v>
      </c>
      <c r="AC257" s="847">
        <v>257000</v>
      </c>
      <c r="AD257" s="448">
        <v>1.961111111111111</v>
      </c>
      <c r="AE257" s="448">
        <v>3.0416666666666665</v>
      </c>
      <c r="AF257" s="848">
        <v>6.1652999999999999E-2</v>
      </c>
      <c r="AG257" s="448">
        <v>504005.55555555556</v>
      </c>
      <c r="AH257" s="448">
        <v>781708.33333333326</v>
      </c>
      <c r="AI257" s="448">
        <v>15844.821</v>
      </c>
      <c r="AJ257" s="448">
        <v>1.961111111111111</v>
      </c>
      <c r="AK257" s="448">
        <v>3.0416666666666665</v>
      </c>
      <c r="AL257" s="448">
        <v>6.1652999999999999E-2</v>
      </c>
    </row>
    <row r="258" spans="1:38">
      <c r="A258" s="437" t="s">
        <v>766</v>
      </c>
      <c r="B258" s="437" t="s">
        <v>2034</v>
      </c>
      <c r="C258" s="437" t="s">
        <v>517</v>
      </c>
      <c r="D258" s="437" t="s">
        <v>518</v>
      </c>
      <c r="E258" s="437" t="s">
        <v>1393</v>
      </c>
      <c r="F258" s="437" t="s">
        <v>538</v>
      </c>
      <c r="G258" s="437" t="s">
        <v>1369</v>
      </c>
      <c r="H258" s="437" t="s">
        <v>537</v>
      </c>
      <c r="I258" s="437" t="s">
        <v>0</v>
      </c>
      <c r="J258" s="437" t="s">
        <v>539</v>
      </c>
      <c r="K258" s="437" t="s">
        <v>521</v>
      </c>
      <c r="L258" s="437" t="s">
        <v>533</v>
      </c>
      <c r="M258" s="437">
        <v>1</v>
      </c>
      <c r="N258" s="437">
        <v>1</v>
      </c>
      <c r="O258" s="437">
        <v>1</v>
      </c>
      <c r="P258" s="437">
        <v>1</v>
      </c>
      <c r="Q258" s="437">
        <v>1</v>
      </c>
      <c r="R258" s="437">
        <v>1</v>
      </c>
      <c r="S258" s="448">
        <v>1330400.1000000001</v>
      </c>
      <c r="T258" s="448">
        <v>0</v>
      </c>
      <c r="U258" s="448">
        <v>0</v>
      </c>
      <c r="V258" s="448">
        <v>41011.58</v>
      </c>
      <c r="W258" s="448">
        <v>0</v>
      </c>
      <c r="X258" s="448">
        <v>0</v>
      </c>
      <c r="Y258" s="448">
        <v>0</v>
      </c>
      <c r="Z258" s="448">
        <v>1330400.1000000001</v>
      </c>
      <c r="AA258" s="846">
        <v>44050</v>
      </c>
      <c r="AB258" s="846">
        <v>45145</v>
      </c>
      <c r="AC258" s="847">
        <v>1330400.1000000001</v>
      </c>
      <c r="AD258" s="448">
        <v>1.961111111111111</v>
      </c>
      <c r="AE258" s="448">
        <v>3.0416666666666665</v>
      </c>
      <c r="AF258" s="848">
        <v>6.1652999999999999E-2</v>
      </c>
      <c r="AG258" s="448">
        <v>2609062.4183333335</v>
      </c>
      <c r="AH258" s="448">
        <v>4046633.6375000002</v>
      </c>
      <c r="AI258" s="448">
        <v>82023.157365300009</v>
      </c>
      <c r="AJ258" s="448">
        <v>1.961111111111111</v>
      </c>
      <c r="AK258" s="448">
        <v>3.0416666666666665</v>
      </c>
      <c r="AL258" s="448">
        <v>6.1652999999999999E-2</v>
      </c>
    </row>
    <row r="259" spans="1:38">
      <c r="A259" s="437" t="s">
        <v>767</v>
      </c>
      <c r="B259" s="437" t="s">
        <v>2035</v>
      </c>
      <c r="C259" s="437" t="s">
        <v>517</v>
      </c>
      <c r="D259" s="437" t="s">
        <v>518</v>
      </c>
      <c r="E259" s="437" t="s">
        <v>1393</v>
      </c>
      <c r="F259" s="437" t="s">
        <v>538</v>
      </c>
      <c r="G259" s="437" t="s">
        <v>1369</v>
      </c>
      <c r="H259" s="437" t="s">
        <v>537</v>
      </c>
      <c r="I259" s="437" t="s">
        <v>0</v>
      </c>
      <c r="J259" s="437" t="s">
        <v>539</v>
      </c>
      <c r="K259" s="437" t="s">
        <v>521</v>
      </c>
      <c r="L259" s="437" t="s">
        <v>533</v>
      </c>
      <c r="M259" s="437">
        <v>1</v>
      </c>
      <c r="N259" s="437">
        <v>1</v>
      </c>
      <c r="O259" s="437">
        <v>1</v>
      </c>
      <c r="P259" s="437">
        <v>1</v>
      </c>
      <c r="Q259" s="437">
        <v>1</v>
      </c>
      <c r="R259" s="437">
        <v>1</v>
      </c>
      <c r="S259" s="448">
        <v>526443.12</v>
      </c>
      <c r="T259" s="448">
        <v>0</v>
      </c>
      <c r="U259" s="448">
        <v>0</v>
      </c>
      <c r="V259" s="448">
        <v>16228.4</v>
      </c>
      <c r="W259" s="448">
        <v>0</v>
      </c>
      <c r="X259" s="448">
        <v>0</v>
      </c>
      <c r="Y259" s="448">
        <v>0</v>
      </c>
      <c r="Z259" s="448">
        <v>526443.12</v>
      </c>
      <c r="AA259" s="846">
        <v>44050</v>
      </c>
      <c r="AB259" s="846">
        <v>45145</v>
      </c>
      <c r="AC259" s="847">
        <v>526443.12</v>
      </c>
      <c r="AD259" s="448">
        <v>1.961111111111111</v>
      </c>
      <c r="AE259" s="448">
        <v>3.0416666666666665</v>
      </c>
      <c r="AF259" s="848">
        <v>6.1652999999999999E-2</v>
      </c>
      <c r="AG259" s="448">
        <v>1032413.4519999999</v>
      </c>
      <c r="AH259" s="448">
        <v>1601264.49</v>
      </c>
      <c r="AI259" s="448">
        <v>32456.797677359998</v>
      </c>
      <c r="AJ259" s="448">
        <v>1.961111111111111</v>
      </c>
      <c r="AK259" s="448">
        <v>3.0416666666666665</v>
      </c>
      <c r="AL259" s="448">
        <v>6.1652999999999999E-2</v>
      </c>
    </row>
    <row r="260" spans="1:38">
      <c r="A260" s="437" t="s">
        <v>768</v>
      </c>
      <c r="B260" s="437" t="s">
        <v>2036</v>
      </c>
      <c r="C260" s="437" t="s">
        <v>517</v>
      </c>
      <c r="D260" s="437" t="s">
        <v>518</v>
      </c>
      <c r="E260" s="437" t="s">
        <v>1393</v>
      </c>
      <c r="F260" s="437" t="s">
        <v>538</v>
      </c>
      <c r="G260" s="437" t="s">
        <v>1369</v>
      </c>
      <c r="H260" s="437" t="s">
        <v>537</v>
      </c>
      <c r="I260" s="437" t="s">
        <v>0</v>
      </c>
      <c r="J260" s="437" t="s">
        <v>539</v>
      </c>
      <c r="K260" s="437" t="s">
        <v>521</v>
      </c>
      <c r="L260" s="437" t="s">
        <v>533</v>
      </c>
      <c r="M260" s="437">
        <v>1</v>
      </c>
      <c r="N260" s="437">
        <v>1</v>
      </c>
      <c r="O260" s="437">
        <v>1</v>
      </c>
      <c r="P260" s="437">
        <v>1</v>
      </c>
      <c r="Q260" s="437">
        <v>1</v>
      </c>
      <c r="R260" s="437">
        <v>1</v>
      </c>
      <c r="S260" s="448">
        <v>704317.79</v>
      </c>
      <c r="T260" s="448">
        <v>0</v>
      </c>
      <c r="U260" s="448">
        <v>0</v>
      </c>
      <c r="V260" s="448">
        <v>25107.17</v>
      </c>
      <c r="W260" s="448">
        <v>0</v>
      </c>
      <c r="X260" s="448">
        <v>0</v>
      </c>
      <c r="Y260" s="448">
        <v>0</v>
      </c>
      <c r="Z260" s="448">
        <v>704317.79</v>
      </c>
      <c r="AA260" s="846">
        <v>44050</v>
      </c>
      <c r="AB260" s="846">
        <v>45876</v>
      </c>
      <c r="AC260" s="847">
        <v>704317.79</v>
      </c>
      <c r="AD260" s="448">
        <v>3.9916666666666667</v>
      </c>
      <c r="AE260" s="448">
        <v>5.072222222222222</v>
      </c>
      <c r="AF260" s="848">
        <v>7.1294999999999997E-2</v>
      </c>
      <c r="AG260" s="448">
        <v>2811401.8450833336</v>
      </c>
      <c r="AH260" s="448">
        <v>3572456.3459444446</v>
      </c>
      <c r="AI260" s="448">
        <v>50214.336838050003</v>
      </c>
      <c r="AJ260" s="448">
        <v>3.9916666666666667</v>
      </c>
      <c r="AK260" s="448">
        <v>5.072222222222222</v>
      </c>
      <c r="AL260" s="448">
        <v>7.1294999999999997E-2</v>
      </c>
    </row>
    <row r="261" spans="1:38">
      <c r="A261" s="437" t="s">
        <v>769</v>
      </c>
      <c r="B261" s="437" t="s">
        <v>2037</v>
      </c>
      <c r="C261" s="437" t="s">
        <v>517</v>
      </c>
      <c r="D261" s="437" t="s">
        <v>518</v>
      </c>
      <c r="E261" s="437" t="s">
        <v>1393</v>
      </c>
      <c r="F261" s="437" t="s">
        <v>538</v>
      </c>
      <c r="G261" s="437" t="s">
        <v>1369</v>
      </c>
      <c r="H261" s="437" t="s">
        <v>537</v>
      </c>
      <c r="I261" s="437" t="s">
        <v>0</v>
      </c>
      <c r="J261" s="437" t="s">
        <v>539</v>
      </c>
      <c r="K261" s="437" t="s">
        <v>521</v>
      </c>
      <c r="L261" s="437" t="s">
        <v>533</v>
      </c>
      <c r="M261" s="437">
        <v>1</v>
      </c>
      <c r="N261" s="437">
        <v>1</v>
      </c>
      <c r="O261" s="437">
        <v>1</v>
      </c>
      <c r="P261" s="437">
        <v>1</v>
      </c>
      <c r="Q261" s="437">
        <v>1</v>
      </c>
      <c r="R261" s="437">
        <v>1</v>
      </c>
      <c r="S261" s="448">
        <v>348012.24</v>
      </c>
      <c r="T261" s="448">
        <v>0</v>
      </c>
      <c r="U261" s="448">
        <v>0</v>
      </c>
      <c r="V261" s="448">
        <v>13134.33</v>
      </c>
      <c r="W261" s="448">
        <v>0</v>
      </c>
      <c r="X261" s="448">
        <v>0</v>
      </c>
      <c r="Y261" s="448">
        <v>0</v>
      </c>
      <c r="Z261" s="448">
        <v>348012.24</v>
      </c>
      <c r="AA261" s="846">
        <v>44050</v>
      </c>
      <c r="AB261" s="846">
        <v>46606</v>
      </c>
      <c r="AC261" s="847">
        <v>348012.24</v>
      </c>
      <c r="AD261" s="448">
        <v>6.0194444444444448</v>
      </c>
      <c r="AE261" s="448">
        <v>7.1</v>
      </c>
      <c r="AF261" s="848">
        <v>7.5481999999999994E-2</v>
      </c>
      <c r="AG261" s="448">
        <v>2094840.3446666668</v>
      </c>
      <c r="AH261" s="448">
        <v>2470886.9039999996</v>
      </c>
      <c r="AI261" s="448">
        <v>26268.659899679998</v>
      </c>
      <c r="AJ261" s="448">
        <v>6.0194444444444448</v>
      </c>
      <c r="AK261" s="448">
        <v>7.0999999999999988</v>
      </c>
      <c r="AL261" s="448">
        <v>7.5481999999999994E-2</v>
      </c>
    </row>
    <row r="262" spans="1:38">
      <c r="A262" s="437" t="s">
        <v>770</v>
      </c>
      <c r="B262" s="437" t="s">
        <v>2038</v>
      </c>
      <c r="C262" s="437" t="s">
        <v>517</v>
      </c>
      <c r="D262" s="437" t="s">
        <v>518</v>
      </c>
      <c r="E262" s="437" t="s">
        <v>1393</v>
      </c>
      <c r="F262" s="437" t="s">
        <v>538</v>
      </c>
      <c r="G262" s="437" t="s">
        <v>1369</v>
      </c>
      <c r="H262" s="437" t="s">
        <v>537</v>
      </c>
      <c r="I262" s="437" t="s">
        <v>0</v>
      </c>
      <c r="J262" s="437" t="s">
        <v>539</v>
      </c>
      <c r="K262" s="437" t="s">
        <v>521</v>
      </c>
      <c r="L262" s="437" t="s">
        <v>533</v>
      </c>
      <c r="M262" s="437">
        <v>1</v>
      </c>
      <c r="N262" s="437">
        <v>1</v>
      </c>
      <c r="O262" s="437">
        <v>1</v>
      </c>
      <c r="P262" s="437">
        <v>1</v>
      </c>
      <c r="Q262" s="437">
        <v>1</v>
      </c>
      <c r="R262" s="437">
        <v>1</v>
      </c>
      <c r="S262" s="448">
        <v>6312865.96</v>
      </c>
      <c r="T262" s="448">
        <v>0</v>
      </c>
      <c r="U262" s="448">
        <v>0</v>
      </c>
      <c r="V262" s="448">
        <v>194603.56</v>
      </c>
      <c r="W262" s="448">
        <v>0</v>
      </c>
      <c r="X262" s="448">
        <v>0</v>
      </c>
      <c r="Y262" s="448">
        <v>0</v>
      </c>
      <c r="Z262" s="448">
        <v>6312865.96</v>
      </c>
      <c r="AA262" s="846">
        <v>44050</v>
      </c>
      <c r="AB262" s="846">
        <v>45145</v>
      </c>
      <c r="AC262" s="847">
        <v>6312865.96</v>
      </c>
      <c r="AD262" s="448">
        <v>1.961111111111111</v>
      </c>
      <c r="AE262" s="448">
        <v>3.0416666666666665</v>
      </c>
      <c r="AF262" s="848">
        <v>6.1652999999999999E-2</v>
      </c>
      <c r="AG262" s="448">
        <v>12380231.57711111</v>
      </c>
      <c r="AH262" s="448">
        <v>19201633.961666666</v>
      </c>
      <c r="AI262" s="448">
        <v>389207.12503187999</v>
      </c>
      <c r="AJ262" s="448">
        <v>1.961111111111111</v>
      </c>
      <c r="AK262" s="448">
        <v>3.0416666666666665</v>
      </c>
      <c r="AL262" s="448">
        <v>6.1652999999999999E-2</v>
      </c>
    </row>
    <row r="263" spans="1:38">
      <c r="A263" s="437" t="s">
        <v>771</v>
      </c>
      <c r="B263" s="437" t="s">
        <v>2039</v>
      </c>
      <c r="C263" s="437" t="s">
        <v>517</v>
      </c>
      <c r="D263" s="437" t="s">
        <v>518</v>
      </c>
      <c r="E263" s="437" t="s">
        <v>1393</v>
      </c>
      <c r="F263" s="437" t="s">
        <v>538</v>
      </c>
      <c r="G263" s="437" t="s">
        <v>1369</v>
      </c>
      <c r="H263" s="437" t="s">
        <v>537</v>
      </c>
      <c r="I263" s="437" t="s">
        <v>0</v>
      </c>
      <c r="J263" s="437" t="s">
        <v>539</v>
      </c>
      <c r="K263" s="437" t="s">
        <v>521</v>
      </c>
      <c r="L263" s="437" t="s">
        <v>533</v>
      </c>
      <c r="M263" s="437">
        <v>1</v>
      </c>
      <c r="N263" s="437">
        <v>1</v>
      </c>
      <c r="O263" s="437">
        <v>1</v>
      </c>
      <c r="P263" s="437">
        <v>1</v>
      </c>
      <c r="Q263" s="437">
        <v>1</v>
      </c>
      <c r="R263" s="437">
        <v>1</v>
      </c>
      <c r="S263" s="448">
        <v>287600</v>
      </c>
      <c r="T263" s="448">
        <v>0</v>
      </c>
      <c r="U263" s="448">
        <v>0</v>
      </c>
      <c r="V263" s="448">
        <v>8865.7000000000007</v>
      </c>
      <c r="W263" s="448">
        <v>0</v>
      </c>
      <c r="X263" s="448">
        <v>0</v>
      </c>
      <c r="Y263" s="448">
        <v>0</v>
      </c>
      <c r="Z263" s="448">
        <v>287600</v>
      </c>
      <c r="AA263" s="846">
        <v>44050</v>
      </c>
      <c r="AB263" s="846">
        <v>45145</v>
      </c>
      <c r="AC263" s="847">
        <v>287600</v>
      </c>
      <c r="AD263" s="448">
        <v>1.961111111111111</v>
      </c>
      <c r="AE263" s="448">
        <v>3.0416666666666665</v>
      </c>
      <c r="AF263" s="848">
        <v>6.1652999999999999E-2</v>
      </c>
      <c r="AG263" s="448">
        <v>564015.5555555555</v>
      </c>
      <c r="AH263" s="448">
        <v>874783.33333333326</v>
      </c>
      <c r="AI263" s="448">
        <v>17731.4028</v>
      </c>
      <c r="AJ263" s="448">
        <v>1.961111111111111</v>
      </c>
      <c r="AK263" s="448">
        <v>3.0416666666666665</v>
      </c>
      <c r="AL263" s="448">
        <v>6.1652999999999999E-2</v>
      </c>
    </row>
    <row r="264" spans="1:38">
      <c r="A264" s="437" t="s">
        <v>772</v>
      </c>
      <c r="B264" s="437" t="s">
        <v>2040</v>
      </c>
      <c r="C264" s="437" t="s">
        <v>517</v>
      </c>
      <c r="D264" s="437" t="s">
        <v>518</v>
      </c>
      <c r="E264" s="437" t="s">
        <v>1393</v>
      </c>
      <c r="F264" s="437" t="s">
        <v>538</v>
      </c>
      <c r="G264" s="437" t="s">
        <v>1369</v>
      </c>
      <c r="H264" s="437" t="s">
        <v>537</v>
      </c>
      <c r="I264" s="437" t="s">
        <v>0</v>
      </c>
      <c r="J264" s="437" t="s">
        <v>539</v>
      </c>
      <c r="K264" s="437" t="s">
        <v>521</v>
      </c>
      <c r="L264" s="437" t="s">
        <v>533</v>
      </c>
      <c r="M264" s="437">
        <v>1</v>
      </c>
      <c r="N264" s="437">
        <v>1</v>
      </c>
      <c r="O264" s="437">
        <v>1</v>
      </c>
      <c r="P264" s="437">
        <v>1</v>
      </c>
      <c r="Q264" s="437">
        <v>1</v>
      </c>
      <c r="R264" s="437">
        <v>1</v>
      </c>
      <c r="S264" s="448">
        <v>114715</v>
      </c>
      <c r="T264" s="448">
        <v>0</v>
      </c>
      <c r="U264" s="448">
        <v>0</v>
      </c>
      <c r="V264" s="448">
        <v>4089.3</v>
      </c>
      <c r="W264" s="448">
        <v>0</v>
      </c>
      <c r="X264" s="448">
        <v>0</v>
      </c>
      <c r="Y264" s="448">
        <v>0</v>
      </c>
      <c r="Z264" s="448">
        <v>114715</v>
      </c>
      <c r="AA264" s="846">
        <v>44050</v>
      </c>
      <c r="AB264" s="846">
        <v>45876</v>
      </c>
      <c r="AC264" s="847">
        <v>114715</v>
      </c>
      <c r="AD264" s="448">
        <v>3.9916666666666667</v>
      </c>
      <c r="AE264" s="448">
        <v>5.072222222222222</v>
      </c>
      <c r="AF264" s="848">
        <v>7.1294999999999997E-2</v>
      </c>
      <c r="AG264" s="448">
        <v>457904.04166666669</v>
      </c>
      <c r="AH264" s="448">
        <v>581859.97222222225</v>
      </c>
      <c r="AI264" s="448">
        <v>8178.6059249999998</v>
      </c>
      <c r="AJ264" s="448">
        <v>3.9916666666666667</v>
      </c>
      <c r="AK264" s="448">
        <v>5.0722222222222229</v>
      </c>
      <c r="AL264" s="448">
        <v>7.1294999999999997E-2</v>
      </c>
    </row>
    <row r="265" spans="1:38">
      <c r="A265" s="437" t="s">
        <v>773</v>
      </c>
      <c r="B265" s="437" t="s">
        <v>2041</v>
      </c>
      <c r="C265" s="437" t="s">
        <v>517</v>
      </c>
      <c r="D265" s="437" t="s">
        <v>518</v>
      </c>
      <c r="E265" s="437" t="s">
        <v>1393</v>
      </c>
      <c r="F265" s="437" t="s">
        <v>538</v>
      </c>
      <c r="G265" s="437" t="s">
        <v>1369</v>
      </c>
      <c r="H265" s="437" t="s">
        <v>537</v>
      </c>
      <c r="I265" s="437" t="s">
        <v>0</v>
      </c>
      <c r="J265" s="437" t="s">
        <v>539</v>
      </c>
      <c r="K265" s="437" t="s">
        <v>521</v>
      </c>
      <c r="L265" s="437" t="s">
        <v>533</v>
      </c>
      <c r="M265" s="437">
        <v>1</v>
      </c>
      <c r="N265" s="437">
        <v>1</v>
      </c>
      <c r="O265" s="437">
        <v>1</v>
      </c>
      <c r="P265" s="437">
        <v>1</v>
      </c>
      <c r="Q265" s="437">
        <v>1</v>
      </c>
      <c r="R265" s="437">
        <v>1</v>
      </c>
      <c r="S265" s="448">
        <v>114575</v>
      </c>
      <c r="T265" s="448">
        <v>0</v>
      </c>
      <c r="U265" s="448">
        <v>0</v>
      </c>
      <c r="V265" s="448">
        <v>4324.18</v>
      </c>
      <c r="W265" s="448">
        <v>0</v>
      </c>
      <c r="X265" s="448">
        <v>0</v>
      </c>
      <c r="Y265" s="448">
        <v>0</v>
      </c>
      <c r="Z265" s="448">
        <v>114575</v>
      </c>
      <c r="AA265" s="846">
        <v>44050</v>
      </c>
      <c r="AB265" s="846">
        <v>46606</v>
      </c>
      <c r="AC265" s="847">
        <v>114575</v>
      </c>
      <c r="AD265" s="448">
        <v>6.0194444444444448</v>
      </c>
      <c r="AE265" s="448">
        <v>7.1</v>
      </c>
      <c r="AF265" s="848">
        <v>7.5481999999999994E-2</v>
      </c>
      <c r="AG265" s="448">
        <v>689677.84722222225</v>
      </c>
      <c r="AH265" s="448">
        <v>813482.5</v>
      </c>
      <c r="AI265" s="448">
        <v>8648.3501499999984</v>
      </c>
      <c r="AJ265" s="448">
        <v>6.0194444444444448</v>
      </c>
      <c r="AK265" s="448">
        <v>7.1</v>
      </c>
      <c r="AL265" s="448">
        <v>7.548199999999998E-2</v>
      </c>
    </row>
    <row r="266" spans="1:38">
      <c r="A266" s="437" t="s">
        <v>774</v>
      </c>
      <c r="B266" s="437" t="s">
        <v>2042</v>
      </c>
      <c r="C266" s="437" t="s">
        <v>517</v>
      </c>
      <c r="D266" s="437" t="s">
        <v>518</v>
      </c>
      <c r="E266" s="437" t="s">
        <v>1393</v>
      </c>
      <c r="F266" s="437" t="s">
        <v>538</v>
      </c>
      <c r="G266" s="437" t="s">
        <v>1369</v>
      </c>
      <c r="H266" s="437" t="s">
        <v>537</v>
      </c>
      <c r="I266" s="437" t="s">
        <v>0</v>
      </c>
      <c r="J266" s="437" t="s">
        <v>539</v>
      </c>
      <c r="K266" s="437" t="s">
        <v>521</v>
      </c>
      <c r="L266" s="437" t="s">
        <v>533</v>
      </c>
      <c r="M266" s="437">
        <v>1</v>
      </c>
      <c r="N266" s="437">
        <v>1</v>
      </c>
      <c r="O266" s="437">
        <v>1</v>
      </c>
      <c r="P266" s="437">
        <v>1</v>
      </c>
      <c r="Q266" s="437">
        <v>1</v>
      </c>
      <c r="R266" s="437">
        <v>1</v>
      </c>
      <c r="S266" s="448">
        <v>6290645.4400000004</v>
      </c>
      <c r="T266" s="448">
        <v>0</v>
      </c>
      <c r="U266" s="448">
        <v>0</v>
      </c>
      <c r="V266" s="448">
        <v>224245.78</v>
      </c>
      <c r="W266" s="448">
        <v>0</v>
      </c>
      <c r="X266" s="448">
        <v>0</v>
      </c>
      <c r="Y266" s="448">
        <v>0</v>
      </c>
      <c r="Z266" s="448">
        <v>6290645.4400000004</v>
      </c>
      <c r="AA266" s="846">
        <v>44050</v>
      </c>
      <c r="AB266" s="846">
        <v>45876</v>
      </c>
      <c r="AC266" s="847">
        <v>6290645.4400000004</v>
      </c>
      <c r="AD266" s="448">
        <v>3.9916666666666667</v>
      </c>
      <c r="AE266" s="448">
        <v>5.072222222222222</v>
      </c>
      <c r="AF266" s="848">
        <v>7.1294999999999997E-2</v>
      </c>
      <c r="AG266" s="448">
        <v>25110159.714666668</v>
      </c>
      <c r="AH266" s="448">
        <v>31907551.592888888</v>
      </c>
      <c r="AI266" s="448">
        <v>448491.56664480001</v>
      </c>
      <c r="AJ266" s="448">
        <v>3.9916666666666667</v>
      </c>
      <c r="AK266" s="448">
        <v>5.072222222222222</v>
      </c>
      <c r="AL266" s="448">
        <v>7.1294999999999997E-2</v>
      </c>
    </row>
    <row r="267" spans="1:38">
      <c r="A267" s="437" t="s">
        <v>775</v>
      </c>
      <c r="B267" s="437" t="s">
        <v>2043</v>
      </c>
      <c r="C267" s="437" t="s">
        <v>517</v>
      </c>
      <c r="D267" s="437" t="s">
        <v>518</v>
      </c>
      <c r="E267" s="437" t="s">
        <v>1393</v>
      </c>
      <c r="F267" s="437" t="s">
        <v>538</v>
      </c>
      <c r="G267" s="437" t="s">
        <v>1369</v>
      </c>
      <c r="H267" s="437" t="s">
        <v>537</v>
      </c>
      <c r="I267" s="437" t="s">
        <v>0</v>
      </c>
      <c r="J267" s="437" t="s">
        <v>539</v>
      </c>
      <c r="K267" s="437" t="s">
        <v>521</v>
      </c>
      <c r="L267" s="437" t="s">
        <v>533</v>
      </c>
      <c r="M267" s="437">
        <v>1</v>
      </c>
      <c r="N267" s="437">
        <v>1</v>
      </c>
      <c r="O267" s="437">
        <v>1</v>
      </c>
      <c r="P267" s="437">
        <v>1</v>
      </c>
      <c r="Q267" s="437">
        <v>1</v>
      </c>
      <c r="R267" s="437">
        <v>1</v>
      </c>
      <c r="S267" s="448">
        <v>2968774.18</v>
      </c>
      <c r="T267" s="448">
        <v>0</v>
      </c>
      <c r="U267" s="448">
        <v>0</v>
      </c>
      <c r="V267" s="448">
        <v>0</v>
      </c>
      <c r="W267" s="448">
        <v>0</v>
      </c>
      <c r="X267" s="448">
        <v>0</v>
      </c>
      <c r="Y267" s="448">
        <v>0</v>
      </c>
      <c r="Z267" s="448">
        <v>2968774.18</v>
      </c>
      <c r="AA267" s="846">
        <v>44165</v>
      </c>
      <c r="AB267" s="846">
        <v>45260</v>
      </c>
      <c r="AC267" s="847">
        <v>2968774.18</v>
      </c>
      <c r="AD267" s="448">
        <v>2.2805555555555554</v>
      </c>
      <c r="AE267" s="448">
        <v>3.0416666666666665</v>
      </c>
      <c r="AF267" s="848">
        <v>6.1652999999999999E-2</v>
      </c>
      <c r="AG267" s="448">
        <v>6770454.4493888887</v>
      </c>
      <c r="AH267" s="448">
        <v>9030021.4641666673</v>
      </c>
      <c r="AI267" s="448">
        <v>183033.83451954002</v>
      </c>
      <c r="AJ267" s="448">
        <v>2.2805555555555554</v>
      </c>
      <c r="AK267" s="448">
        <v>3.0416666666666665</v>
      </c>
      <c r="AL267" s="448">
        <v>6.1652999999999999E-2</v>
      </c>
    </row>
    <row r="268" spans="1:38">
      <c r="A268" s="437" t="s">
        <v>776</v>
      </c>
      <c r="B268" s="437" t="s">
        <v>2044</v>
      </c>
      <c r="C268" s="437" t="s">
        <v>517</v>
      </c>
      <c r="D268" s="437" t="s">
        <v>518</v>
      </c>
      <c r="E268" s="437" t="s">
        <v>1393</v>
      </c>
      <c r="F268" s="437" t="s">
        <v>538</v>
      </c>
      <c r="G268" s="437" t="s">
        <v>1369</v>
      </c>
      <c r="H268" s="437" t="s">
        <v>537</v>
      </c>
      <c r="I268" s="437" t="s">
        <v>0</v>
      </c>
      <c r="J268" s="437" t="s">
        <v>539</v>
      </c>
      <c r="K268" s="437" t="s">
        <v>521</v>
      </c>
      <c r="L268" s="437" t="s">
        <v>533</v>
      </c>
      <c r="M268" s="437">
        <v>1</v>
      </c>
      <c r="N268" s="437">
        <v>1</v>
      </c>
      <c r="O268" s="437">
        <v>1</v>
      </c>
      <c r="P268" s="437">
        <v>1</v>
      </c>
      <c r="Q268" s="437">
        <v>1</v>
      </c>
      <c r="R268" s="437">
        <v>1</v>
      </c>
      <c r="S268" s="448">
        <v>2968774.18</v>
      </c>
      <c r="T268" s="448">
        <v>0</v>
      </c>
      <c r="U268" s="448">
        <v>0</v>
      </c>
      <c r="V268" s="448">
        <v>0</v>
      </c>
      <c r="W268" s="448">
        <v>0</v>
      </c>
      <c r="X268" s="448">
        <v>0</v>
      </c>
      <c r="Y268" s="448">
        <v>0</v>
      </c>
      <c r="Z268" s="448">
        <v>2968774.18</v>
      </c>
      <c r="AA268" s="846">
        <v>44168</v>
      </c>
      <c r="AB268" s="846">
        <v>45994</v>
      </c>
      <c r="AC268" s="847">
        <v>2968774.18</v>
      </c>
      <c r="AD268" s="448">
        <v>4.3194444444444446</v>
      </c>
      <c r="AE268" s="448">
        <v>5.072222222222222</v>
      </c>
      <c r="AF268" s="848">
        <v>7.1294999999999997E-2</v>
      </c>
      <c r="AG268" s="448">
        <v>12823455.138611112</v>
      </c>
      <c r="AH268" s="448">
        <v>15058282.368555555</v>
      </c>
      <c r="AI268" s="448">
        <v>211658.7551631</v>
      </c>
      <c r="AJ268" s="448">
        <v>4.3194444444444446</v>
      </c>
      <c r="AK268" s="448">
        <v>5.072222222222222</v>
      </c>
      <c r="AL268" s="448">
        <v>7.1294999999999997E-2</v>
      </c>
    </row>
    <row r="269" spans="1:38">
      <c r="A269" s="437" t="s">
        <v>777</v>
      </c>
      <c r="B269" s="437" t="s">
        <v>2045</v>
      </c>
      <c r="C269" s="437" t="s">
        <v>517</v>
      </c>
      <c r="D269" s="437" t="s">
        <v>518</v>
      </c>
      <c r="E269" s="437" t="s">
        <v>1393</v>
      </c>
      <c r="F269" s="437" t="s">
        <v>538</v>
      </c>
      <c r="G269" s="437" t="s">
        <v>1369</v>
      </c>
      <c r="H269" s="437" t="s">
        <v>537</v>
      </c>
      <c r="I269" s="437" t="s">
        <v>0</v>
      </c>
      <c r="J269" s="437" t="s">
        <v>539</v>
      </c>
      <c r="K269" s="437" t="s">
        <v>521</v>
      </c>
      <c r="L269" s="437" t="s">
        <v>533</v>
      </c>
      <c r="M269" s="437">
        <v>1</v>
      </c>
      <c r="N269" s="437">
        <v>1</v>
      </c>
      <c r="O269" s="437">
        <v>1</v>
      </c>
      <c r="P269" s="437">
        <v>1</v>
      </c>
      <c r="Q269" s="437">
        <v>1</v>
      </c>
      <c r="R269" s="437">
        <v>1</v>
      </c>
      <c r="S269" s="448">
        <v>239241.3</v>
      </c>
      <c r="T269" s="448">
        <v>0</v>
      </c>
      <c r="U269" s="448">
        <v>0</v>
      </c>
      <c r="V269" s="448">
        <v>7374.97</v>
      </c>
      <c r="W269" s="448">
        <v>0</v>
      </c>
      <c r="X269" s="448">
        <v>0</v>
      </c>
      <c r="Y269" s="448">
        <v>0</v>
      </c>
      <c r="Z269" s="448">
        <v>239241.3</v>
      </c>
      <c r="AA269" s="846">
        <v>44050</v>
      </c>
      <c r="AB269" s="846">
        <v>45145</v>
      </c>
      <c r="AC269" s="847">
        <v>239241.3</v>
      </c>
      <c r="AD269" s="448">
        <v>1.961111111111111</v>
      </c>
      <c r="AE269" s="448">
        <v>3.0416666666666665</v>
      </c>
      <c r="AF269" s="848">
        <v>6.1699999999999998E-2</v>
      </c>
      <c r="AG269" s="448">
        <v>469178.77166666661</v>
      </c>
      <c r="AH269" s="448">
        <v>727692.28749999998</v>
      </c>
      <c r="AI269" s="448">
        <v>14761.188209999998</v>
      </c>
      <c r="AJ269" s="448">
        <v>1.961111111111111</v>
      </c>
      <c r="AK269" s="448">
        <v>3.0416666666666665</v>
      </c>
      <c r="AL269" s="448">
        <v>6.1699999999999998E-2</v>
      </c>
    </row>
    <row r="270" spans="1:38">
      <c r="A270" s="437" t="s">
        <v>778</v>
      </c>
      <c r="B270" s="437" t="s">
        <v>2046</v>
      </c>
      <c r="C270" s="437" t="s">
        <v>517</v>
      </c>
      <c r="D270" s="437" t="s">
        <v>518</v>
      </c>
      <c r="E270" s="437" t="s">
        <v>1393</v>
      </c>
      <c r="F270" s="437" t="s">
        <v>538</v>
      </c>
      <c r="G270" s="437" t="s">
        <v>1369</v>
      </c>
      <c r="H270" s="437" t="s">
        <v>537</v>
      </c>
      <c r="I270" s="437" t="s">
        <v>0</v>
      </c>
      <c r="J270" s="437" t="s">
        <v>539</v>
      </c>
      <c r="K270" s="437" t="s">
        <v>521</v>
      </c>
      <c r="L270" s="437" t="s">
        <v>533</v>
      </c>
      <c r="M270" s="437">
        <v>1</v>
      </c>
      <c r="N270" s="437">
        <v>1</v>
      </c>
      <c r="O270" s="437">
        <v>1</v>
      </c>
      <c r="P270" s="437">
        <v>1</v>
      </c>
      <c r="Q270" s="437">
        <v>1</v>
      </c>
      <c r="R270" s="437">
        <v>1</v>
      </c>
      <c r="S270" s="448">
        <v>102773.85</v>
      </c>
      <c r="T270" s="448">
        <v>0</v>
      </c>
      <c r="U270" s="448">
        <v>0</v>
      </c>
      <c r="V270" s="448">
        <v>3168.16</v>
      </c>
      <c r="W270" s="448">
        <v>0</v>
      </c>
      <c r="X270" s="448">
        <v>0</v>
      </c>
      <c r="Y270" s="448">
        <v>0</v>
      </c>
      <c r="Z270" s="448">
        <v>102773.85</v>
      </c>
      <c r="AA270" s="846">
        <v>44050</v>
      </c>
      <c r="AB270" s="846">
        <v>45145</v>
      </c>
      <c r="AC270" s="847">
        <v>102773.85</v>
      </c>
      <c r="AD270" s="448">
        <v>1.961111111111111</v>
      </c>
      <c r="AE270" s="448">
        <v>3.0416666666666665</v>
      </c>
      <c r="AF270" s="848">
        <v>6.1699999999999998E-2</v>
      </c>
      <c r="AG270" s="448">
        <v>201550.93916666668</v>
      </c>
      <c r="AH270" s="448">
        <v>312603.79375000001</v>
      </c>
      <c r="AI270" s="448">
        <v>6341.1465450000005</v>
      </c>
      <c r="AJ270" s="448">
        <v>1.961111111111111</v>
      </c>
      <c r="AK270" s="448">
        <v>3.0416666666666665</v>
      </c>
      <c r="AL270" s="448">
        <v>6.1700000000000005E-2</v>
      </c>
    </row>
    <row r="271" spans="1:38">
      <c r="A271" s="437" t="s">
        <v>779</v>
      </c>
      <c r="B271" s="437" t="s">
        <v>2047</v>
      </c>
      <c r="C271" s="437" t="s">
        <v>517</v>
      </c>
      <c r="D271" s="437" t="s">
        <v>518</v>
      </c>
      <c r="E271" s="437" t="s">
        <v>1393</v>
      </c>
      <c r="F271" s="437" t="s">
        <v>538</v>
      </c>
      <c r="G271" s="437" t="s">
        <v>1369</v>
      </c>
      <c r="H271" s="437" t="s">
        <v>537</v>
      </c>
      <c r="I271" s="437" t="s">
        <v>0</v>
      </c>
      <c r="J271" s="437" t="s">
        <v>539</v>
      </c>
      <c r="K271" s="437" t="s">
        <v>521</v>
      </c>
      <c r="L271" s="437" t="s">
        <v>533</v>
      </c>
      <c r="M271" s="437">
        <v>1</v>
      </c>
      <c r="N271" s="437">
        <v>1</v>
      </c>
      <c r="O271" s="437">
        <v>1</v>
      </c>
      <c r="P271" s="437">
        <v>1</v>
      </c>
      <c r="Q271" s="437">
        <v>1</v>
      </c>
      <c r="R271" s="437">
        <v>1</v>
      </c>
      <c r="S271" s="448">
        <v>102465.04</v>
      </c>
      <c r="T271" s="448">
        <v>0</v>
      </c>
      <c r="U271" s="448">
        <v>0</v>
      </c>
      <c r="V271" s="448">
        <v>3652.62</v>
      </c>
      <c r="W271" s="448">
        <v>0</v>
      </c>
      <c r="X271" s="448">
        <v>0</v>
      </c>
      <c r="Y271" s="448">
        <v>0</v>
      </c>
      <c r="Z271" s="448">
        <v>102465.04</v>
      </c>
      <c r="AA271" s="846">
        <v>44050</v>
      </c>
      <c r="AB271" s="846">
        <v>45876</v>
      </c>
      <c r="AC271" s="847">
        <v>102465.04</v>
      </c>
      <c r="AD271" s="448">
        <v>3.9916666666666667</v>
      </c>
      <c r="AE271" s="448">
        <v>5.072222222222222</v>
      </c>
      <c r="AF271" s="848">
        <v>7.1300000000000002E-2</v>
      </c>
      <c r="AG271" s="448">
        <v>409006.28466666664</v>
      </c>
      <c r="AH271" s="448">
        <v>519725.45288888883</v>
      </c>
      <c r="AI271" s="448">
        <v>7305.7573519999996</v>
      </c>
      <c r="AJ271" s="448">
        <v>3.9916666666666667</v>
      </c>
      <c r="AK271" s="448">
        <v>5.072222222222222</v>
      </c>
      <c r="AL271" s="448">
        <v>7.1300000000000002E-2</v>
      </c>
    </row>
    <row r="272" spans="1:38">
      <c r="A272" s="437" t="s">
        <v>780</v>
      </c>
      <c r="B272" s="437" t="s">
        <v>2048</v>
      </c>
      <c r="C272" s="437" t="s">
        <v>517</v>
      </c>
      <c r="D272" s="437" t="s">
        <v>518</v>
      </c>
      <c r="E272" s="437" t="s">
        <v>1393</v>
      </c>
      <c r="F272" s="437" t="s">
        <v>538</v>
      </c>
      <c r="G272" s="437" t="s">
        <v>1369</v>
      </c>
      <c r="H272" s="437" t="s">
        <v>537</v>
      </c>
      <c r="I272" s="437" t="s">
        <v>0</v>
      </c>
      <c r="J272" s="437" t="s">
        <v>539</v>
      </c>
      <c r="K272" s="437" t="s">
        <v>521</v>
      </c>
      <c r="L272" s="437" t="s">
        <v>533</v>
      </c>
      <c r="M272" s="437">
        <v>1</v>
      </c>
      <c r="N272" s="437">
        <v>1</v>
      </c>
      <c r="O272" s="437">
        <v>1</v>
      </c>
      <c r="P272" s="437">
        <v>1</v>
      </c>
      <c r="Q272" s="437">
        <v>1</v>
      </c>
      <c r="R272" s="437">
        <v>1</v>
      </c>
      <c r="S272" s="448">
        <v>214370</v>
      </c>
      <c r="T272" s="448">
        <v>0</v>
      </c>
      <c r="U272" s="448">
        <v>0</v>
      </c>
      <c r="V272" s="448">
        <v>6608.28</v>
      </c>
      <c r="W272" s="448">
        <v>0</v>
      </c>
      <c r="X272" s="448">
        <v>0</v>
      </c>
      <c r="Y272" s="448">
        <v>0</v>
      </c>
      <c r="Z272" s="448">
        <v>214370</v>
      </c>
      <c r="AA272" s="846">
        <v>44050</v>
      </c>
      <c r="AB272" s="846">
        <v>45145</v>
      </c>
      <c r="AC272" s="847">
        <v>214370</v>
      </c>
      <c r="AD272" s="448">
        <v>1.961111111111111</v>
      </c>
      <c r="AE272" s="448">
        <v>3.0416666666666665</v>
      </c>
      <c r="AF272" s="848">
        <v>6.1699999999999998E-2</v>
      </c>
      <c r="AG272" s="448">
        <v>420403.38888888888</v>
      </c>
      <c r="AH272" s="448">
        <v>652042.08333333326</v>
      </c>
      <c r="AI272" s="448">
        <v>13226.628999999999</v>
      </c>
      <c r="AJ272" s="448">
        <v>1.961111111111111</v>
      </c>
      <c r="AK272" s="448">
        <v>3.0416666666666665</v>
      </c>
      <c r="AL272" s="448">
        <v>6.1699999999999998E-2</v>
      </c>
    </row>
    <row r="273" spans="1:38">
      <c r="A273" s="437" t="s">
        <v>781</v>
      </c>
      <c r="B273" s="437" t="s">
        <v>2049</v>
      </c>
      <c r="C273" s="437" t="s">
        <v>517</v>
      </c>
      <c r="D273" s="437" t="s">
        <v>518</v>
      </c>
      <c r="E273" s="437" t="s">
        <v>1393</v>
      </c>
      <c r="F273" s="437" t="s">
        <v>538</v>
      </c>
      <c r="G273" s="437" t="s">
        <v>1369</v>
      </c>
      <c r="H273" s="437" t="s">
        <v>537</v>
      </c>
      <c r="I273" s="437" t="s">
        <v>0</v>
      </c>
      <c r="J273" s="437" t="s">
        <v>539</v>
      </c>
      <c r="K273" s="437" t="s">
        <v>521</v>
      </c>
      <c r="L273" s="437" t="s">
        <v>533</v>
      </c>
      <c r="M273" s="437">
        <v>1</v>
      </c>
      <c r="N273" s="437">
        <v>1</v>
      </c>
      <c r="O273" s="437">
        <v>1</v>
      </c>
      <c r="P273" s="437">
        <v>1</v>
      </c>
      <c r="Q273" s="437">
        <v>1</v>
      </c>
      <c r="R273" s="437">
        <v>1</v>
      </c>
      <c r="S273" s="448">
        <v>213700</v>
      </c>
      <c r="T273" s="448">
        <v>0</v>
      </c>
      <c r="U273" s="448">
        <v>0</v>
      </c>
      <c r="V273" s="448">
        <v>7617.87</v>
      </c>
      <c r="W273" s="448">
        <v>0</v>
      </c>
      <c r="X273" s="448">
        <v>0</v>
      </c>
      <c r="Y273" s="448">
        <v>0</v>
      </c>
      <c r="Z273" s="448">
        <v>213700</v>
      </c>
      <c r="AA273" s="846">
        <v>44050</v>
      </c>
      <c r="AB273" s="846">
        <v>45876</v>
      </c>
      <c r="AC273" s="847">
        <v>213700</v>
      </c>
      <c r="AD273" s="448">
        <v>3.9916666666666667</v>
      </c>
      <c r="AE273" s="448">
        <v>5.072222222222222</v>
      </c>
      <c r="AF273" s="848">
        <v>7.1300000000000002E-2</v>
      </c>
      <c r="AG273" s="448">
        <v>853019.16666666663</v>
      </c>
      <c r="AH273" s="448">
        <v>1083933.8888888888</v>
      </c>
      <c r="AI273" s="448">
        <v>15236.810000000001</v>
      </c>
      <c r="AJ273" s="448">
        <v>3.9916666666666667</v>
      </c>
      <c r="AK273" s="448">
        <v>5.072222222222222</v>
      </c>
      <c r="AL273" s="448">
        <v>7.1300000000000002E-2</v>
      </c>
    </row>
    <row r="274" spans="1:38">
      <c r="A274" s="437" t="s">
        <v>782</v>
      </c>
      <c r="B274" s="437" t="s">
        <v>2050</v>
      </c>
      <c r="C274" s="437" t="s">
        <v>517</v>
      </c>
      <c r="D274" s="437" t="s">
        <v>518</v>
      </c>
      <c r="E274" s="437" t="s">
        <v>1393</v>
      </c>
      <c r="F274" s="437" t="s">
        <v>538</v>
      </c>
      <c r="G274" s="437" t="s">
        <v>1369</v>
      </c>
      <c r="H274" s="437" t="s">
        <v>537</v>
      </c>
      <c r="I274" s="437" t="s">
        <v>0</v>
      </c>
      <c r="J274" s="437" t="s">
        <v>539</v>
      </c>
      <c r="K274" s="437" t="s">
        <v>521</v>
      </c>
      <c r="L274" s="437" t="s">
        <v>533</v>
      </c>
      <c r="M274" s="437">
        <v>1</v>
      </c>
      <c r="N274" s="437">
        <v>1</v>
      </c>
      <c r="O274" s="437">
        <v>1</v>
      </c>
      <c r="P274" s="437">
        <v>1</v>
      </c>
      <c r="Q274" s="437">
        <v>1</v>
      </c>
      <c r="R274" s="437">
        <v>1</v>
      </c>
      <c r="S274" s="448">
        <v>238518.95</v>
      </c>
      <c r="T274" s="448">
        <v>0</v>
      </c>
      <c r="U274" s="448">
        <v>0</v>
      </c>
      <c r="V274" s="448">
        <v>8502.6</v>
      </c>
      <c r="W274" s="448">
        <v>0</v>
      </c>
      <c r="X274" s="448">
        <v>0</v>
      </c>
      <c r="Y274" s="448">
        <v>0</v>
      </c>
      <c r="Z274" s="448">
        <v>238518.95</v>
      </c>
      <c r="AA274" s="846">
        <v>44050</v>
      </c>
      <c r="AB274" s="846">
        <v>45876</v>
      </c>
      <c r="AC274" s="847">
        <v>238518.95</v>
      </c>
      <c r="AD274" s="448">
        <v>3.9916666666666667</v>
      </c>
      <c r="AE274" s="448">
        <v>5.072222222222222</v>
      </c>
      <c r="AF274" s="848">
        <v>7.1300000000000002E-2</v>
      </c>
      <c r="AG274" s="448">
        <v>952088.14208333334</v>
      </c>
      <c r="AH274" s="448">
        <v>1209821.1186111111</v>
      </c>
      <c r="AI274" s="448">
        <v>17006.401135</v>
      </c>
      <c r="AJ274" s="448">
        <v>3.9916666666666667</v>
      </c>
      <c r="AK274" s="448">
        <v>5.072222222222222</v>
      </c>
      <c r="AL274" s="448">
        <v>7.1300000000000002E-2</v>
      </c>
    </row>
    <row r="275" spans="1:38">
      <c r="A275" s="437" t="s">
        <v>783</v>
      </c>
      <c r="B275" s="437" t="s">
        <v>2051</v>
      </c>
      <c r="C275" s="437" t="s">
        <v>517</v>
      </c>
      <c r="D275" s="437" t="s">
        <v>518</v>
      </c>
      <c r="E275" s="437" t="s">
        <v>1393</v>
      </c>
      <c r="F275" s="437" t="s">
        <v>538</v>
      </c>
      <c r="G275" s="437" t="s">
        <v>1369</v>
      </c>
      <c r="H275" s="437" t="s">
        <v>537</v>
      </c>
      <c r="I275" s="437" t="s">
        <v>0</v>
      </c>
      <c r="J275" s="437" t="s">
        <v>539</v>
      </c>
      <c r="K275" s="437" t="s">
        <v>521</v>
      </c>
      <c r="L275" s="437" t="s">
        <v>533</v>
      </c>
      <c r="M275" s="437">
        <v>1</v>
      </c>
      <c r="N275" s="437">
        <v>1</v>
      </c>
      <c r="O275" s="437">
        <v>1</v>
      </c>
      <c r="P275" s="437">
        <v>1</v>
      </c>
      <c r="Q275" s="437">
        <v>1</v>
      </c>
      <c r="R275" s="437">
        <v>1</v>
      </c>
      <c r="S275" s="448">
        <v>2965887.06</v>
      </c>
      <c r="T275" s="448">
        <v>0</v>
      </c>
      <c r="U275" s="448">
        <v>0</v>
      </c>
      <c r="V275" s="448">
        <v>0</v>
      </c>
      <c r="W275" s="448">
        <v>0</v>
      </c>
      <c r="X275" s="448">
        <v>0</v>
      </c>
      <c r="Y275" s="448">
        <v>0</v>
      </c>
      <c r="Z275" s="448">
        <v>2965887.06</v>
      </c>
      <c r="AA275" s="846">
        <v>44168</v>
      </c>
      <c r="AB275" s="846">
        <v>45994</v>
      </c>
      <c r="AC275" s="847">
        <v>2965887.06</v>
      </c>
      <c r="AD275" s="448">
        <v>4.3194444444444446</v>
      </c>
      <c r="AE275" s="448">
        <v>5.072222222222222</v>
      </c>
      <c r="AF275" s="848">
        <v>7.1294999999999997E-2</v>
      </c>
      <c r="AG275" s="448">
        <v>12810984.384166667</v>
      </c>
      <c r="AH275" s="448">
        <v>15043638.254333332</v>
      </c>
      <c r="AI275" s="448">
        <v>211452.91794270001</v>
      </c>
      <c r="AJ275" s="448">
        <v>4.3194444444444446</v>
      </c>
      <c r="AK275" s="448">
        <v>5.072222222222222</v>
      </c>
      <c r="AL275" s="448">
        <v>7.1294999999999997E-2</v>
      </c>
    </row>
    <row r="276" spans="1:38">
      <c r="A276" s="437" t="s">
        <v>784</v>
      </c>
      <c r="B276" s="437" t="s">
        <v>2052</v>
      </c>
      <c r="C276" s="437" t="s">
        <v>517</v>
      </c>
      <c r="D276" s="437" t="s">
        <v>518</v>
      </c>
      <c r="E276" s="437" t="s">
        <v>1393</v>
      </c>
      <c r="F276" s="437" t="s">
        <v>538</v>
      </c>
      <c r="G276" s="437" t="s">
        <v>1369</v>
      </c>
      <c r="H276" s="437" t="s">
        <v>537</v>
      </c>
      <c r="I276" s="437" t="s">
        <v>0</v>
      </c>
      <c r="J276" s="437" t="s">
        <v>539</v>
      </c>
      <c r="K276" s="437" t="s">
        <v>521</v>
      </c>
      <c r="L276" s="437" t="s">
        <v>533</v>
      </c>
      <c r="M276" s="437">
        <v>1</v>
      </c>
      <c r="N276" s="437">
        <v>1</v>
      </c>
      <c r="O276" s="437">
        <v>1</v>
      </c>
      <c r="P276" s="437">
        <v>1</v>
      </c>
      <c r="Q276" s="437">
        <v>1</v>
      </c>
      <c r="R276" s="437">
        <v>1</v>
      </c>
      <c r="S276" s="448">
        <v>1184862.3600000001</v>
      </c>
      <c r="T276" s="448">
        <v>0</v>
      </c>
      <c r="U276" s="448">
        <v>0</v>
      </c>
      <c r="V276" s="448">
        <v>36525.160000000003</v>
      </c>
      <c r="W276" s="448">
        <v>0</v>
      </c>
      <c r="X276" s="448">
        <v>0</v>
      </c>
      <c r="Y276" s="448">
        <v>0</v>
      </c>
      <c r="Z276" s="448">
        <v>1184862.3600000001</v>
      </c>
      <c r="AA276" s="846">
        <v>44050</v>
      </c>
      <c r="AB276" s="846">
        <v>45145</v>
      </c>
      <c r="AC276" s="847">
        <v>1184862.3600000001</v>
      </c>
      <c r="AD276" s="448">
        <v>1.961111111111111</v>
      </c>
      <c r="AE276" s="448">
        <v>3.0416666666666665</v>
      </c>
      <c r="AF276" s="848">
        <v>6.1699999999999998E-2</v>
      </c>
      <c r="AG276" s="448">
        <v>2323646.7393333334</v>
      </c>
      <c r="AH276" s="448">
        <v>3603956.3450000002</v>
      </c>
      <c r="AI276" s="448">
        <v>73106.007612000001</v>
      </c>
      <c r="AJ276" s="448">
        <v>1.961111111111111</v>
      </c>
      <c r="AK276" s="448">
        <v>3.0416666666666665</v>
      </c>
      <c r="AL276" s="448">
        <v>6.1699999999999998E-2</v>
      </c>
    </row>
    <row r="277" spans="1:38">
      <c r="A277" s="437" t="s">
        <v>785</v>
      </c>
      <c r="B277" s="437" t="s">
        <v>2053</v>
      </c>
      <c r="C277" s="437" t="s">
        <v>517</v>
      </c>
      <c r="D277" s="437" t="s">
        <v>518</v>
      </c>
      <c r="E277" s="437" t="s">
        <v>1393</v>
      </c>
      <c r="F277" s="437" t="s">
        <v>538</v>
      </c>
      <c r="G277" s="437" t="s">
        <v>1369</v>
      </c>
      <c r="H277" s="437" t="s">
        <v>537</v>
      </c>
      <c r="I277" s="437" t="s">
        <v>0</v>
      </c>
      <c r="J277" s="437" t="s">
        <v>539</v>
      </c>
      <c r="K277" s="437" t="s">
        <v>521</v>
      </c>
      <c r="L277" s="437" t="s">
        <v>533</v>
      </c>
      <c r="M277" s="437">
        <v>1</v>
      </c>
      <c r="N277" s="437">
        <v>1</v>
      </c>
      <c r="O277" s="437">
        <v>1</v>
      </c>
      <c r="P277" s="437">
        <v>1</v>
      </c>
      <c r="Q277" s="437">
        <v>1</v>
      </c>
      <c r="R277" s="437">
        <v>1</v>
      </c>
      <c r="S277" s="448">
        <v>1181099.07</v>
      </c>
      <c r="T277" s="448">
        <v>0</v>
      </c>
      <c r="U277" s="448">
        <v>0</v>
      </c>
      <c r="V277" s="448">
        <v>42103.23</v>
      </c>
      <c r="W277" s="448">
        <v>0</v>
      </c>
      <c r="X277" s="448">
        <v>0</v>
      </c>
      <c r="Y277" s="448">
        <v>0</v>
      </c>
      <c r="Z277" s="448">
        <v>1181099.07</v>
      </c>
      <c r="AA277" s="846">
        <v>44050</v>
      </c>
      <c r="AB277" s="846">
        <v>45876</v>
      </c>
      <c r="AC277" s="847">
        <v>1181099.07</v>
      </c>
      <c r="AD277" s="448">
        <v>3.9916666666666667</v>
      </c>
      <c r="AE277" s="448">
        <v>5.072222222222222</v>
      </c>
      <c r="AF277" s="848">
        <v>7.1300000000000002E-2</v>
      </c>
      <c r="AG277" s="448">
        <v>4714553.7877500001</v>
      </c>
      <c r="AH277" s="448">
        <v>5990796.9495000001</v>
      </c>
      <c r="AI277" s="448">
        <v>84212.363691000006</v>
      </c>
      <c r="AJ277" s="448">
        <v>3.9916666666666667</v>
      </c>
      <c r="AK277" s="448">
        <v>5.072222222222222</v>
      </c>
      <c r="AL277" s="448">
        <v>7.1300000000000002E-2</v>
      </c>
    </row>
    <row r="278" spans="1:38">
      <c r="A278" s="437" t="s">
        <v>786</v>
      </c>
      <c r="B278" s="437" t="s">
        <v>2054</v>
      </c>
      <c r="C278" s="437" t="s">
        <v>517</v>
      </c>
      <c r="D278" s="437" t="s">
        <v>518</v>
      </c>
      <c r="E278" s="437" t="s">
        <v>1393</v>
      </c>
      <c r="F278" s="437" t="s">
        <v>538</v>
      </c>
      <c r="G278" s="437" t="s">
        <v>1369</v>
      </c>
      <c r="H278" s="437" t="s">
        <v>537</v>
      </c>
      <c r="I278" s="437" t="s">
        <v>0</v>
      </c>
      <c r="J278" s="437" t="s">
        <v>539</v>
      </c>
      <c r="K278" s="437" t="s">
        <v>521</v>
      </c>
      <c r="L278" s="437" t="s">
        <v>533</v>
      </c>
      <c r="M278" s="437">
        <v>1</v>
      </c>
      <c r="N278" s="437">
        <v>1</v>
      </c>
      <c r="O278" s="437">
        <v>1</v>
      </c>
      <c r="P278" s="437">
        <v>1</v>
      </c>
      <c r="Q278" s="437">
        <v>1</v>
      </c>
      <c r="R278" s="437">
        <v>1</v>
      </c>
      <c r="S278" s="448">
        <v>884148.51</v>
      </c>
      <c r="T278" s="448">
        <v>0</v>
      </c>
      <c r="U278" s="448">
        <v>0</v>
      </c>
      <c r="V278" s="448">
        <v>27255.200000000001</v>
      </c>
      <c r="W278" s="448">
        <v>0</v>
      </c>
      <c r="X278" s="448">
        <v>0</v>
      </c>
      <c r="Y278" s="448">
        <v>0</v>
      </c>
      <c r="Z278" s="448">
        <v>884148.51</v>
      </c>
      <c r="AA278" s="846">
        <v>44050</v>
      </c>
      <c r="AB278" s="846">
        <v>45145</v>
      </c>
      <c r="AC278" s="847">
        <v>884148.51</v>
      </c>
      <c r="AD278" s="448">
        <v>1.961111111111111</v>
      </c>
      <c r="AE278" s="448">
        <v>3.0416666666666665</v>
      </c>
      <c r="AF278" s="848">
        <v>6.1699999999999998E-2</v>
      </c>
      <c r="AG278" s="448">
        <v>1733913.4668333333</v>
      </c>
      <c r="AH278" s="448">
        <v>2689285.05125</v>
      </c>
      <c r="AI278" s="448">
        <v>54551.963066999997</v>
      </c>
      <c r="AJ278" s="448">
        <v>1.961111111111111</v>
      </c>
      <c r="AK278" s="448">
        <v>3.0416666666666665</v>
      </c>
      <c r="AL278" s="448">
        <v>6.1699999999999998E-2</v>
      </c>
    </row>
    <row r="279" spans="1:38">
      <c r="A279" s="437" t="s">
        <v>787</v>
      </c>
      <c r="B279" s="437" t="s">
        <v>2055</v>
      </c>
      <c r="C279" s="437" t="s">
        <v>517</v>
      </c>
      <c r="D279" s="437" t="s">
        <v>518</v>
      </c>
      <c r="E279" s="437" t="s">
        <v>1393</v>
      </c>
      <c r="F279" s="437" t="s">
        <v>538</v>
      </c>
      <c r="G279" s="437" t="s">
        <v>1369</v>
      </c>
      <c r="H279" s="437" t="s">
        <v>537</v>
      </c>
      <c r="I279" s="437" t="s">
        <v>0</v>
      </c>
      <c r="J279" s="437" t="s">
        <v>539</v>
      </c>
      <c r="K279" s="437" t="s">
        <v>521</v>
      </c>
      <c r="L279" s="437" t="s">
        <v>533</v>
      </c>
      <c r="M279" s="437">
        <v>1</v>
      </c>
      <c r="N279" s="437">
        <v>1</v>
      </c>
      <c r="O279" s="437">
        <v>1</v>
      </c>
      <c r="P279" s="437">
        <v>1</v>
      </c>
      <c r="Q279" s="437">
        <v>1</v>
      </c>
      <c r="R279" s="437">
        <v>1</v>
      </c>
      <c r="S279" s="448">
        <v>881282.52</v>
      </c>
      <c r="T279" s="448">
        <v>0</v>
      </c>
      <c r="U279" s="448">
        <v>0</v>
      </c>
      <c r="V279" s="448">
        <v>31415.52</v>
      </c>
      <c r="W279" s="448">
        <v>0</v>
      </c>
      <c r="X279" s="448">
        <v>0</v>
      </c>
      <c r="Y279" s="448">
        <v>0</v>
      </c>
      <c r="Z279" s="448">
        <v>881282.52</v>
      </c>
      <c r="AA279" s="846">
        <v>44050</v>
      </c>
      <c r="AB279" s="846">
        <v>45876</v>
      </c>
      <c r="AC279" s="847">
        <v>881282.52</v>
      </c>
      <c r="AD279" s="448">
        <v>3.9916666666666667</v>
      </c>
      <c r="AE279" s="448">
        <v>5.072222222222222</v>
      </c>
      <c r="AF279" s="848">
        <v>7.1300000000000002E-2</v>
      </c>
      <c r="AG279" s="448">
        <v>3517786.0589999999</v>
      </c>
      <c r="AH279" s="448">
        <v>4470060.7819999997</v>
      </c>
      <c r="AI279" s="448">
        <v>62835.443676000003</v>
      </c>
      <c r="AJ279" s="448">
        <v>3.9916666666666663</v>
      </c>
      <c r="AK279" s="448">
        <v>5.072222222222222</v>
      </c>
      <c r="AL279" s="448">
        <v>7.1300000000000002E-2</v>
      </c>
    </row>
    <row r="280" spans="1:38">
      <c r="A280" s="437" t="s">
        <v>788</v>
      </c>
      <c r="B280" s="437" t="s">
        <v>2056</v>
      </c>
      <c r="C280" s="437" t="s">
        <v>517</v>
      </c>
      <c r="D280" s="437" t="s">
        <v>518</v>
      </c>
      <c r="E280" s="437" t="s">
        <v>1393</v>
      </c>
      <c r="F280" s="437" t="s">
        <v>538</v>
      </c>
      <c r="G280" s="437" t="s">
        <v>1369</v>
      </c>
      <c r="H280" s="437" t="s">
        <v>537</v>
      </c>
      <c r="I280" s="437" t="s">
        <v>0</v>
      </c>
      <c r="J280" s="437" t="s">
        <v>539</v>
      </c>
      <c r="K280" s="437" t="s">
        <v>521</v>
      </c>
      <c r="L280" s="437" t="s">
        <v>533</v>
      </c>
      <c r="M280" s="437">
        <v>1</v>
      </c>
      <c r="N280" s="437">
        <v>1</v>
      </c>
      <c r="O280" s="437">
        <v>1</v>
      </c>
      <c r="P280" s="437">
        <v>1</v>
      </c>
      <c r="Q280" s="437">
        <v>1</v>
      </c>
      <c r="R280" s="437">
        <v>1</v>
      </c>
      <c r="S280" s="448">
        <v>19512.38</v>
      </c>
      <c r="T280" s="448">
        <v>0</v>
      </c>
      <c r="U280" s="448">
        <v>0</v>
      </c>
      <c r="V280" s="448">
        <v>601.5</v>
      </c>
      <c r="W280" s="448">
        <v>0</v>
      </c>
      <c r="X280" s="448">
        <v>0</v>
      </c>
      <c r="Y280" s="448">
        <v>0</v>
      </c>
      <c r="Z280" s="448">
        <v>19512.38</v>
      </c>
      <c r="AA280" s="846">
        <v>44050</v>
      </c>
      <c r="AB280" s="846">
        <v>45145</v>
      </c>
      <c r="AC280" s="847">
        <v>19512.38</v>
      </c>
      <c r="AD280" s="448">
        <v>1.961111111111111</v>
      </c>
      <c r="AE280" s="448">
        <v>3.0416666666666665</v>
      </c>
      <c r="AF280" s="848">
        <v>6.1699999999999998E-2</v>
      </c>
      <c r="AG280" s="448">
        <v>38265.945222222224</v>
      </c>
      <c r="AH280" s="448">
        <v>59350.155833333331</v>
      </c>
      <c r="AI280" s="448">
        <v>1203.9138459999999</v>
      </c>
      <c r="AJ280" s="448">
        <v>1.961111111111111</v>
      </c>
      <c r="AK280" s="448">
        <v>3.0416666666666665</v>
      </c>
      <c r="AL280" s="448">
        <v>6.1699999999999991E-2</v>
      </c>
    </row>
    <row r="281" spans="1:38">
      <c r="A281" s="437" t="s">
        <v>789</v>
      </c>
      <c r="B281" s="437" t="s">
        <v>2057</v>
      </c>
      <c r="C281" s="437" t="s">
        <v>517</v>
      </c>
      <c r="D281" s="437" t="s">
        <v>518</v>
      </c>
      <c r="E281" s="437" t="s">
        <v>1393</v>
      </c>
      <c r="F281" s="437" t="s">
        <v>538</v>
      </c>
      <c r="G281" s="437" t="s">
        <v>1369</v>
      </c>
      <c r="H281" s="437" t="s">
        <v>537</v>
      </c>
      <c r="I281" s="437" t="s">
        <v>0</v>
      </c>
      <c r="J281" s="437" t="s">
        <v>539</v>
      </c>
      <c r="K281" s="437" t="s">
        <v>521</v>
      </c>
      <c r="L281" s="437" t="s">
        <v>533</v>
      </c>
      <c r="M281" s="437">
        <v>1</v>
      </c>
      <c r="N281" s="437">
        <v>1</v>
      </c>
      <c r="O281" s="437">
        <v>1</v>
      </c>
      <c r="P281" s="437">
        <v>1</v>
      </c>
      <c r="Q281" s="437">
        <v>1</v>
      </c>
      <c r="R281" s="437">
        <v>1</v>
      </c>
      <c r="S281" s="448">
        <v>25948.880000000001</v>
      </c>
      <c r="T281" s="448">
        <v>0</v>
      </c>
      <c r="U281" s="448">
        <v>0</v>
      </c>
      <c r="V281" s="448">
        <v>925.01</v>
      </c>
      <c r="W281" s="448">
        <v>0</v>
      </c>
      <c r="X281" s="448">
        <v>0</v>
      </c>
      <c r="Y281" s="448">
        <v>0</v>
      </c>
      <c r="Z281" s="448">
        <v>25948.880000000001</v>
      </c>
      <c r="AA281" s="846">
        <v>44050</v>
      </c>
      <c r="AB281" s="846">
        <v>45876</v>
      </c>
      <c r="AC281" s="847">
        <v>25948.880000000001</v>
      </c>
      <c r="AD281" s="448">
        <v>3.9916666666666667</v>
      </c>
      <c r="AE281" s="448">
        <v>5.072222222222222</v>
      </c>
      <c r="AF281" s="848">
        <v>7.1300000000000002E-2</v>
      </c>
      <c r="AG281" s="448">
        <v>103579.27933333334</v>
      </c>
      <c r="AH281" s="448">
        <v>131618.48577777777</v>
      </c>
      <c r="AI281" s="448">
        <v>1850.1551440000001</v>
      </c>
      <c r="AJ281" s="448">
        <v>3.9916666666666667</v>
      </c>
      <c r="AK281" s="448">
        <v>5.072222222222222</v>
      </c>
      <c r="AL281" s="448">
        <v>7.1300000000000002E-2</v>
      </c>
    </row>
    <row r="282" spans="1:38">
      <c r="A282" s="437" t="s">
        <v>790</v>
      </c>
      <c r="B282" s="437" t="s">
        <v>2058</v>
      </c>
      <c r="C282" s="437" t="s">
        <v>517</v>
      </c>
      <c r="D282" s="437" t="s">
        <v>518</v>
      </c>
      <c r="E282" s="437" t="s">
        <v>1393</v>
      </c>
      <c r="F282" s="437" t="s">
        <v>538</v>
      </c>
      <c r="G282" s="437" t="s">
        <v>1369</v>
      </c>
      <c r="H282" s="437" t="s">
        <v>537</v>
      </c>
      <c r="I282" s="437" t="s">
        <v>0</v>
      </c>
      <c r="J282" s="437" t="s">
        <v>539</v>
      </c>
      <c r="K282" s="437" t="s">
        <v>521</v>
      </c>
      <c r="L282" s="437" t="s">
        <v>533</v>
      </c>
      <c r="M282" s="437">
        <v>1</v>
      </c>
      <c r="N282" s="437">
        <v>1</v>
      </c>
      <c r="O282" s="437">
        <v>1</v>
      </c>
      <c r="P282" s="437">
        <v>1</v>
      </c>
      <c r="Q282" s="437">
        <v>1</v>
      </c>
      <c r="R282" s="437">
        <v>1</v>
      </c>
      <c r="S282" s="448">
        <v>12932.71</v>
      </c>
      <c r="T282" s="448">
        <v>0</v>
      </c>
      <c r="U282" s="448">
        <v>0</v>
      </c>
      <c r="V282" s="448">
        <v>488.09</v>
      </c>
      <c r="W282" s="448">
        <v>0</v>
      </c>
      <c r="X282" s="448">
        <v>0</v>
      </c>
      <c r="Y282" s="448">
        <v>0</v>
      </c>
      <c r="Z282" s="448">
        <v>12932.71</v>
      </c>
      <c r="AA282" s="846">
        <v>44050</v>
      </c>
      <c r="AB282" s="846">
        <v>46606</v>
      </c>
      <c r="AC282" s="847">
        <v>12932.71</v>
      </c>
      <c r="AD282" s="448">
        <v>6.0194444444444448</v>
      </c>
      <c r="AE282" s="448">
        <v>7.1</v>
      </c>
      <c r="AF282" s="848">
        <v>7.5499999999999998E-2</v>
      </c>
      <c r="AG282" s="448">
        <v>77847.729361111109</v>
      </c>
      <c r="AH282" s="448">
        <v>91822.240999999995</v>
      </c>
      <c r="AI282" s="448">
        <v>976.41960499999993</v>
      </c>
      <c r="AJ282" s="448">
        <v>6.0194444444444448</v>
      </c>
      <c r="AK282" s="448">
        <v>7.1</v>
      </c>
      <c r="AL282" s="448">
        <v>7.5499999999999998E-2</v>
      </c>
    </row>
    <row r="283" spans="1:38">
      <c r="A283" s="437" t="s">
        <v>791</v>
      </c>
      <c r="B283" s="437" t="s">
        <v>2059</v>
      </c>
      <c r="C283" s="437" t="s">
        <v>517</v>
      </c>
      <c r="D283" s="437" t="s">
        <v>518</v>
      </c>
      <c r="E283" s="437" t="s">
        <v>1393</v>
      </c>
      <c r="F283" s="437" t="s">
        <v>538</v>
      </c>
      <c r="G283" s="437" t="s">
        <v>1369</v>
      </c>
      <c r="H283" s="437" t="s">
        <v>537</v>
      </c>
      <c r="I283" s="437" t="s">
        <v>0</v>
      </c>
      <c r="J283" s="437" t="s">
        <v>539</v>
      </c>
      <c r="K283" s="437" t="s">
        <v>521</v>
      </c>
      <c r="L283" s="437" t="s">
        <v>533</v>
      </c>
      <c r="M283" s="437">
        <v>1</v>
      </c>
      <c r="N283" s="437">
        <v>1</v>
      </c>
      <c r="O283" s="437">
        <v>1</v>
      </c>
      <c r="P283" s="437">
        <v>1</v>
      </c>
      <c r="Q283" s="437">
        <v>1</v>
      </c>
      <c r="R283" s="437">
        <v>1</v>
      </c>
      <c r="S283" s="448">
        <v>2961771.98</v>
      </c>
      <c r="T283" s="448">
        <v>0</v>
      </c>
      <c r="U283" s="448">
        <v>0</v>
      </c>
      <c r="V283" s="448">
        <v>0</v>
      </c>
      <c r="W283" s="448">
        <v>0</v>
      </c>
      <c r="X283" s="448">
        <v>0</v>
      </c>
      <c r="Y283" s="448">
        <v>0</v>
      </c>
      <c r="Z283" s="448">
        <v>2961771.98</v>
      </c>
      <c r="AA283" s="846">
        <v>44165</v>
      </c>
      <c r="AB283" s="846">
        <v>45260</v>
      </c>
      <c r="AC283" s="847">
        <v>2961771.98</v>
      </c>
      <c r="AD283" s="448">
        <v>2.2805555555555554</v>
      </c>
      <c r="AE283" s="448">
        <v>3.0416666666666665</v>
      </c>
      <c r="AF283" s="848">
        <v>6.1652999999999999E-2</v>
      </c>
      <c r="AG283" s="448">
        <v>6754485.5432777777</v>
      </c>
      <c r="AH283" s="448">
        <v>9008723.105833333</v>
      </c>
      <c r="AI283" s="448">
        <v>182602.12788294</v>
      </c>
      <c r="AJ283" s="448">
        <v>2.2805555555555554</v>
      </c>
      <c r="AK283" s="448">
        <v>3.0416666666666665</v>
      </c>
      <c r="AL283" s="448">
        <v>6.1652999999999999E-2</v>
      </c>
    </row>
    <row r="284" spans="1:38">
      <c r="A284" s="437" t="s">
        <v>792</v>
      </c>
      <c r="B284" s="437" t="s">
        <v>2060</v>
      </c>
      <c r="C284" s="437" t="s">
        <v>517</v>
      </c>
      <c r="D284" s="437" t="s">
        <v>518</v>
      </c>
      <c r="E284" s="437" t="s">
        <v>1393</v>
      </c>
      <c r="F284" s="437" t="s">
        <v>538</v>
      </c>
      <c r="G284" s="437" t="s">
        <v>1369</v>
      </c>
      <c r="H284" s="437" t="s">
        <v>537</v>
      </c>
      <c r="I284" s="437" t="s">
        <v>0</v>
      </c>
      <c r="J284" s="437" t="s">
        <v>539</v>
      </c>
      <c r="K284" s="437" t="s">
        <v>521</v>
      </c>
      <c r="L284" s="437" t="s">
        <v>533</v>
      </c>
      <c r="M284" s="437">
        <v>1</v>
      </c>
      <c r="N284" s="437">
        <v>1</v>
      </c>
      <c r="O284" s="437">
        <v>1</v>
      </c>
      <c r="P284" s="437">
        <v>1</v>
      </c>
      <c r="Q284" s="437">
        <v>1</v>
      </c>
      <c r="R284" s="437">
        <v>1</v>
      </c>
      <c r="S284" s="448">
        <v>68568.13</v>
      </c>
      <c r="T284" s="448">
        <v>0</v>
      </c>
      <c r="U284" s="448">
        <v>0</v>
      </c>
      <c r="V284" s="448">
        <v>2113.7199999999998</v>
      </c>
      <c r="W284" s="448">
        <v>0</v>
      </c>
      <c r="X284" s="448">
        <v>0</v>
      </c>
      <c r="Y284" s="448">
        <v>0</v>
      </c>
      <c r="Z284" s="448">
        <v>68568.13</v>
      </c>
      <c r="AA284" s="846">
        <v>44050</v>
      </c>
      <c r="AB284" s="846">
        <v>45145</v>
      </c>
      <c r="AC284" s="847">
        <v>68568.13</v>
      </c>
      <c r="AD284" s="448">
        <v>1.961111111111111</v>
      </c>
      <c r="AE284" s="448">
        <v>3.0416666666666665</v>
      </c>
      <c r="AF284" s="848">
        <v>6.1699999999999998E-2</v>
      </c>
      <c r="AG284" s="448">
        <v>134469.7216111111</v>
      </c>
      <c r="AH284" s="448">
        <v>208561.39541666667</v>
      </c>
      <c r="AI284" s="448">
        <v>4230.6536210000004</v>
      </c>
      <c r="AJ284" s="448">
        <v>1.9611111111111108</v>
      </c>
      <c r="AK284" s="448">
        <v>3.0416666666666665</v>
      </c>
      <c r="AL284" s="448">
        <v>6.1700000000000005E-2</v>
      </c>
    </row>
    <row r="285" spans="1:38">
      <c r="A285" s="437" t="s">
        <v>793</v>
      </c>
      <c r="B285" s="437" t="s">
        <v>2061</v>
      </c>
      <c r="C285" s="437" t="s">
        <v>517</v>
      </c>
      <c r="D285" s="437" t="s">
        <v>518</v>
      </c>
      <c r="E285" s="437" t="s">
        <v>1393</v>
      </c>
      <c r="F285" s="437" t="s">
        <v>538</v>
      </c>
      <c r="G285" s="437" t="s">
        <v>1369</v>
      </c>
      <c r="H285" s="437" t="s">
        <v>537</v>
      </c>
      <c r="I285" s="437" t="s">
        <v>0</v>
      </c>
      <c r="J285" s="437" t="s">
        <v>539</v>
      </c>
      <c r="K285" s="437" t="s">
        <v>521</v>
      </c>
      <c r="L285" s="437" t="s">
        <v>533</v>
      </c>
      <c r="M285" s="437">
        <v>1</v>
      </c>
      <c r="N285" s="437">
        <v>1</v>
      </c>
      <c r="O285" s="437">
        <v>1</v>
      </c>
      <c r="P285" s="437">
        <v>1</v>
      </c>
      <c r="Q285" s="437">
        <v>1</v>
      </c>
      <c r="R285" s="437">
        <v>1</v>
      </c>
      <c r="S285" s="448">
        <v>91120.83</v>
      </c>
      <c r="T285" s="448">
        <v>0</v>
      </c>
      <c r="U285" s="448">
        <v>0</v>
      </c>
      <c r="V285" s="448">
        <v>3248.23</v>
      </c>
      <c r="W285" s="448">
        <v>0</v>
      </c>
      <c r="X285" s="448">
        <v>0</v>
      </c>
      <c r="Y285" s="448">
        <v>0</v>
      </c>
      <c r="Z285" s="448">
        <v>91120.83</v>
      </c>
      <c r="AA285" s="846">
        <v>44050</v>
      </c>
      <c r="AB285" s="846">
        <v>45876</v>
      </c>
      <c r="AC285" s="847">
        <v>91120.83</v>
      </c>
      <c r="AD285" s="448">
        <v>3.9916666666666667</v>
      </c>
      <c r="AE285" s="448">
        <v>5.072222222222222</v>
      </c>
      <c r="AF285" s="848">
        <v>7.1300000000000002E-2</v>
      </c>
      <c r="AG285" s="448">
        <v>363723.97975</v>
      </c>
      <c r="AH285" s="448">
        <v>462185.09883333329</v>
      </c>
      <c r="AI285" s="448">
        <v>6496.9151790000005</v>
      </c>
      <c r="AJ285" s="448">
        <v>3.9916666666666667</v>
      </c>
      <c r="AK285" s="448">
        <v>5.072222222222222</v>
      </c>
      <c r="AL285" s="448">
        <v>7.1300000000000002E-2</v>
      </c>
    </row>
    <row r="286" spans="1:38">
      <c r="A286" s="437" t="s">
        <v>794</v>
      </c>
      <c r="B286" s="437" t="s">
        <v>2062</v>
      </c>
      <c r="C286" s="437" t="s">
        <v>517</v>
      </c>
      <c r="D286" s="437" t="s">
        <v>518</v>
      </c>
      <c r="E286" s="437" t="s">
        <v>1393</v>
      </c>
      <c r="F286" s="437" t="s">
        <v>538</v>
      </c>
      <c r="G286" s="437" t="s">
        <v>1369</v>
      </c>
      <c r="H286" s="437" t="s">
        <v>537</v>
      </c>
      <c r="I286" s="437" t="s">
        <v>0</v>
      </c>
      <c r="J286" s="437" t="s">
        <v>539</v>
      </c>
      <c r="K286" s="437" t="s">
        <v>521</v>
      </c>
      <c r="L286" s="437" t="s">
        <v>533</v>
      </c>
      <c r="M286" s="437">
        <v>1</v>
      </c>
      <c r="N286" s="437">
        <v>1</v>
      </c>
      <c r="O286" s="437">
        <v>1</v>
      </c>
      <c r="P286" s="437">
        <v>1</v>
      </c>
      <c r="Q286" s="437">
        <v>1</v>
      </c>
      <c r="R286" s="437">
        <v>1</v>
      </c>
      <c r="S286" s="448">
        <v>1186226.8600000001</v>
      </c>
      <c r="T286" s="448">
        <v>0</v>
      </c>
      <c r="U286" s="448">
        <v>0</v>
      </c>
      <c r="V286" s="448">
        <v>36567.22</v>
      </c>
      <c r="W286" s="448">
        <v>0</v>
      </c>
      <c r="X286" s="448">
        <v>0</v>
      </c>
      <c r="Y286" s="448">
        <v>0</v>
      </c>
      <c r="Z286" s="448">
        <v>1186226.8600000001</v>
      </c>
      <c r="AA286" s="846">
        <v>44050</v>
      </c>
      <c r="AB286" s="846">
        <v>45145</v>
      </c>
      <c r="AC286" s="847">
        <v>1186226.8600000001</v>
      </c>
      <c r="AD286" s="448">
        <v>1.961111111111111</v>
      </c>
      <c r="AE286" s="448">
        <v>3.0416666666666665</v>
      </c>
      <c r="AF286" s="848">
        <v>6.1652999999999999E-2</v>
      </c>
      <c r="AG286" s="448">
        <v>2326322.6754444446</v>
      </c>
      <c r="AH286" s="448">
        <v>3608106.6991666667</v>
      </c>
      <c r="AI286" s="448">
        <v>73134.444599580005</v>
      </c>
      <c r="AJ286" s="448">
        <v>1.961111111111111</v>
      </c>
      <c r="AK286" s="448">
        <v>3.0416666666666665</v>
      </c>
      <c r="AL286" s="448">
        <v>6.1652999999999999E-2</v>
      </c>
    </row>
    <row r="287" spans="1:38">
      <c r="A287" s="437" t="s">
        <v>795</v>
      </c>
      <c r="B287" s="437" t="s">
        <v>2063</v>
      </c>
      <c r="C287" s="437" t="s">
        <v>517</v>
      </c>
      <c r="D287" s="437" t="s">
        <v>518</v>
      </c>
      <c r="E287" s="437" t="s">
        <v>1393</v>
      </c>
      <c r="F287" s="437" t="s">
        <v>538</v>
      </c>
      <c r="G287" s="437" t="s">
        <v>1369</v>
      </c>
      <c r="H287" s="437" t="s">
        <v>537</v>
      </c>
      <c r="I287" s="437" t="s">
        <v>0</v>
      </c>
      <c r="J287" s="437" t="s">
        <v>539</v>
      </c>
      <c r="K287" s="437" t="s">
        <v>521</v>
      </c>
      <c r="L287" s="437" t="s">
        <v>533</v>
      </c>
      <c r="M287" s="437">
        <v>1</v>
      </c>
      <c r="N287" s="437">
        <v>1</v>
      </c>
      <c r="O287" s="437">
        <v>1</v>
      </c>
      <c r="P287" s="437">
        <v>1</v>
      </c>
      <c r="Q287" s="437">
        <v>1</v>
      </c>
      <c r="R287" s="437">
        <v>1</v>
      </c>
      <c r="S287" s="448">
        <v>1576401.9199999999</v>
      </c>
      <c r="T287" s="448">
        <v>0</v>
      </c>
      <c r="U287" s="448">
        <v>0</v>
      </c>
      <c r="V287" s="448">
        <v>56194.79</v>
      </c>
      <c r="W287" s="448">
        <v>0</v>
      </c>
      <c r="X287" s="448">
        <v>0</v>
      </c>
      <c r="Y287" s="448">
        <v>0</v>
      </c>
      <c r="Z287" s="448">
        <v>1576401.9199999999</v>
      </c>
      <c r="AA287" s="846">
        <v>44050</v>
      </c>
      <c r="AB287" s="846">
        <v>45876</v>
      </c>
      <c r="AC287" s="847">
        <v>1576401.9199999999</v>
      </c>
      <c r="AD287" s="448">
        <v>3.9916666666666667</v>
      </c>
      <c r="AE287" s="448">
        <v>5.072222222222222</v>
      </c>
      <c r="AF287" s="848">
        <v>7.1294999999999997E-2</v>
      </c>
      <c r="AG287" s="448">
        <v>6292470.9973333329</v>
      </c>
      <c r="AH287" s="448">
        <v>7995860.8497777767</v>
      </c>
      <c r="AI287" s="448">
        <v>112389.57488639999</v>
      </c>
      <c r="AJ287" s="448">
        <v>3.9916666666666667</v>
      </c>
      <c r="AK287" s="448">
        <v>5.072222222222222</v>
      </c>
      <c r="AL287" s="448">
        <v>7.1294999999999997E-2</v>
      </c>
    </row>
    <row r="288" spans="1:38">
      <c r="A288" s="437" t="s">
        <v>796</v>
      </c>
      <c r="B288" s="437" t="s">
        <v>2064</v>
      </c>
      <c r="C288" s="437" t="s">
        <v>517</v>
      </c>
      <c r="D288" s="437" t="s">
        <v>518</v>
      </c>
      <c r="E288" s="437" t="s">
        <v>1393</v>
      </c>
      <c r="F288" s="437" t="s">
        <v>538</v>
      </c>
      <c r="G288" s="437" t="s">
        <v>1369</v>
      </c>
      <c r="H288" s="437" t="s">
        <v>537</v>
      </c>
      <c r="I288" s="437" t="s">
        <v>0</v>
      </c>
      <c r="J288" s="437" t="s">
        <v>539</v>
      </c>
      <c r="K288" s="437" t="s">
        <v>521</v>
      </c>
      <c r="L288" s="437" t="s">
        <v>533</v>
      </c>
      <c r="M288" s="437">
        <v>1</v>
      </c>
      <c r="N288" s="437">
        <v>1</v>
      </c>
      <c r="O288" s="437">
        <v>1</v>
      </c>
      <c r="P288" s="437">
        <v>1</v>
      </c>
      <c r="Q288" s="437">
        <v>1</v>
      </c>
      <c r="R288" s="437">
        <v>1</v>
      </c>
      <c r="S288" s="448">
        <v>787071.04</v>
      </c>
      <c r="T288" s="448">
        <v>0</v>
      </c>
      <c r="U288" s="448">
        <v>0</v>
      </c>
      <c r="V288" s="448">
        <v>29704.85</v>
      </c>
      <c r="W288" s="448">
        <v>0</v>
      </c>
      <c r="X288" s="448">
        <v>0</v>
      </c>
      <c r="Y288" s="448">
        <v>0</v>
      </c>
      <c r="Z288" s="448">
        <v>787071.04</v>
      </c>
      <c r="AA288" s="846">
        <v>44050</v>
      </c>
      <c r="AB288" s="846">
        <v>46606</v>
      </c>
      <c r="AC288" s="847">
        <v>787071.04</v>
      </c>
      <c r="AD288" s="448">
        <v>6.0194444444444448</v>
      </c>
      <c r="AE288" s="448">
        <v>7.1</v>
      </c>
      <c r="AF288" s="848">
        <v>7.5481999999999994E-2</v>
      </c>
      <c r="AG288" s="448">
        <v>4737730.3991111116</v>
      </c>
      <c r="AH288" s="448">
        <v>5588204.3839999996</v>
      </c>
      <c r="AI288" s="448">
        <v>59409.696241279999</v>
      </c>
      <c r="AJ288" s="448">
        <v>6.0194444444444448</v>
      </c>
      <c r="AK288" s="448">
        <v>7.0999999999999988</v>
      </c>
      <c r="AL288" s="448">
        <v>7.5481999999999994E-2</v>
      </c>
    </row>
    <row r="289" spans="1:38">
      <c r="A289" s="437" t="s">
        <v>797</v>
      </c>
      <c r="B289" s="437" t="s">
        <v>2065</v>
      </c>
      <c r="C289" s="437" t="s">
        <v>517</v>
      </c>
      <c r="D289" s="437" t="s">
        <v>518</v>
      </c>
      <c r="E289" s="437" t="s">
        <v>1393</v>
      </c>
      <c r="F289" s="437" t="s">
        <v>538</v>
      </c>
      <c r="G289" s="437" t="s">
        <v>1369</v>
      </c>
      <c r="H289" s="437" t="s">
        <v>537</v>
      </c>
      <c r="I289" s="437" t="s">
        <v>0</v>
      </c>
      <c r="J289" s="437" t="s">
        <v>539</v>
      </c>
      <c r="K289" s="437" t="s">
        <v>521</v>
      </c>
      <c r="L289" s="437" t="s">
        <v>533</v>
      </c>
      <c r="M289" s="437">
        <v>1</v>
      </c>
      <c r="N289" s="437">
        <v>1</v>
      </c>
      <c r="O289" s="437">
        <v>1</v>
      </c>
      <c r="P289" s="437">
        <v>1</v>
      </c>
      <c r="Q289" s="437">
        <v>1</v>
      </c>
      <c r="R289" s="437">
        <v>1</v>
      </c>
      <c r="S289" s="448">
        <v>223150</v>
      </c>
      <c r="T289" s="448">
        <v>0</v>
      </c>
      <c r="U289" s="448">
        <v>0</v>
      </c>
      <c r="V289" s="448">
        <v>6878.93</v>
      </c>
      <c r="W289" s="448">
        <v>0</v>
      </c>
      <c r="X289" s="448">
        <v>0</v>
      </c>
      <c r="Y289" s="448">
        <v>0</v>
      </c>
      <c r="Z289" s="448">
        <v>223150</v>
      </c>
      <c r="AA289" s="846">
        <v>44050</v>
      </c>
      <c r="AB289" s="846">
        <v>45145</v>
      </c>
      <c r="AC289" s="847">
        <v>223150</v>
      </c>
      <c r="AD289" s="448">
        <v>1.961111111111111</v>
      </c>
      <c r="AE289" s="448">
        <v>3.0416666666666665</v>
      </c>
      <c r="AF289" s="848">
        <v>6.1652999999999999E-2</v>
      </c>
      <c r="AG289" s="448">
        <v>437621.94444444444</v>
      </c>
      <c r="AH289" s="448">
        <v>678747.91666666663</v>
      </c>
      <c r="AI289" s="448">
        <v>13757.86695</v>
      </c>
      <c r="AJ289" s="448">
        <v>1.961111111111111</v>
      </c>
      <c r="AK289" s="448">
        <v>3.0416666666666665</v>
      </c>
      <c r="AL289" s="448">
        <v>6.1652999999999999E-2</v>
      </c>
    </row>
    <row r="290" spans="1:38">
      <c r="A290" s="437" t="s">
        <v>798</v>
      </c>
      <c r="B290" s="437" t="s">
        <v>2066</v>
      </c>
      <c r="C290" s="437" t="s">
        <v>517</v>
      </c>
      <c r="D290" s="437" t="s">
        <v>518</v>
      </c>
      <c r="E290" s="437" t="s">
        <v>1393</v>
      </c>
      <c r="F290" s="437" t="s">
        <v>538</v>
      </c>
      <c r="G290" s="437" t="s">
        <v>1369</v>
      </c>
      <c r="H290" s="437" t="s">
        <v>537</v>
      </c>
      <c r="I290" s="437" t="s">
        <v>0</v>
      </c>
      <c r="J290" s="437" t="s">
        <v>539</v>
      </c>
      <c r="K290" s="437" t="s">
        <v>521</v>
      </c>
      <c r="L290" s="437" t="s">
        <v>533</v>
      </c>
      <c r="M290" s="437">
        <v>1</v>
      </c>
      <c r="N290" s="437">
        <v>1</v>
      </c>
      <c r="O290" s="437">
        <v>1</v>
      </c>
      <c r="P290" s="437">
        <v>1</v>
      </c>
      <c r="Q290" s="437">
        <v>1</v>
      </c>
      <c r="R290" s="437">
        <v>1</v>
      </c>
      <c r="S290" s="448">
        <v>222200</v>
      </c>
      <c r="T290" s="448">
        <v>0</v>
      </c>
      <c r="U290" s="448">
        <v>0</v>
      </c>
      <c r="V290" s="448">
        <v>7920.87</v>
      </c>
      <c r="W290" s="448">
        <v>0</v>
      </c>
      <c r="X290" s="448">
        <v>0</v>
      </c>
      <c r="Y290" s="448">
        <v>0</v>
      </c>
      <c r="Z290" s="448">
        <v>222200</v>
      </c>
      <c r="AA290" s="846">
        <v>44050</v>
      </c>
      <c r="AB290" s="846">
        <v>45876</v>
      </c>
      <c r="AC290" s="847">
        <v>222200</v>
      </c>
      <c r="AD290" s="448">
        <v>3.9916666666666667</v>
      </c>
      <c r="AE290" s="448">
        <v>5.072222222222222</v>
      </c>
      <c r="AF290" s="848">
        <v>7.1294999999999997E-2</v>
      </c>
      <c r="AG290" s="448">
        <v>886948.33333333337</v>
      </c>
      <c r="AH290" s="448">
        <v>1127047.7777777778</v>
      </c>
      <c r="AI290" s="448">
        <v>15841.749</v>
      </c>
      <c r="AJ290" s="448">
        <v>3.9916666666666667</v>
      </c>
      <c r="AK290" s="448">
        <v>5.072222222222222</v>
      </c>
      <c r="AL290" s="448">
        <v>7.1294999999999997E-2</v>
      </c>
    </row>
    <row r="291" spans="1:38">
      <c r="A291" s="437" t="s">
        <v>799</v>
      </c>
      <c r="B291" s="437" t="s">
        <v>2067</v>
      </c>
      <c r="C291" s="437" t="s">
        <v>517</v>
      </c>
      <c r="D291" s="437" t="s">
        <v>518</v>
      </c>
      <c r="E291" s="437" t="s">
        <v>1393</v>
      </c>
      <c r="F291" s="437" t="s">
        <v>538</v>
      </c>
      <c r="G291" s="437" t="s">
        <v>1369</v>
      </c>
      <c r="H291" s="437" t="s">
        <v>537</v>
      </c>
      <c r="I291" s="437" t="s">
        <v>0</v>
      </c>
      <c r="J291" s="437" t="s">
        <v>539</v>
      </c>
      <c r="K291" s="437" t="s">
        <v>521</v>
      </c>
      <c r="L291" s="437" t="s">
        <v>533</v>
      </c>
      <c r="M291" s="437">
        <v>1</v>
      </c>
      <c r="N291" s="437">
        <v>1</v>
      </c>
      <c r="O291" s="437">
        <v>1</v>
      </c>
      <c r="P291" s="437">
        <v>1</v>
      </c>
      <c r="Q291" s="437">
        <v>1</v>
      </c>
      <c r="R291" s="437">
        <v>1</v>
      </c>
      <c r="S291" s="448">
        <v>992977.52</v>
      </c>
      <c r="T291" s="448">
        <v>0</v>
      </c>
      <c r="U291" s="448">
        <v>0</v>
      </c>
      <c r="V291" s="448">
        <v>30610.02</v>
      </c>
      <c r="W291" s="448">
        <v>0</v>
      </c>
      <c r="X291" s="448">
        <v>0</v>
      </c>
      <c r="Y291" s="448">
        <v>0</v>
      </c>
      <c r="Z291" s="448">
        <v>992977.52</v>
      </c>
      <c r="AA291" s="846">
        <v>44050</v>
      </c>
      <c r="AB291" s="846">
        <v>45145</v>
      </c>
      <c r="AC291" s="847">
        <v>992977.52</v>
      </c>
      <c r="AD291" s="448">
        <v>1.961111111111111</v>
      </c>
      <c r="AE291" s="448">
        <v>3.0416666666666665</v>
      </c>
      <c r="AF291" s="848">
        <v>6.1652999999999999E-2</v>
      </c>
      <c r="AG291" s="448">
        <v>1947339.2475555555</v>
      </c>
      <c r="AH291" s="448">
        <v>3020306.6233333331</v>
      </c>
      <c r="AI291" s="448">
        <v>61220.043040559998</v>
      </c>
      <c r="AJ291" s="448">
        <v>1.961111111111111</v>
      </c>
      <c r="AK291" s="448">
        <v>3.0416666666666665</v>
      </c>
      <c r="AL291" s="448">
        <v>6.1652999999999999E-2</v>
      </c>
    </row>
    <row r="292" spans="1:38">
      <c r="A292" s="437" t="s">
        <v>800</v>
      </c>
      <c r="B292" s="437" t="s">
        <v>2068</v>
      </c>
      <c r="C292" s="437" t="s">
        <v>517</v>
      </c>
      <c r="D292" s="437" t="s">
        <v>518</v>
      </c>
      <c r="E292" s="437" t="s">
        <v>1393</v>
      </c>
      <c r="F292" s="437" t="s">
        <v>538</v>
      </c>
      <c r="G292" s="437" t="s">
        <v>1369</v>
      </c>
      <c r="H292" s="437" t="s">
        <v>537</v>
      </c>
      <c r="I292" s="437" t="s">
        <v>0</v>
      </c>
      <c r="J292" s="437" t="s">
        <v>539</v>
      </c>
      <c r="K292" s="437" t="s">
        <v>521</v>
      </c>
      <c r="L292" s="437" t="s">
        <v>533</v>
      </c>
      <c r="M292" s="437">
        <v>1</v>
      </c>
      <c r="N292" s="437">
        <v>1</v>
      </c>
      <c r="O292" s="437">
        <v>1</v>
      </c>
      <c r="P292" s="437">
        <v>1</v>
      </c>
      <c r="Q292" s="437">
        <v>1</v>
      </c>
      <c r="R292" s="437">
        <v>1</v>
      </c>
      <c r="S292" s="448">
        <v>1319509.58</v>
      </c>
      <c r="T292" s="448">
        <v>0</v>
      </c>
      <c r="U292" s="448">
        <v>0</v>
      </c>
      <c r="V292" s="448">
        <v>47037.22</v>
      </c>
      <c r="W292" s="448">
        <v>0</v>
      </c>
      <c r="X292" s="448">
        <v>0</v>
      </c>
      <c r="Y292" s="448">
        <v>0</v>
      </c>
      <c r="Z292" s="448">
        <v>1319509.58</v>
      </c>
      <c r="AA292" s="846">
        <v>44050</v>
      </c>
      <c r="AB292" s="846">
        <v>45876</v>
      </c>
      <c r="AC292" s="847">
        <v>1319509.58</v>
      </c>
      <c r="AD292" s="448">
        <v>3.9916666666666667</v>
      </c>
      <c r="AE292" s="448">
        <v>5.072222222222222</v>
      </c>
      <c r="AF292" s="848">
        <v>7.1294999999999997E-2</v>
      </c>
      <c r="AG292" s="448">
        <v>5267042.4068333339</v>
      </c>
      <c r="AH292" s="448">
        <v>6692845.8141111108</v>
      </c>
      <c r="AI292" s="448">
        <v>94074.435506099995</v>
      </c>
      <c r="AJ292" s="448">
        <v>3.9916666666666667</v>
      </c>
      <c r="AK292" s="448">
        <v>5.072222222222222</v>
      </c>
      <c r="AL292" s="448">
        <v>7.1294999999999997E-2</v>
      </c>
    </row>
    <row r="293" spans="1:38">
      <c r="A293" s="437" t="s">
        <v>801</v>
      </c>
      <c r="B293" s="437" t="s">
        <v>2069</v>
      </c>
      <c r="C293" s="437" t="s">
        <v>517</v>
      </c>
      <c r="D293" s="437" t="s">
        <v>518</v>
      </c>
      <c r="E293" s="437" t="s">
        <v>1393</v>
      </c>
      <c r="F293" s="437" t="s">
        <v>538</v>
      </c>
      <c r="G293" s="437" t="s">
        <v>1369</v>
      </c>
      <c r="H293" s="437" t="s">
        <v>537</v>
      </c>
      <c r="I293" s="437" t="s">
        <v>0</v>
      </c>
      <c r="J293" s="437" t="s">
        <v>539</v>
      </c>
      <c r="K293" s="437" t="s">
        <v>521</v>
      </c>
      <c r="L293" s="437" t="s">
        <v>533</v>
      </c>
      <c r="M293" s="437">
        <v>1</v>
      </c>
      <c r="N293" s="437">
        <v>1</v>
      </c>
      <c r="O293" s="437">
        <v>1</v>
      </c>
      <c r="P293" s="437">
        <v>1</v>
      </c>
      <c r="Q293" s="437">
        <v>1</v>
      </c>
      <c r="R293" s="437">
        <v>1</v>
      </c>
      <c r="S293" s="448">
        <v>390839.44</v>
      </c>
      <c r="T293" s="448">
        <v>0</v>
      </c>
      <c r="U293" s="448">
        <v>0</v>
      </c>
      <c r="V293" s="448">
        <v>12048.21</v>
      </c>
      <c r="W293" s="448">
        <v>0</v>
      </c>
      <c r="X293" s="448">
        <v>0</v>
      </c>
      <c r="Y293" s="448">
        <v>0</v>
      </c>
      <c r="Z293" s="448">
        <v>390839.44</v>
      </c>
      <c r="AA293" s="846">
        <v>44050</v>
      </c>
      <c r="AB293" s="846">
        <v>45145</v>
      </c>
      <c r="AC293" s="847">
        <v>390839.44</v>
      </c>
      <c r="AD293" s="448">
        <v>1.961111111111111</v>
      </c>
      <c r="AE293" s="448">
        <v>3.0416666666666665</v>
      </c>
      <c r="AF293" s="848">
        <v>6.1652999999999999E-2</v>
      </c>
      <c r="AG293" s="448">
        <v>766479.56844444445</v>
      </c>
      <c r="AH293" s="448">
        <v>1188803.2966666666</v>
      </c>
      <c r="AI293" s="448">
        <v>24096.423994320001</v>
      </c>
      <c r="AJ293" s="448">
        <v>1.961111111111111</v>
      </c>
      <c r="AK293" s="448">
        <v>3.0416666666666665</v>
      </c>
      <c r="AL293" s="448">
        <v>6.1652999999999999E-2</v>
      </c>
    </row>
    <row r="294" spans="1:38">
      <c r="A294" s="437" t="s">
        <v>802</v>
      </c>
      <c r="B294" s="437" t="s">
        <v>2070</v>
      </c>
      <c r="C294" s="437" t="s">
        <v>517</v>
      </c>
      <c r="D294" s="437" t="s">
        <v>518</v>
      </c>
      <c r="E294" s="437" t="s">
        <v>1393</v>
      </c>
      <c r="F294" s="437" t="s">
        <v>538</v>
      </c>
      <c r="G294" s="437" t="s">
        <v>1369</v>
      </c>
      <c r="H294" s="437" t="s">
        <v>537</v>
      </c>
      <c r="I294" s="437" t="s">
        <v>0</v>
      </c>
      <c r="J294" s="437" t="s">
        <v>539</v>
      </c>
      <c r="K294" s="437" t="s">
        <v>521</v>
      </c>
      <c r="L294" s="437" t="s">
        <v>533</v>
      </c>
      <c r="M294" s="437">
        <v>1</v>
      </c>
      <c r="N294" s="437">
        <v>1</v>
      </c>
      <c r="O294" s="437">
        <v>1</v>
      </c>
      <c r="P294" s="437">
        <v>1</v>
      </c>
      <c r="Q294" s="437">
        <v>1</v>
      </c>
      <c r="R294" s="437">
        <v>1</v>
      </c>
      <c r="S294" s="448">
        <v>95868.11</v>
      </c>
      <c r="T294" s="448">
        <v>0</v>
      </c>
      <c r="U294" s="448">
        <v>0</v>
      </c>
      <c r="V294" s="448">
        <v>2955.28</v>
      </c>
      <c r="W294" s="448">
        <v>0</v>
      </c>
      <c r="X294" s="448">
        <v>0</v>
      </c>
      <c r="Y294" s="448">
        <v>0</v>
      </c>
      <c r="Z294" s="448">
        <v>95868.11</v>
      </c>
      <c r="AA294" s="846">
        <v>44050</v>
      </c>
      <c r="AB294" s="846">
        <v>45145</v>
      </c>
      <c r="AC294" s="847">
        <v>95868.11</v>
      </c>
      <c r="AD294" s="448">
        <v>1.961111111111111</v>
      </c>
      <c r="AE294" s="448">
        <v>3.0416666666666665</v>
      </c>
      <c r="AF294" s="848">
        <v>6.1652999999999999E-2</v>
      </c>
      <c r="AG294" s="448">
        <v>188008.01572222222</v>
      </c>
      <c r="AH294" s="448">
        <v>291598.83458333334</v>
      </c>
      <c r="AI294" s="448">
        <v>5910.5565858299997</v>
      </c>
      <c r="AJ294" s="448">
        <v>1.961111111111111</v>
      </c>
      <c r="AK294" s="448">
        <v>3.041666666666667</v>
      </c>
      <c r="AL294" s="448">
        <v>6.1652999999999999E-2</v>
      </c>
    </row>
    <row r="295" spans="1:38">
      <c r="A295" s="437" t="s">
        <v>803</v>
      </c>
      <c r="B295" s="437" t="s">
        <v>2071</v>
      </c>
      <c r="C295" s="437" t="s">
        <v>517</v>
      </c>
      <c r="D295" s="437" t="s">
        <v>518</v>
      </c>
      <c r="E295" s="437" t="s">
        <v>1393</v>
      </c>
      <c r="F295" s="437" t="s">
        <v>538</v>
      </c>
      <c r="G295" s="437" t="s">
        <v>1369</v>
      </c>
      <c r="H295" s="437" t="s">
        <v>537</v>
      </c>
      <c r="I295" s="437" t="s">
        <v>0</v>
      </c>
      <c r="J295" s="437" t="s">
        <v>539</v>
      </c>
      <c r="K295" s="437" t="s">
        <v>521</v>
      </c>
      <c r="L295" s="437" t="s">
        <v>533</v>
      </c>
      <c r="M295" s="437">
        <v>1</v>
      </c>
      <c r="N295" s="437">
        <v>1</v>
      </c>
      <c r="O295" s="437">
        <v>1</v>
      </c>
      <c r="P295" s="437">
        <v>1</v>
      </c>
      <c r="Q295" s="437">
        <v>1</v>
      </c>
      <c r="R295" s="437">
        <v>1</v>
      </c>
      <c r="S295" s="448">
        <v>52264.38</v>
      </c>
      <c r="T295" s="448">
        <v>0</v>
      </c>
      <c r="U295" s="448">
        <v>0</v>
      </c>
      <c r="V295" s="448">
        <v>1611.13</v>
      </c>
      <c r="W295" s="448">
        <v>0</v>
      </c>
      <c r="X295" s="448">
        <v>0</v>
      </c>
      <c r="Y295" s="448">
        <v>0</v>
      </c>
      <c r="Z295" s="448">
        <v>52264.38</v>
      </c>
      <c r="AA295" s="846">
        <v>44050</v>
      </c>
      <c r="AB295" s="846">
        <v>45145</v>
      </c>
      <c r="AC295" s="847">
        <v>52264.38</v>
      </c>
      <c r="AD295" s="448">
        <v>1.961111111111111</v>
      </c>
      <c r="AE295" s="448">
        <v>3.0416666666666665</v>
      </c>
      <c r="AF295" s="848">
        <v>6.1652999999999999E-2</v>
      </c>
      <c r="AG295" s="448">
        <v>102496.25633333332</v>
      </c>
      <c r="AH295" s="448">
        <v>158970.82249999998</v>
      </c>
      <c r="AI295" s="448">
        <v>3222.2558201399997</v>
      </c>
      <c r="AJ295" s="448">
        <v>1.961111111111111</v>
      </c>
      <c r="AK295" s="448">
        <v>3.0416666666666665</v>
      </c>
      <c r="AL295" s="448">
        <v>6.1652999999999999E-2</v>
      </c>
    </row>
    <row r="296" spans="1:38">
      <c r="A296" s="437" t="s">
        <v>804</v>
      </c>
      <c r="B296" s="437" t="s">
        <v>2072</v>
      </c>
      <c r="C296" s="437" t="s">
        <v>517</v>
      </c>
      <c r="D296" s="437" t="s">
        <v>518</v>
      </c>
      <c r="E296" s="437" t="s">
        <v>1393</v>
      </c>
      <c r="F296" s="437" t="s">
        <v>538</v>
      </c>
      <c r="G296" s="437" t="s">
        <v>1369</v>
      </c>
      <c r="H296" s="437" t="s">
        <v>537</v>
      </c>
      <c r="I296" s="437" t="s">
        <v>0</v>
      </c>
      <c r="J296" s="437" t="s">
        <v>539</v>
      </c>
      <c r="K296" s="437" t="s">
        <v>521</v>
      </c>
      <c r="L296" s="437" t="s">
        <v>533</v>
      </c>
      <c r="M296" s="437">
        <v>1</v>
      </c>
      <c r="N296" s="437">
        <v>1</v>
      </c>
      <c r="O296" s="437">
        <v>1</v>
      </c>
      <c r="P296" s="437">
        <v>1</v>
      </c>
      <c r="Q296" s="437">
        <v>1</v>
      </c>
      <c r="R296" s="437">
        <v>1</v>
      </c>
      <c r="S296" s="448">
        <v>563999.77</v>
      </c>
      <c r="T296" s="448">
        <v>0</v>
      </c>
      <c r="U296" s="448">
        <v>0</v>
      </c>
      <c r="V296" s="448">
        <v>17386.14</v>
      </c>
      <c r="W296" s="448">
        <v>0</v>
      </c>
      <c r="X296" s="448">
        <v>0</v>
      </c>
      <c r="Y296" s="448">
        <v>0</v>
      </c>
      <c r="Z296" s="448">
        <v>563999.77</v>
      </c>
      <c r="AA296" s="846">
        <v>44050</v>
      </c>
      <c r="AB296" s="846">
        <v>45145</v>
      </c>
      <c r="AC296" s="847">
        <v>563999.77</v>
      </c>
      <c r="AD296" s="448">
        <v>1.961111111111111</v>
      </c>
      <c r="AE296" s="448">
        <v>3.0416666666666665</v>
      </c>
      <c r="AF296" s="848">
        <v>6.1652999999999999E-2</v>
      </c>
      <c r="AG296" s="448">
        <v>1106066.2156111111</v>
      </c>
      <c r="AH296" s="448">
        <v>1715499.3004166665</v>
      </c>
      <c r="AI296" s="448">
        <v>34772.277819809999</v>
      </c>
      <c r="AJ296" s="448">
        <v>1.961111111111111</v>
      </c>
      <c r="AK296" s="448">
        <v>3.0416666666666665</v>
      </c>
      <c r="AL296" s="448">
        <v>6.1652999999999993E-2</v>
      </c>
    </row>
    <row r="297" spans="1:38">
      <c r="A297" s="437" t="s">
        <v>805</v>
      </c>
      <c r="B297" s="437" t="s">
        <v>2073</v>
      </c>
      <c r="C297" s="437" t="s">
        <v>517</v>
      </c>
      <c r="D297" s="437" t="s">
        <v>518</v>
      </c>
      <c r="E297" s="437" t="s">
        <v>1393</v>
      </c>
      <c r="F297" s="437" t="s">
        <v>538</v>
      </c>
      <c r="G297" s="437" t="s">
        <v>1369</v>
      </c>
      <c r="H297" s="437" t="s">
        <v>537</v>
      </c>
      <c r="I297" s="437" t="s">
        <v>0</v>
      </c>
      <c r="J297" s="437" t="s">
        <v>539</v>
      </c>
      <c r="K297" s="437" t="s">
        <v>521</v>
      </c>
      <c r="L297" s="437" t="s">
        <v>533</v>
      </c>
      <c r="M297" s="437">
        <v>1</v>
      </c>
      <c r="N297" s="437">
        <v>1</v>
      </c>
      <c r="O297" s="437">
        <v>1</v>
      </c>
      <c r="P297" s="437">
        <v>1</v>
      </c>
      <c r="Q297" s="437">
        <v>1</v>
      </c>
      <c r="R297" s="437">
        <v>1</v>
      </c>
      <c r="S297" s="448">
        <v>63893.27</v>
      </c>
      <c r="T297" s="448">
        <v>0</v>
      </c>
      <c r="U297" s="448">
        <v>0</v>
      </c>
      <c r="V297" s="448">
        <v>1969.61</v>
      </c>
      <c r="W297" s="448">
        <v>0</v>
      </c>
      <c r="X297" s="448">
        <v>0</v>
      </c>
      <c r="Y297" s="448">
        <v>0</v>
      </c>
      <c r="Z297" s="448">
        <v>63893.27</v>
      </c>
      <c r="AA297" s="846">
        <v>44050</v>
      </c>
      <c r="AB297" s="846">
        <v>45145</v>
      </c>
      <c r="AC297" s="847">
        <v>63893.27</v>
      </c>
      <c r="AD297" s="448">
        <v>1.961111111111111</v>
      </c>
      <c r="AE297" s="448">
        <v>3.0416666666666665</v>
      </c>
      <c r="AF297" s="848">
        <v>6.1652999999999999E-2</v>
      </c>
      <c r="AG297" s="448">
        <v>125301.80172222221</v>
      </c>
      <c r="AH297" s="448">
        <v>194342.02958333332</v>
      </c>
      <c r="AI297" s="448">
        <v>3939.2117753099997</v>
      </c>
      <c r="AJ297" s="448">
        <v>1.961111111111111</v>
      </c>
      <c r="AK297" s="448">
        <v>3.0416666666666665</v>
      </c>
      <c r="AL297" s="448">
        <v>6.1652999999999999E-2</v>
      </c>
    </row>
    <row r="298" spans="1:38">
      <c r="A298" s="437" t="s">
        <v>806</v>
      </c>
      <c r="B298" s="437" t="s">
        <v>2074</v>
      </c>
      <c r="C298" s="437" t="s">
        <v>517</v>
      </c>
      <c r="D298" s="437" t="s">
        <v>518</v>
      </c>
      <c r="E298" s="437" t="s">
        <v>1393</v>
      </c>
      <c r="F298" s="437" t="s">
        <v>538</v>
      </c>
      <c r="G298" s="437" t="s">
        <v>1369</v>
      </c>
      <c r="H298" s="437" t="s">
        <v>537</v>
      </c>
      <c r="I298" s="437" t="s">
        <v>0</v>
      </c>
      <c r="J298" s="437" t="s">
        <v>539</v>
      </c>
      <c r="K298" s="437" t="s">
        <v>521</v>
      </c>
      <c r="L298" s="437" t="s">
        <v>533</v>
      </c>
      <c r="M298" s="437">
        <v>1</v>
      </c>
      <c r="N298" s="437">
        <v>1</v>
      </c>
      <c r="O298" s="437">
        <v>1</v>
      </c>
      <c r="P298" s="437">
        <v>1</v>
      </c>
      <c r="Q298" s="437">
        <v>1</v>
      </c>
      <c r="R298" s="437">
        <v>1</v>
      </c>
      <c r="S298" s="448">
        <v>756340.13</v>
      </c>
      <c r="T298" s="448">
        <v>0</v>
      </c>
      <c r="U298" s="448">
        <v>0</v>
      </c>
      <c r="V298" s="448">
        <v>26961.63</v>
      </c>
      <c r="W298" s="448">
        <v>0</v>
      </c>
      <c r="X298" s="448">
        <v>0</v>
      </c>
      <c r="Y298" s="448">
        <v>0</v>
      </c>
      <c r="Z298" s="448">
        <v>756340.13</v>
      </c>
      <c r="AA298" s="846">
        <v>44050</v>
      </c>
      <c r="AB298" s="846">
        <v>45876</v>
      </c>
      <c r="AC298" s="847">
        <v>756340.13</v>
      </c>
      <c r="AD298" s="448">
        <v>3.9916666666666667</v>
      </c>
      <c r="AE298" s="448">
        <v>5.072222222222222</v>
      </c>
      <c r="AF298" s="848">
        <v>7.1294999999999997E-2</v>
      </c>
      <c r="AG298" s="448">
        <v>3019057.6855833335</v>
      </c>
      <c r="AH298" s="448">
        <v>3836325.2149444441</v>
      </c>
      <c r="AI298" s="448">
        <v>53923.269568349999</v>
      </c>
      <c r="AJ298" s="448">
        <v>3.9916666666666667</v>
      </c>
      <c r="AK298" s="448">
        <v>5.072222222222222</v>
      </c>
      <c r="AL298" s="448">
        <v>7.1294999999999997E-2</v>
      </c>
    </row>
    <row r="299" spans="1:38">
      <c r="A299" s="437" t="s">
        <v>807</v>
      </c>
      <c r="B299" s="437" t="s">
        <v>2075</v>
      </c>
      <c r="C299" s="437" t="s">
        <v>517</v>
      </c>
      <c r="D299" s="437" t="s">
        <v>518</v>
      </c>
      <c r="E299" s="437" t="s">
        <v>1393</v>
      </c>
      <c r="F299" s="437" t="s">
        <v>538</v>
      </c>
      <c r="G299" s="437" t="s">
        <v>1369</v>
      </c>
      <c r="H299" s="437" t="s">
        <v>537</v>
      </c>
      <c r="I299" s="437" t="s">
        <v>0</v>
      </c>
      <c r="J299" s="437" t="s">
        <v>539</v>
      </c>
      <c r="K299" s="437" t="s">
        <v>521</v>
      </c>
      <c r="L299" s="437" t="s">
        <v>533</v>
      </c>
      <c r="M299" s="437">
        <v>1</v>
      </c>
      <c r="N299" s="437">
        <v>1</v>
      </c>
      <c r="O299" s="437">
        <v>1</v>
      </c>
      <c r="P299" s="437">
        <v>1</v>
      </c>
      <c r="Q299" s="437">
        <v>1</v>
      </c>
      <c r="R299" s="437">
        <v>1</v>
      </c>
      <c r="S299" s="448">
        <v>372254.1</v>
      </c>
      <c r="T299" s="448">
        <v>0</v>
      </c>
      <c r="U299" s="448">
        <v>0</v>
      </c>
      <c r="V299" s="448">
        <v>14049.24</v>
      </c>
      <c r="W299" s="448">
        <v>0</v>
      </c>
      <c r="X299" s="448">
        <v>0</v>
      </c>
      <c r="Y299" s="448">
        <v>0</v>
      </c>
      <c r="Z299" s="448">
        <v>372254.1</v>
      </c>
      <c r="AA299" s="846">
        <v>44050</v>
      </c>
      <c r="AB299" s="846">
        <v>46606</v>
      </c>
      <c r="AC299" s="847">
        <v>372254.1</v>
      </c>
      <c r="AD299" s="448">
        <v>6.0194444444444448</v>
      </c>
      <c r="AE299" s="448">
        <v>7.1</v>
      </c>
      <c r="AF299" s="848">
        <v>7.5481999999999994E-2</v>
      </c>
      <c r="AG299" s="448">
        <v>2240762.8741666665</v>
      </c>
      <c r="AH299" s="448">
        <v>2643004.11</v>
      </c>
      <c r="AI299" s="448">
        <v>28098.483976199997</v>
      </c>
      <c r="AJ299" s="448">
        <v>6.0194444444444448</v>
      </c>
      <c r="AK299" s="448">
        <v>7.1000000000000005</v>
      </c>
      <c r="AL299" s="448">
        <v>7.5481999999999994E-2</v>
      </c>
    </row>
    <row r="300" spans="1:38">
      <c r="A300" s="437" t="s">
        <v>808</v>
      </c>
      <c r="B300" s="437" t="s">
        <v>2076</v>
      </c>
      <c r="C300" s="437" t="s">
        <v>517</v>
      </c>
      <c r="D300" s="437" t="s">
        <v>518</v>
      </c>
      <c r="E300" s="437" t="s">
        <v>1393</v>
      </c>
      <c r="F300" s="437" t="s">
        <v>538</v>
      </c>
      <c r="G300" s="437" t="s">
        <v>1369</v>
      </c>
      <c r="H300" s="437" t="s">
        <v>537</v>
      </c>
      <c r="I300" s="437" t="s">
        <v>0</v>
      </c>
      <c r="J300" s="437" t="s">
        <v>539</v>
      </c>
      <c r="K300" s="437" t="s">
        <v>521</v>
      </c>
      <c r="L300" s="437" t="s">
        <v>533</v>
      </c>
      <c r="M300" s="437">
        <v>1</v>
      </c>
      <c r="N300" s="437">
        <v>1</v>
      </c>
      <c r="O300" s="437">
        <v>1</v>
      </c>
      <c r="P300" s="437">
        <v>1</v>
      </c>
      <c r="Q300" s="437">
        <v>1</v>
      </c>
      <c r="R300" s="437">
        <v>1</v>
      </c>
      <c r="S300" s="448">
        <v>236143.37</v>
      </c>
      <c r="T300" s="448">
        <v>0</v>
      </c>
      <c r="U300" s="448">
        <v>0</v>
      </c>
      <c r="V300" s="448">
        <v>7279.47</v>
      </c>
      <c r="W300" s="448">
        <v>0</v>
      </c>
      <c r="X300" s="448">
        <v>0</v>
      </c>
      <c r="Y300" s="448">
        <v>0</v>
      </c>
      <c r="Z300" s="448">
        <v>236143.37</v>
      </c>
      <c r="AA300" s="846">
        <v>44050</v>
      </c>
      <c r="AB300" s="846">
        <v>45145</v>
      </c>
      <c r="AC300" s="847">
        <v>236143.37</v>
      </c>
      <c r="AD300" s="448">
        <v>1.961111111111111</v>
      </c>
      <c r="AE300" s="448">
        <v>3.0416666666666665</v>
      </c>
      <c r="AF300" s="848">
        <v>6.1652999999999999E-2</v>
      </c>
      <c r="AG300" s="448">
        <v>463103.3867222222</v>
      </c>
      <c r="AH300" s="448">
        <v>718269.41708333325</v>
      </c>
      <c r="AI300" s="448">
        <v>14558.947190609999</v>
      </c>
      <c r="AJ300" s="448">
        <v>1.961111111111111</v>
      </c>
      <c r="AK300" s="448">
        <v>3.0416666666666665</v>
      </c>
      <c r="AL300" s="448">
        <v>6.1652999999999999E-2</v>
      </c>
    </row>
    <row r="301" spans="1:38">
      <c r="A301" s="437" t="s">
        <v>809</v>
      </c>
      <c r="B301" s="437" t="s">
        <v>2077</v>
      </c>
      <c r="C301" s="437" t="s">
        <v>517</v>
      </c>
      <c r="D301" s="437" t="s">
        <v>518</v>
      </c>
      <c r="E301" s="437" t="s">
        <v>1393</v>
      </c>
      <c r="F301" s="437" t="s">
        <v>538</v>
      </c>
      <c r="G301" s="437" t="s">
        <v>1369</v>
      </c>
      <c r="H301" s="437" t="s">
        <v>537</v>
      </c>
      <c r="I301" s="437" t="s">
        <v>0</v>
      </c>
      <c r="J301" s="437" t="s">
        <v>539</v>
      </c>
      <c r="K301" s="437" t="s">
        <v>521</v>
      </c>
      <c r="L301" s="437" t="s">
        <v>533</v>
      </c>
      <c r="M301" s="437">
        <v>1</v>
      </c>
      <c r="N301" s="437">
        <v>1</v>
      </c>
      <c r="O301" s="437">
        <v>1</v>
      </c>
      <c r="P301" s="437">
        <v>1</v>
      </c>
      <c r="Q301" s="437">
        <v>1</v>
      </c>
      <c r="R301" s="437">
        <v>1</v>
      </c>
      <c r="S301" s="448">
        <v>142000</v>
      </c>
      <c r="T301" s="448">
        <v>0</v>
      </c>
      <c r="U301" s="448">
        <v>0</v>
      </c>
      <c r="V301" s="448">
        <v>4377.3599999999997</v>
      </c>
      <c r="W301" s="448">
        <v>0</v>
      </c>
      <c r="X301" s="448">
        <v>0</v>
      </c>
      <c r="Y301" s="448">
        <v>0</v>
      </c>
      <c r="Z301" s="448">
        <v>142000</v>
      </c>
      <c r="AA301" s="846">
        <v>44050</v>
      </c>
      <c r="AB301" s="846">
        <v>45145</v>
      </c>
      <c r="AC301" s="847">
        <v>142000</v>
      </c>
      <c r="AD301" s="448">
        <v>1.961111111111111</v>
      </c>
      <c r="AE301" s="448">
        <v>3.0416666666666665</v>
      </c>
      <c r="AF301" s="848">
        <v>6.1652999999999999E-2</v>
      </c>
      <c r="AG301" s="448">
        <v>278477.77777777775</v>
      </c>
      <c r="AH301" s="448">
        <v>431916.66666666663</v>
      </c>
      <c r="AI301" s="448">
        <v>8754.7260000000006</v>
      </c>
      <c r="AJ301" s="448">
        <v>1.961111111111111</v>
      </c>
      <c r="AK301" s="448">
        <v>3.0416666666666665</v>
      </c>
      <c r="AL301" s="448">
        <v>6.1653000000000006E-2</v>
      </c>
    </row>
    <row r="302" spans="1:38">
      <c r="A302" s="437" t="s">
        <v>810</v>
      </c>
      <c r="B302" s="437" t="s">
        <v>2078</v>
      </c>
      <c r="C302" s="437" t="s">
        <v>517</v>
      </c>
      <c r="D302" s="437" t="s">
        <v>518</v>
      </c>
      <c r="E302" s="437" t="s">
        <v>1393</v>
      </c>
      <c r="F302" s="437" t="s">
        <v>538</v>
      </c>
      <c r="G302" s="437" t="s">
        <v>1369</v>
      </c>
      <c r="H302" s="437" t="s">
        <v>537</v>
      </c>
      <c r="I302" s="437" t="s">
        <v>0</v>
      </c>
      <c r="J302" s="437" t="s">
        <v>539</v>
      </c>
      <c r="K302" s="437" t="s">
        <v>521</v>
      </c>
      <c r="L302" s="437" t="s">
        <v>533</v>
      </c>
      <c r="M302" s="437">
        <v>1</v>
      </c>
      <c r="N302" s="437">
        <v>1</v>
      </c>
      <c r="O302" s="437">
        <v>1</v>
      </c>
      <c r="P302" s="437">
        <v>1</v>
      </c>
      <c r="Q302" s="437">
        <v>1</v>
      </c>
      <c r="R302" s="437">
        <v>1</v>
      </c>
      <c r="S302" s="448">
        <v>51236.43</v>
      </c>
      <c r="T302" s="448">
        <v>0</v>
      </c>
      <c r="U302" s="448">
        <v>0</v>
      </c>
      <c r="V302" s="448">
        <v>1579.44</v>
      </c>
      <c r="W302" s="448">
        <v>0</v>
      </c>
      <c r="X302" s="448">
        <v>0</v>
      </c>
      <c r="Y302" s="448">
        <v>0</v>
      </c>
      <c r="Z302" s="448">
        <v>51236.43</v>
      </c>
      <c r="AA302" s="846">
        <v>44050</v>
      </c>
      <c r="AB302" s="846">
        <v>45145</v>
      </c>
      <c r="AC302" s="847">
        <v>51236.43</v>
      </c>
      <c r="AD302" s="448">
        <v>1.961111111111111</v>
      </c>
      <c r="AE302" s="448">
        <v>3.0416666666666665</v>
      </c>
      <c r="AF302" s="848">
        <v>6.1652999999999999E-2</v>
      </c>
      <c r="AG302" s="448">
        <v>100480.33216666666</v>
      </c>
      <c r="AH302" s="448">
        <v>155844.14124999999</v>
      </c>
      <c r="AI302" s="448">
        <v>3158.8796187899998</v>
      </c>
      <c r="AJ302" s="448">
        <v>1.961111111111111</v>
      </c>
      <c r="AK302" s="448">
        <v>3.0416666666666665</v>
      </c>
      <c r="AL302" s="448">
        <v>6.1652999999999993E-2</v>
      </c>
    </row>
    <row r="303" spans="1:38">
      <c r="A303" s="437" t="s">
        <v>811</v>
      </c>
      <c r="B303" s="437" t="s">
        <v>2079</v>
      </c>
      <c r="C303" s="437" t="s">
        <v>517</v>
      </c>
      <c r="D303" s="437" t="s">
        <v>518</v>
      </c>
      <c r="E303" s="437" t="s">
        <v>1393</v>
      </c>
      <c r="F303" s="437" t="s">
        <v>538</v>
      </c>
      <c r="G303" s="437" t="s">
        <v>1369</v>
      </c>
      <c r="H303" s="437" t="s">
        <v>537</v>
      </c>
      <c r="I303" s="437" t="s">
        <v>0</v>
      </c>
      <c r="J303" s="437" t="s">
        <v>539</v>
      </c>
      <c r="K303" s="437" t="s">
        <v>521</v>
      </c>
      <c r="L303" s="437" t="s">
        <v>533</v>
      </c>
      <c r="M303" s="437">
        <v>1</v>
      </c>
      <c r="N303" s="437">
        <v>1</v>
      </c>
      <c r="O303" s="437">
        <v>1</v>
      </c>
      <c r="P303" s="437">
        <v>1</v>
      </c>
      <c r="Q303" s="437">
        <v>1</v>
      </c>
      <c r="R303" s="437">
        <v>1</v>
      </c>
      <c r="S303" s="448">
        <v>156031.57</v>
      </c>
      <c r="T303" s="448">
        <v>0</v>
      </c>
      <c r="U303" s="448">
        <v>0</v>
      </c>
      <c r="V303" s="448">
        <v>4809.91</v>
      </c>
      <c r="W303" s="448">
        <v>0</v>
      </c>
      <c r="X303" s="448">
        <v>0</v>
      </c>
      <c r="Y303" s="448">
        <v>0</v>
      </c>
      <c r="Z303" s="448">
        <v>156031.57</v>
      </c>
      <c r="AA303" s="846">
        <v>44050</v>
      </c>
      <c r="AB303" s="846">
        <v>45145</v>
      </c>
      <c r="AC303" s="847">
        <v>156031.57</v>
      </c>
      <c r="AD303" s="448">
        <v>1.961111111111111</v>
      </c>
      <c r="AE303" s="448">
        <v>3.0416666666666665</v>
      </c>
      <c r="AF303" s="848">
        <v>6.1652999999999999E-2</v>
      </c>
      <c r="AG303" s="448">
        <v>305995.24561111111</v>
      </c>
      <c r="AH303" s="448">
        <v>474596.02541666664</v>
      </c>
      <c r="AI303" s="448">
        <v>9619.8143852100002</v>
      </c>
      <c r="AJ303" s="448">
        <v>1.961111111111111</v>
      </c>
      <c r="AK303" s="448">
        <v>3.0416666666666665</v>
      </c>
      <c r="AL303" s="448">
        <v>6.1652999999999999E-2</v>
      </c>
    </row>
    <row r="304" spans="1:38">
      <c r="A304" s="437" t="s">
        <v>812</v>
      </c>
      <c r="B304" s="437" t="s">
        <v>2080</v>
      </c>
      <c r="C304" s="437" t="s">
        <v>517</v>
      </c>
      <c r="D304" s="437" t="s">
        <v>518</v>
      </c>
      <c r="E304" s="437" t="s">
        <v>1393</v>
      </c>
      <c r="F304" s="437" t="s">
        <v>538</v>
      </c>
      <c r="G304" s="437" t="s">
        <v>1369</v>
      </c>
      <c r="H304" s="437" t="s">
        <v>537</v>
      </c>
      <c r="I304" s="437" t="s">
        <v>0</v>
      </c>
      <c r="J304" s="437" t="s">
        <v>539</v>
      </c>
      <c r="K304" s="437" t="s">
        <v>521</v>
      </c>
      <c r="L304" s="437" t="s">
        <v>533</v>
      </c>
      <c r="M304" s="437">
        <v>1</v>
      </c>
      <c r="N304" s="437">
        <v>1</v>
      </c>
      <c r="O304" s="437">
        <v>1</v>
      </c>
      <c r="P304" s="437">
        <v>1</v>
      </c>
      <c r="Q304" s="437">
        <v>1</v>
      </c>
      <c r="R304" s="437">
        <v>1</v>
      </c>
      <c r="S304" s="448">
        <v>155855.07</v>
      </c>
      <c r="T304" s="448">
        <v>0</v>
      </c>
      <c r="U304" s="448">
        <v>0</v>
      </c>
      <c r="V304" s="448">
        <v>5555.84</v>
      </c>
      <c r="W304" s="448">
        <v>0</v>
      </c>
      <c r="X304" s="448">
        <v>0</v>
      </c>
      <c r="Y304" s="448">
        <v>0</v>
      </c>
      <c r="Z304" s="448">
        <v>155855.07</v>
      </c>
      <c r="AA304" s="846">
        <v>44050</v>
      </c>
      <c r="AB304" s="846">
        <v>45876</v>
      </c>
      <c r="AC304" s="847">
        <v>155855.07</v>
      </c>
      <c r="AD304" s="448">
        <v>3.9916666666666667</v>
      </c>
      <c r="AE304" s="448">
        <v>5.072222222222222</v>
      </c>
      <c r="AF304" s="848">
        <v>7.1294999999999997E-2</v>
      </c>
      <c r="AG304" s="448">
        <v>622121.48775000009</v>
      </c>
      <c r="AH304" s="448">
        <v>790531.54949999996</v>
      </c>
      <c r="AI304" s="448">
        <v>11111.687215649999</v>
      </c>
      <c r="AJ304" s="448">
        <v>3.9916666666666671</v>
      </c>
      <c r="AK304" s="448">
        <v>5.072222222222222</v>
      </c>
      <c r="AL304" s="448">
        <v>7.1294999999999997E-2</v>
      </c>
    </row>
    <row r="305" spans="1:38">
      <c r="A305" s="437" t="s">
        <v>813</v>
      </c>
      <c r="B305" s="437" t="s">
        <v>2081</v>
      </c>
      <c r="C305" s="437" t="s">
        <v>517</v>
      </c>
      <c r="D305" s="437" t="s">
        <v>518</v>
      </c>
      <c r="E305" s="437" t="s">
        <v>1393</v>
      </c>
      <c r="F305" s="437" t="s">
        <v>538</v>
      </c>
      <c r="G305" s="437" t="s">
        <v>1369</v>
      </c>
      <c r="H305" s="437" t="s">
        <v>537</v>
      </c>
      <c r="I305" s="437" t="s">
        <v>0</v>
      </c>
      <c r="J305" s="437" t="s">
        <v>539</v>
      </c>
      <c r="K305" s="437" t="s">
        <v>521</v>
      </c>
      <c r="L305" s="437" t="s">
        <v>533</v>
      </c>
      <c r="M305" s="437">
        <v>1</v>
      </c>
      <c r="N305" s="437">
        <v>1</v>
      </c>
      <c r="O305" s="437">
        <v>1</v>
      </c>
      <c r="P305" s="437">
        <v>1</v>
      </c>
      <c r="Q305" s="437">
        <v>1</v>
      </c>
      <c r="R305" s="437">
        <v>1</v>
      </c>
      <c r="S305" s="448">
        <v>235356.26</v>
      </c>
      <c r="T305" s="448">
        <v>0</v>
      </c>
      <c r="U305" s="448">
        <v>0</v>
      </c>
      <c r="V305" s="448">
        <v>8389.86</v>
      </c>
      <c r="W305" s="448">
        <v>0</v>
      </c>
      <c r="X305" s="448">
        <v>0</v>
      </c>
      <c r="Y305" s="448">
        <v>0</v>
      </c>
      <c r="Z305" s="448">
        <v>235356.26</v>
      </c>
      <c r="AA305" s="846">
        <v>44050</v>
      </c>
      <c r="AB305" s="846">
        <v>45876</v>
      </c>
      <c r="AC305" s="847">
        <v>235356.26</v>
      </c>
      <c r="AD305" s="448">
        <v>3.9916666666666667</v>
      </c>
      <c r="AE305" s="448">
        <v>5.072222222222222</v>
      </c>
      <c r="AF305" s="848">
        <v>7.1294999999999997E-2</v>
      </c>
      <c r="AG305" s="448">
        <v>939463.73783333343</v>
      </c>
      <c r="AH305" s="448">
        <v>1193779.2521111111</v>
      </c>
      <c r="AI305" s="448">
        <v>16779.724556699999</v>
      </c>
      <c r="AJ305" s="448">
        <v>3.9916666666666671</v>
      </c>
      <c r="AK305" s="448">
        <v>5.072222222222222</v>
      </c>
      <c r="AL305" s="448">
        <v>7.1294999999999997E-2</v>
      </c>
    </row>
    <row r="306" spans="1:38">
      <c r="A306" s="437" t="s">
        <v>814</v>
      </c>
      <c r="B306" s="437" t="s">
        <v>2082</v>
      </c>
      <c r="C306" s="437" t="s">
        <v>517</v>
      </c>
      <c r="D306" s="437" t="s">
        <v>518</v>
      </c>
      <c r="E306" s="437" t="s">
        <v>1393</v>
      </c>
      <c r="F306" s="437" t="s">
        <v>538</v>
      </c>
      <c r="G306" s="437" t="s">
        <v>1369</v>
      </c>
      <c r="H306" s="437" t="s">
        <v>537</v>
      </c>
      <c r="I306" s="437" t="s">
        <v>0</v>
      </c>
      <c r="J306" s="437" t="s">
        <v>539</v>
      </c>
      <c r="K306" s="437" t="s">
        <v>521</v>
      </c>
      <c r="L306" s="437" t="s">
        <v>533</v>
      </c>
      <c r="M306" s="437">
        <v>1</v>
      </c>
      <c r="N306" s="437">
        <v>1</v>
      </c>
      <c r="O306" s="437">
        <v>1</v>
      </c>
      <c r="P306" s="437">
        <v>1</v>
      </c>
      <c r="Q306" s="437">
        <v>1</v>
      </c>
      <c r="R306" s="437">
        <v>1</v>
      </c>
      <c r="S306" s="448">
        <v>324944.84000000003</v>
      </c>
      <c r="T306" s="448">
        <v>0</v>
      </c>
      <c r="U306" s="448">
        <v>0</v>
      </c>
      <c r="V306" s="448">
        <v>10016.91</v>
      </c>
      <c r="W306" s="448">
        <v>0</v>
      </c>
      <c r="X306" s="448">
        <v>0</v>
      </c>
      <c r="Y306" s="448">
        <v>0</v>
      </c>
      <c r="Z306" s="448">
        <v>324944.84000000003</v>
      </c>
      <c r="AA306" s="846">
        <v>44050</v>
      </c>
      <c r="AB306" s="846">
        <v>45145</v>
      </c>
      <c r="AC306" s="847">
        <v>324944.84000000003</v>
      </c>
      <c r="AD306" s="448">
        <v>1.961111111111111</v>
      </c>
      <c r="AE306" s="448">
        <v>3.0416666666666665</v>
      </c>
      <c r="AF306" s="848">
        <v>6.1652999999999999E-2</v>
      </c>
      <c r="AG306" s="448">
        <v>637252.93622222228</v>
      </c>
      <c r="AH306" s="448">
        <v>988373.88833333331</v>
      </c>
      <c r="AI306" s="448">
        <v>20033.82422052</v>
      </c>
      <c r="AJ306" s="448">
        <v>1.9611111111111112</v>
      </c>
      <c r="AK306" s="448">
        <v>3.0416666666666665</v>
      </c>
      <c r="AL306" s="448">
        <v>6.1652999999999999E-2</v>
      </c>
    </row>
    <row r="307" spans="1:38">
      <c r="A307" s="437" t="s">
        <v>815</v>
      </c>
      <c r="B307" s="437" t="s">
        <v>2083</v>
      </c>
      <c r="C307" s="437" t="s">
        <v>517</v>
      </c>
      <c r="D307" s="437" t="s">
        <v>518</v>
      </c>
      <c r="E307" s="437" t="s">
        <v>1393</v>
      </c>
      <c r="F307" s="437" t="s">
        <v>538</v>
      </c>
      <c r="G307" s="437" t="s">
        <v>1369</v>
      </c>
      <c r="H307" s="437" t="s">
        <v>537</v>
      </c>
      <c r="I307" s="437" t="s">
        <v>0</v>
      </c>
      <c r="J307" s="437" t="s">
        <v>539</v>
      </c>
      <c r="K307" s="437" t="s">
        <v>521</v>
      </c>
      <c r="L307" s="437" t="s">
        <v>533</v>
      </c>
      <c r="M307" s="437">
        <v>1</v>
      </c>
      <c r="N307" s="437">
        <v>1</v>
      </c>
      <c r="O307" s="437">
        <v>1</v>
      </c>
      <c r="P307" s="437">
        <v>1</v>
      </c>
      <c r="Q307" s="437">
        <v>1</v>
      </c>
      <c r="R307" s="437">
        <v>1</v>
      </c>
      <c r="S307" s="448">
        <v>323809.71000000002</v>
      </c>
      <c r="T307" s="448">
        <v>0</v>
      </c>
      <c r="U307" s="448">
        <v>0</v>
      </c>
      <c r="V307" s="448">
        <v>11543.01</v>
      </c>
      <c r="W307" s="448">
        <v>0</v>
      </c>
      <c r="X307" s="448">
        <v>0</v>
      </c>
      <c r="Y307" s="448">
        <v>0</v>
      </c>
      <c r="Z307" s="448">
        <v>323809.71000000002</v>
      </c>
      <c r="AA307" s="846">
        <v>44050</v>
      </c>
      <c r="AB307" s="846">
        <v>45876</v>
      </c>
      <c r="AC307" s="847">
        <v>323809.71000000002</v>
      </c>
      <c r="AD307" s="448">
        <v>3.9916666666666667</v>
      </c>
      <c r="AE307" s="448">
        <v>5.072222222222222</v>
      </c>
      <c r="AF307" s="848">
        <v>7.1294999999999997E-2</v>
      </c>
      <c r="AG307" s="448">
        <v>1292540.4257500002</v>
      </c>
      <c r="AH307" s="448">
        <v>1642434.8068333333</v>
      </c>
      <c r="AI307" s="448">
        <v>23086.013274450001</v>
      </c>
      <c r="AJ307" s="448">
        <v>3.9916666666666671</v>
      </c>
      <c r="AK307" s="448">
        <v>5.072222222222222</v>
      </c>
      <c r="AL307" s="448">
        <v>7.1294999999999997E-2</v>
      </c>
    </row>
    <row r="308" spans="1:38">
      <c r="A308" s="437" t="s">
        <v>816</v>
      </c>
      <c r="B308" s="437" t="s">
        <v>2084</v>
      </c>
      <c r="C308" s="437" t="s">
        <v>517</v>
      </c>
      <c r="D308" s="437" t="s">
        <v>518</v>
      </c>
      <c r="E308" s="437" t="s">
        <v>1393</v>
      </c>
      <c r="F308" s="437" t="s">
        <v>538</v>
      </c>
      <c r="G308" s="437" t="s">
        <v>1369</v>
      </c>
      <c r="H308" s="437" t="s">
        <v>537</v>
      </c>
      <c r="I308" s="437" t="s">
        <v>0</v>
      </c>
      <c r="J308" s="437" t="s">
        <v>539</v>
      </c>
      <c r="K308" s="437" t="s">
        <v>521</v>
      </c>
      <c r="L308" s="437" t="s">
        <v>533</v>
      </c>
      <c r="M308" s="437">
        <v>1</v>
      </c>
      <c r="N308" s="437">
        <v>1</v>
      </c>
      <c r="O308" s="437">
        <v>1</v>
      </c>
      <c r="P308" s="437">
        <v>1</v>
      </c>
      <c r="Q308" s="437">
        <v>1</v>
      </c>
      <c r="R308" s="437">
        <v>1</v>
      </c>
      <c r="S308" s="448">
        <v>550162.77</v>
      </c>
      <c r="T308" s="448">
        <v>0</v>
      </c>
      <c r="U308" s="448">
        <v>0</v>
      </c>
      <c r="V308" s="448">
        <v>16959.59</v>
      </c>
      <c r="W308" s="448">
        <v>0</v>
      </c>
      <c r="X308" s="448">
        <v>0</v>
      </c>
      <c r="Y308" s="448">
        <v>0</v>
      </c>
      <c r="Z308" s="448">
        <v>550162.77</v>
      </c>
      <c r="AA308" s="846">
        <v>44050</v>
      </c>
      <c r="AB308" s="846">
        <v>45145</v>
      </c>
      <c r="AC308" s="847">
        <v>550162.77</v>
      </c>
      <c r="AD308" s="448">
        <v>1.961111111111111</v>
      </c>
      <c r="AE308" s="448">
        <v>3.0416666666666665</v>
      </c>
      <c r="AF308" s="848">
        <v>6.1652999999999999E-2</v>
      </c>
      <c r="AG308" s="448">
        <v>1078930.3211666667</v>
      </c>
      <c r="AH308" s="448">
        <v>1673411.75875</v>
      </c>
      <c r="AI308" s="448">
        <v>33919.185258810001</v>
      </c>
      <c r="AJ308" s="448">
        <v>1.961111111111111</v>
      </c>
      <c r="AK308" s="448">
        <v>3.0416666666666665</v>
      </c>
      <c r="AL308" s="448">
        <v>6.1652999999999999E-2</v>
      </c>
    </row>
    <row r="309" spans="1:38">
      <c r="A309" s="437" t="s">
        <v>817</v>
      </c>
      <c r="B309" s="437" t="s">
        <v>2085</v>
      </c>
      <c r="C309" s="437" t="s">
        <v>517</v>
      </c>
      <c r="D309" s="437" t="s">
        <v>518</v>
      </c>
      <c r="E309" s="437" t="s">
        <v>1393</v>
      </c>
      <c r="F309" s="437" t="s">
        <v>538</v>
      </c>
      <c r="G309" s="437" t="s">
        <v>1369</v>
      </c>
      <c r="H309" s="437" t="s">
        <v>537</v>
      </c>
      <c r="I309" s="437" t="s">
        <v>0</v>
      </c>
      <c r="J309" s="437" t="s">
        <v>539</v>
      </c>
      <c r="K309" s="437" t="s">
        <v>521</v>
      </c>
      <c r="L309" s="437" t="s">
        <v>533</v>
      </c>
      <c r="M309" s="437">
        <v>1</v>
      </c>
      <c r="N309" s="437">
        <v>1</v>
      </c>
      <c r="O309" s="437">
        <v>1</v>
      </c>
      <c r="P309" s="437">
        <v>1</v>
      </c>
      <c r="Q309" s="437">
        <v>1</v>
      </c>
      <c r="R309" s="437">
        <v>1</v>
      </c>
      <c r="S309" s="448">
        <v>548243.53</v>
      </c>
      <c r="T309" s="448">
        <v>0</v>
      </c>
      <c r="U309" s="448">
        <v>0</v>
      </c>
      <c r="V309" s="448">
        <v>19543.509999999998</v>
      </c>
      <c r="W309" s="448">
        <v>0</v>
      </c>
      <c r="X309" s="448">
        <v>0</v>
      </c>
      <c r="Y309" s="448">
        <v>0</v>
      </c>
      <c r="Z309" s="448">
        <v>548243.53</v>
      </c>
      <c r="AA309" s="846">
        <v>44050</v>
      </c>
      <c r="AB309" s="846">
        <v>45876</v>
      </c>
      <c r="AC309" s="847">
        <v>548243.53</v>
      </c>
      <c r="AD309" s="448">
        <v>3.9916666666666667</v>
      </c>
      <c r="AE309" s="448">
        <v>5.072222222222222</v>
      </c>
      <c r="AF309" s="848">
        <v>7.1294999999999997E-2</v>
      </c>
      <c r="AG309" s="448">
        <v>2188405.4239166668</v>
      </c>
      <c r="AH309" s="448">
        <v>2780813.0160555555</v>
      </c>
      <c r="AI309" s="448">
        <v>39087.022471349999</v>
      </c>
      <c r="AJ309" s="448">
        <v>3.9916666666666667</v>
      </c>
      <c r="AK309" s="448">
        <v>5.072222222222222</v>
      </c>
      <c r="AL309" s="448">
        <v>7.1294999999999997E-2</v>
      </c>
    </row>
    <row r="310" spans="1:38">
      <c r="A310" s="437" t="s">
        <v>818</v>
      </c>
      <c r="B310" s="437" t="s">
        <v>2086</v>
      </c>
      <c r="C310" s="437" t="s">
        <v>517</v>
      </c>
      <c r="D310" s="437" t="s">
        <v>518</v>
      </c>
      <c r="E310" s="437" t="s">
        <v>1393</v>
      </c>
      <c r="F310" s="437" t="s">
        <v>538</v>
      </c>
      <c r="G310" s="437" t="s">
        <v>1369</v>
      </c>
      <c r="H310" s="437" t="s">
        <v>537</v>
      </c>
      <c r="I310" s="437" t="s">
        <v>0</v>
      </c>
      <c r="J310" s="437" t="s">
        <v>539</v>
      </c>
      <c r="K310" s="437" t="s">
        <v>521</v>
      </c>
      <c r="L310" s="437" t="s">
        <v>533</v>
      </c>
      <c r="M310" s="437">
        <v>1</v>
      </c>
      <c r="N310" s="437">
        <v>1</v>
      </c>
      <c r="O310" s="437">
        <v>1</v>
      </c>
      <c r="P310" s="437">
        <v>1</v>
      </c>
      <c r="Q310" s="437">
        <v>1</v>
      </c>
      <c r="R310" s="437">
        <v>1</v>
      </c>
      <c r="S310" s="448">
        <v>606192.14</v>
      </c>
      <c r="T310" s="448">
        <v>0</v>
      </c>
      <c r="U310" s="448">
        <v>0</v>
      </c>
      <c r="V310" s="448">
        <v>18686.78</v>
      </c>
      <c r="W310" s="448">
        <v>0</v>
      </c>
      <c r="X310" s="448">
        <v>0</v>
      </c>
      <c r="Y310" s="448">
        <v>0</v>
      </c>
      <c r="Z310" s="448">
        <v>606192.14</v>
      </c>
      <c r="AA310" s="846">
        <v>44050</v>
      </c>
      <c r="AB310" s="846">
        <v>45145</v>
      </c>
      <c r="AC310" s="847">
        <v>606192.14</v>
      </c>
      <c r="AD310" s="448">
        <v>1.961111111111111</v>
      </c>
      <c r="AE310" s="448">
        <v>3.0416666666666665</v>
      </c>
      <c r="AF310" s="848">
        <v>6.1652999999999999E-2</v>
      </c>
      <c r="AG310" s="448">
        <v>1188810.1412222222</v>
      </c>
      <c r="AH310" s="448">
        <v>1843834.4258333333</v>
      </c>
      <c r="AI310" s="448">
        <v>37373.564007419998</v>
      </c>
      <c r="AJ310" s="448">
        <v>1.961111111111111</v>
      </c>
      <c r="AK310" s="448">
        <v>3.0416666666666665</v>
      </c>
      <c r="AL310" s="448">
        <v>6.1652999999999993E-2</v>
      </c>
    </row>
    <row r="311" spans="1:38">
      <c r="A311" s="437" t="s">
        <v>819</v>
      </c>
      <c r="B311" s="437" t="s">
        <v>2087</v>
      </c>
      <c r="C311" s="437" t="s">
        <v>517</v>
      </c>
      <c r="D311" s="437" t="s">
        <v>518</v>
      </c>
      <c r="E311" s="437" t="s">
        <v>1393</v>
      </c>
      <c r="F311" s="437" t="s">
        <v>538</v>
      </c>
      <c r="G311" s="437" t="s">
        <v>1369</v>
      </c>
      <c r="H311" s="437" t="s">
        <v>537</v>
      </c>
      <c r="I311" s="437" t="s">
        <v>0</v>
      </c>
      <c r="J311" s="437" t="s">
        <v>539</v>
      </c>
      <c r="K311" s="437" t="s">
        <v>521</v>
      </c>
      <c r="L311" s="437" t="s">
        <v>533</v>
      </c>
      <c r="M311" s="437">
        <v>1</v>
      </c>
      <c r="N311" s="437">
        <v>1</v>
      </c>
      <c r="O311" s="437">
        <v>1</v>
      </c>
      <c r="P311" s="437">
        <v>1</v>
      </c>
      <c r="Q311" s="437">
        <v>1</v>
      </c>
      <c r="R311" s="437">
        <v>1</v>
      </c>
      <c r="S311" s="448">
        <v>604077.44999999995</v>
      </c>
      <c r="T311" s="448">
        <v>0</v>
      </c>
      <c r="U311" s="448">
        <v>0</v>
      </c>
      <c r="V311" s="448">
        <v>21533.85</v>
      </c>
      <c r="W311" s="448">
        <v>0</v>
      </c>
      <c r="X311" s="448">
        <v>0</v>
      </c>
      <c r="Y311" s="448">
        <v>0</v>
      </c>
      <c r="Z311" s="448">
        <v>604077.44999999995</v>
      </c>
      <c r="AA311" s="846">
        <v>44050</v>
      </c>
      <c r="AB311" s="846">
        <v>45876</v>
      </c>
      <c r="AC311" s="847">
        <v>604077.44999999995</v>
      </c>
      <c r="AD311" s="448">
        <v>3.9916666666666667</v>
      </c>
      <c r="AE311" s="448">
        <v>5.072222222222222</v>
      </c>
      <c r="AF311" s="848">
        <v>7.1294999999999997E-2</v>
      </c>
      <c r="AG311" s="448">
        <v>2411275.82125</v>
      </c>
      <c r="AH311" s="448">
        <v>3064015.0658333329</v>
      </c>
      <c r="AI311" s="448">
        <v>43067.701797749993</v>
      </c>
      <c r="AJ311" s="448">
        <v>3.9916666666666671</v>
      </c>
      <c r="AK311" s="448">
        <v>5.072222222222222</v>
      </c>
      <c r="AL311" s="448">
        <v>7.1294999999999997E-2</v>
      </c>
    </row>
    <row r="312" spans="1:38">
      <c r="A312" s="437" t="s">
        <v>820</v>
      </c>
      <c r="B312" s="437" t="s">
        <v>2088</v>
      </c>
      <c r="C312" s="437" t="s">
        <v>517</v>
      </c>
      <c r="D312" s="437" t="s">
        <v>518</v>
      </c>
      <c r="E312" s="437" t="s">
        <v>1393</v>
      </c>
      <c r="F312" s="437" t="s">
        <v>538</v>
      </c>
      <c r="G312" s="437" t="s">
        <v>1369</v>
      </c>
      <c r="H312" s="437" t="s">
        <v>537</v>
      </c>
      <c r="I312" s="437" t="s">
        <v>0</v>
      </c>
      <c r="J312" s="437" t="s">
        <v>539</v>
      </c>
      <c r="K312" s="437" t="s">
        <v>521</v>
      </c>
      <c r="L312" s="437" t="s">
        <v>533</v>
      </c>
      <c r="M312" s="437">
        <v>1</v>
      </c>
      <c r="N312" s="437">
        <v>1</v>
      </c>
      <c r="O312" s="437">
        <v>1</v>
      </c>
      <c r="P312" s="437">
        <v>1</v>
      </c>
      <c r="Q312" s="437">
        <v>1</v>
      </c>
      <c r="R312" s="437">
        <v>1</v>
      </c>
      <c r="S312" s="448">
        <v>1304544.68</v>
      </c>
      <c r="T312" s="448">
        <v>0</v>
      </c>
      <c r="U312" s="448">
        <v>0</v>
      </c>
      <c r="V312" s="448">
        <v>40214.550000000003</v>
      </c>
      <c r="W312" s="448">
        <v>0</v>
      </c>
      <c r="X312" s="448">
        <v>0</v>
      </c>
      <c r="Y312" s="448">
        <v>0</v>
      </c>
      <c r="Z312" s="448">
        <v>1304544.68</v>
      </c>
      <c r="AA312" s="846">
        <v>44050</v>
      </c>
      <c r="AB312" s="846">
        <v>45145</v>
      </c>
      <c r="AC312" s="847">
        <v>1304544.68</v>
      </c>
      <c r="AD312" s="448">
        <v>1.961111111111111</v>
      </c>
      <c r="AE312" s="448">
        <v>3.0416666666666665</v>
      </c>
      <c r="AF312" s="848">
        <v>6.1652999999999999E-2</v>
      </c>
      <c r="AG312" s="448">
        <v>2558357.0668888888</v>
      </c>
      <c r="AH312" s="448">
        <v>3967990.0683333329</v>
      </c>
      <c r="AI312" s="448">
        <v>80429.093156039991</v>
      </c>
      <c r="AJ312" s="448">
        <v>1.9611111111111112</v>
      </c>
      <c r="AK312" s="448">
        <v>3.0416666666666665</v>
      </c>
      <c r="AL312" s="448">
        <v>6.1652999999999999E-2</v>
      </c>
    </row>
    <row r="313" spans="1:38">
      <c r="A313" s="437" t="s">
        <v>821</v>
      </c>
      <c r="B313" s="437" t="s">
        <v>2089</v>
      </c>
      <c r="C313" s="437" t="s">
        <v>517</v>
      </c>
      <c r="D313" s="437" t="s">
        <v>518</v>
      </c>
      <c r="E313" s="437" t="s">
        <v>1393</v>
      </c>
      <c r="F313" s="437" t="s">
        <v>538</v>
      </c>
      <c r="G313" s="437" t="s">
        <v>1369</v>
      </c>
      <c r="H313" s="437" t="s">
        <v>537</v>
      </c>
      <c r="I313" s="437" t="s">
        <v>0</v>
      </c>
      <c r="J313" s="437" t="s">
        <v>539</v>
      </c>
      <c r="K313" s="437" t="s">
        <v>521</v>
      </c>
      <c r="L313" s="437" t="s">
        <v>533</v>
      </c>
      <c r="M313" s="437">
        <v>1</v>
      </c>
      <c r="N313" s="437">
        <v>1</v>
      </c>
      <c r="O313" s="437">
        <v>1</v>
      </c>
      <c r="P313" s="437">
        <v>1</v>
      </c>
      <c r="Q313" s="437">
        <v>1</v>
      </c>
      <c r="R313" s="437">
        <v>1</v>
      </c>
      <c r="S313" s="448">
        <v>1299992.79</v>
      </c>
      <c r="T313" s="448">
        <v>0</v>
      </c>
      <c r="U313" s="448">
        <v>0</v>
      </c>
      <c r="V313" s="448">
        <v>46341.49</v>
      </c>
      <c r="W313" s="448">
        <v>0</v>
      </c>
      <c r="X313" s="448">
        <v>0</v>
      </c>
      <c r="Y313" s="448">
        <v>0</v>
      </c>
      <c r="Z313" s="448">
        <v>1299992.79</v>
      </c>
      <c r="AA313" s="846">
        <v>44050</v>
      </c>
      <c r="AB313" s="846">
        <v>45876</v>
      </c>
      <c r="AC313" s="847">
        <v>1299992.79</v>
      </c>
      <c r="AD313" s="448">
        <v>3.9916666666666667</v>
      </c>
      <c r="AE313" s="448">
        <v>5.072222222222222</v>
      </c>
      <c r="AF313" s="848">
        <v>7.1294999999999997E-2</v>
      </c>
      <c r="AG313" s="448">
        <v>5189137.8867500005</v>
      </c>
      <c r="AH313" s="448">
        <v>6593852.3181666667</v>
      </c>
      <c r="AI313" s="448">
        <v>92682.98596305</v>
      </c>
      <c r="AJ313" s="448">
        <v>3.9916666666666671</v>
      </c>
      <c r="AK313" s="448">
        <v>5.072222222222222</v>
      </c>
      <c r="AL313" s="448">
        <v>7.1294999999999997E-2</v>
      </c>
    </row>
    <row r="314" spans="1:38">
      <c r="A314" s="437" t="s">
        <v>822</v>
      </c>
      <c r="B314" s="437" t="s">
        <v>2090</v>
      </c>
      <c r="C314" s="437" t="s">
        <v>517</v>
      </c>
      <c r="D314" s="437" t="s">
        <v>518</v>
      </c>
      <c r="E314" s="437" t="s">
        <v>1393</v>
      </c>
      <c r="F314" s="437" t="s">
        <v>538</v>
      </c>
      <c r="G314" s="437" t="s">
        <v>1369</v>
      </c>
      <c r="H314" s="437" t="s">
        <v>537</v>
      </c>
      <c r="I314" s="437" t="s">
        <v>0</v>
      </c>
      <c r="J314" s="437" t="s">
        <v>539</v>
      </c>
      <c r="K314" s="437" t="s">
        <v>521</v>
      </c>
      <c r="L314" s="437" t="s">
        <v>533</v>
      </c>
      <c r="M314" s="437">
        <v>1</v>
      </c>
      <c r="N314" s="437">
        <v>1</v>
      </c>
      <c r="O314" s="437">
        <v>1</v>
      </c>
      <c r="P314" s="437">
        <v>1</v>
      </c>
      <c r="Q314" s="437">
        <v>1</v>
      </c>
      <c r="R314" s="437">
        <v>1</v>
      </c>
      <c r="S314" s="448">
        <v>189130.21</v>
      </c>
      <c r="T314" s="448">
        <v>0</v>
      </c>
      <c r="U314" s="448">
        <v>0</v>
      </c>
      <c r="V314" s="448">
        <v>5830.22</v>
      </c>
      <c r="W314" s="448">
        <v>0</v>
      </c>
      <c r="X314" s="448">
        <v>0</v>
      </c>
      <c r="Y314" s="448">
        <v>0</v>
      </c>
      <c r="Z314" s="448">
        <v>189130.21</v>
      </c>
      <c r="AA314" s="846">
        <v>44050</v>
      </c>
      <c r="AB314" s="846">
        <v>45145</v>
      </c>
      <c r="AC314" s="847">
        <v>189130.21</v>
      </c>
      <c r="AD314" s="448">
        <v>1.961111111111111</v>
      </c>
      <c r="AE314" s="448">
        <v>3.0416666666666665</v>
      </c>
      <c r="AF314" s="848">
        <v>6.1652999999999999E-2</v>
      </c>
      <c r="AG314" s="448">
        <v>370905.35627777776</v>
      </c>
      <c r="AH314" s="448">
        <v>575271.05541666667</v>
      </c>
      <c r="AI314" s="448">
        <v>11660.444837129999</v>
      </c>
      <c r="AJ314" s="448">
        <v>1.961111111111111</v>
      </c>
      <c r="AK314" s="448">
        <v>3.041666666666667</v>
      </c>
      <c r="AL314" s="448">
        <v>6.1652999999999993E-2</v>
      </c>
    </row>
    <row r="315" spans="1:38">
      <c r="A315" s="437" t="s">
        <v>823</v>
      </c>
      <c r="B315" s="437" t="s">
        <v>2091</v>
      </c>
      <c r="C315" s="437" t="s">
        <v>517</v>
      </c>
      <c r="D315" s="437" t="s">
        <v>518</v>
      </c>
      <c r="E315" s="437" t="s">
        <v>1393</v>
      </c>
      <c r="F315" s="437" t="s">
        <v>538</v>
      </c>
      <c r="G315" s="437" t="s">
        <v>1369</v>
      </c>
      <c r="H315" s="437" t="s">
        <v>537</v>
      </c>
      <c r="I315" s="437" t="s">
        <v>0</v>
      </c>
      <c r="J315" s="437" t="s">
        <v>539</v>
      </c>
      <c r="K315" s="437" t="s">
        <v>521</v>
      </c>
      <c r="L315" s="437" t="s">
        <v>533</v>
      </c>
      <c r="M315" s="437">
        <v>1</v>
      </c>
      <c r="N315" s="437">
        <v>1</v>
      </c>
      <c r="O315" s="437">
        <v>1</v>
      </c>
      <c r="P315" s="437">
        <v>1</v>
      </c>
      <c r="Q315" s="437">
        <v>1</v>
      </c>
      <c r="R315" s="437">
        <v>1</v>
      </c>
      <c r="S315" s="448">
        <v>48241.51</v>
      </c>
      <c r="T315" s="448">
        <v>0</v>
      </c>
      <c r="U315" s="448">
        <v>0</v>
      </c>
      <c r="V315" s="448">
        <v>1487.12</v>
      </c>
      <c r="W315" s="448">
        <v>0</v>
      </c>
      <c r="X315" s="448">
        <v>0</v>
      </c>
      <c r="Y315" s="448">
        <v>0</v>
      </c>
      <c r="Z315" s="448">
        <v>48241.51</v>
      </c>
      <c r="AA315" s="846">
        <v>44050</v>
      </c>
      <c r="AB315" s="846">
        <v>45145</v>
      </c>
      <c r="AC315" s="847">
        <v>48241.51</v>
      </c>
      <c r="AD315" s="448">
        <v>1.961111111111111</v>
      </c>
      <c r="AE315" s="448">
        <v>3.0416666666666665</v>
      </c>
      <c r="AF315" s="848">
        <v>6.1652999999999999E-2</v>
      </c>
      <c r="AG315" s="448">
        <v>94606.96127777778</v>
      </c>
      <c r="AH315" s="448">
        <v>146734.59291666668</v>
      </c>
      <c r="AI315" s="448">
        <v>2974.2338160300001</v>
      </c>
      <c r="AJ315" s="448">
        <v>1.961111111111111</v>
      </c>
      <c r="AK315" s="448">
        <v>3.0416666666666665</v>
      </c>
      <c r="AL315" s="448">
        <v>6.1652999999999999E-2</v>
      </c>
    </row>
    <row r="316" spans="1:38">
      <c r="A316" s="437" t="s">
        <v>824</v>
      </c>
      <c r="B316" s="437" t="s">
        <v>2092</v>
      </c>
      <c r="C316" s="437" t="s">
        <v>517</v>
      </c>
      <c r="D316" s="437" t="s">
        <v>518</v>
      </c>
      <c r="E316" s="437" t="s">
        <v>1393</v>
      </c>
      <c r="F316" s="437" t="s">
        <v>538</v>
      </c>
      <c r="G316" s="437" t="s">
        <v>1369</v>
      </c>
      <c r="H316" s="437" t="s">
        <v>537</v>
      </c>
      <c r="I316" s="437" t="s">
        <v>0</v>
      </c>
      <c r="J316" s="437" t="s">
        <v>539</v>
      </c>
      <c r="K316" s="437" t="s">
        <v>521</v>
      </c>
      <c r="L316" s="437" t="s">
        <v>533</v>
      </c>
      <c r="M316" s="437">
        <v>1</v>
      </c>
      <c r="N316" s="437">
        <v>1</v>
      </c>
      <c r="O316" s="437">
        <v>1</v>
      </c>
      <c r="P316" s="437">
        <v>1</v>
      </c>
      <c r="Q316" s="437">
        <v>1</v>
      </c>
      <c r="R316" s="437">
        <v>1</v>
      </c>
      <c r="S316" s="448">
        <v>121046.69</v>
      </c>
      <c r="T316" s="448">
        <v>0</v>
      </c>
      <c r="U316" s="448">
        <v>0</v>
      </c>
      <c r="V316" s="448">
        <v>3731.45</v>
      </c>
      <c r="W316" s="448">
        <v>0</v>
      </c>
      <c r="X316" s="448">
        <v>0</v>
      </c>
      <c r="Y316" s="448">
        <v>0</v>
      </c>
      <c r="Z316" s="448">
        <v>121046.69</v>
      </c>
      <c r="AA316" s="846">
        <v>44050</v>
      </c>
      <c r="AB316" s="846">
        <v>45145</v>
      </c>
      <c r="AC316" s="847">
        <v>121046.69</v>
      </c>
      <c r="AD316" s="448">
        <v>1.961111111111111</v>
      </c>
      <c r="AE316" s="448">
        <v>3.0416666666666665</v>
      </c>
      <c r="AF316" s="848">
        <v>6.1652999999999999E-2</v>
      </c>
      <c r="AG316" s="448">
        <v>237386.00872222221</v>
      </c>
      <c r="AH316" s="448">
        <v>368183.68208333332</v>
      </c>
      <c r="AI316" s="448">
        <v>7462.8915785700001</v>
      </c>
      <c r="AJ316" s="448">
        <v>1.961111111111111</v>
      </c>
      <c r="AK316" s="448">
        <v>3.0416666666666665</v>
      </c>
      <c r="AL316" s="448">
        <v>6.1652999999999999E-2</v>
      </c>
    </row>
    <row r="317" spans="1:38">
      <c r="A317" s="437" t="s">
        <v>825</v>
      </c>
      <c r="B317" s="437" t="s">
        <v>2093</v>
      </c>
      <c r="C317" s="437" t="s">
        <v>517</v>
      </c>
      <c r="D317" s="437" t="s">
        <v>518</v>
      </c>
      <c r="E317" s="437" t="s">
        <v>1393</v>
      </c>
      <c r="F317" s="437" t="s">
        <v>538</v>
      </c>
      <c r="G317" s="437" t="s">
        <v>1369</v>
      </c>
      <c r="H317" s="437" t="s">
        <v>537</v>
      </c>
      <c r="I317" s="437" t="s">
        <v>0</v>
      </c>
      <c r="J317" s="437" t="s">
        <v>539</v>
      </c>
      <c r="K317" s="437" t="s">
        <v>521</v>
      </c>
      <c r="L317" s="437" t="s">
        <v>533</v>
      </c>
      <c r="M317" s="437">
        <v>1</v>
      </c>
      <c r="N317" s="437">
        <v>1</v>
      </c>
      <c r="O317" s="437">
        <v>1</v>
      </c>
      <c r="P317" s="437">
        <v>1</v>
      </c>
      <c r="Q317" s="437">
        <v>1</v>
      </c>
      <c r="R317" s="437">
        <v>1</v>
      </c>
      <c r="S317" s="448">
        <v>78993.48</v>
      </c>
      <c r="T317" s="448">
        <v>0</v>
      </c>
      <c r="U317" s="448">
        <v>0</v>
      </c>
      <c r="V317" s="448">
        <v>2435.09</v>
      </c>
      <c r="W317" s="448">
        <v>0</v>
      </c>
      <c r="X317" s="448">
        <v>0</v>
      </c>
      <c r="Y317" s="448">
        <v>0</v>
      </c>
      <c r="Z317" s="448">
        <v>78993.48</v>
      </c>
      <c r="AA317" s="846">
        <v>44050</v>
      </c>
      <c r="AB317" s="846">
        <v>45145</v>
      </c>
      <c r="AC317" s="847">
        <v>78993.48</v>
      </c>
      <c r="AD317" s="448">
        <v>1.961111111111111</v>
      </c>
      <c r="AE317" s="448">
        <v>3.0416666666666665</v>
      </c>
      <c r="AF317" s="848">
        <v>6.1652999999999999E-2</v>
      </c>
      <c r="AG317" s="448">
        <v>154914.99133333331</v>
      </c>
      <c r="AH317" s="448">
        <v>240271.83499999996</v>
      </c>
      <c r="AI317" s="448">
        <v>4870.1850224399996</v>
      </c>
      <c r="AJ317" s="448">
        <v>1.9611111111111108</v>
      </c>
      <c r="AK317" s="448">
        <v>3.0416666666666665</v>
      </c>
      <c r="AL317" s="448">
        <v>6.1652999999999999E-2</v>
      </c>
    </row>
    <row r="318" spans="1:38">
      <c r="A318" s="437" t="s">
        <v>826</v>
      </c>
      <c r="B318" s="437" t="s">
        <v>2094</v>
      </c>
      <c r="C318" s="437" t="s">
        <v>517</v>
      </c>
      <c r="D318" s="437" t="s">
        <v>518</v>
      </c>
      <c r="E318" s="437" t="s">
        <v>1393</v>
      </c>
      <c r="F318" s="437" t="s">
        <v>538</v>
      </c>
      <c r="G318" s="437" t="s">
        <v>1369</v>
      </c>
      <c r="H318" s="437" t="s">
        <v>537</v>
      </c>
      <c r="I318" s="437" t="s">
        <v>0</v>
      </c>
      <c r="J318" s="437" t="s">
        <v>539</v>
      </c>
      <c r="K318" s="437" t="s">
        <v>521</v>
      </c>
      <c r="L318" s="437" t="s">
        <v>533</v>
      </c>
      <c r="M318" s="437">
        <v>1</v>
      </c>
      <c r="N318" s="437">
        <v>1</v>
      </c>
      <c r="O318" s="437">
        <v>1</v>
      </c>
      <c r="P318" s="437">
        <v>1</v>
      </c>
      <c r="Q318" s="437">
        <v>1</v>
      </c>
      <c r="R318" s="437">
        <v>1</v>
      </c>
      <c r="S318" s="448">
        <v>831291.64</v>
      </c>
      <c r="T318" s="448">
        <v>0</v>
      </c>
      <c r="U318" s="448">
        <v>0</v>
      </c>
      <c r="V318" s="448">
        <v>25625.81</v>
      </c>
      <c r="W318" s="448">
        <v>0</v>
      </c>
      <c r="X318" s="448">
        <v>0</v>
      </c>
      <c r="Y318" s="448">
        <v>0</v>
      </c>
      <c r="Z318" s="448">
        <v>831291.64</v>
      </c>
      <c r="AA318" s="846">
        <v>44050</v>
      </c>
      <c r="AB318" s="846">
        <v>45145</v>
      </c>
      <c r="AC318" s="847">
        <v>831291.64</v>
      </c>
      <c r="AD318" s="448">
        <v>1.961111111111111</v>
      </c>
      <c r="AE318" s="448">
        <v>3.0416666666666665</v>
      </c>
      <c r="AF318" s="848">
        <v>6.1652999999999999E-2</v>
      </c>
      <c r="AG318" s="448">
        <v>1630255.2717777777</v>
      </c>
      <c r="AH318" s="448">
        <v>2528512.0716666668</v>
      </c>
      <c r="AI318" s="448">
        <v>51251.623480920003</v>
      </c>
      <c r="AJ318" s="448">
        <v>1.961111111111111</v>
      </c>
      <c r="AK318" s="448">
        <v>3.041666666666667</v>
      </c>
      <c r="AL318" s="448">
        <v>6.1652999999999999E-2</v>
      </c>
    </row>
    <row r="319" spans="1:38">
      <c r="A319" s="437" t="s">
        <v>827</v>
      </c>
      <c r="B319" s="437" t="s">
        <v>2095</v>
      </c>
      <c r="C319" s="437" t="s">
        <v>517</v>
      </c>
      <c r="D319" s="437" t="s">
        <v>518</v>
      </c>
      <c r="E319" s="437" t="s">
        <v>1393</v>
      </c>
      <c r="F319" s="437" t="s">
        <v>538</v>
      </c>
      <c r="G319" s="437" t="s">
        <v>1369</v>
      </c>
      <c r="H319" s="437" t="s">
        <v>537</v>
      </c>
      <c r="I319" s="437" t="s">
        <v>0</v>
      </c>
      <c r="J319" s="437" t="s">
        <v>539</v>
      </c>
      <c r="K319" s="437" t="s">
        <v>521</v>
      </c>
      <c r="L319" s="437" t="s">
        <v>533</v>
      </c>
      <c r="M319" s="437">
        <v>1</v>
      </c>
      <c r="N319" s="437">
        <v>1</v>
      </c>
      <c r="O319" s="437">
        <v>1</v>
      </c>
      <c r="P319" s="437">
        <v>1</v>
      </c>
      <c r="Q319" s="437">
        <v>1</v>
      </c>
      <c r="R319" s="437">
        <v>1</v>
      </c>
      <c r="S319" s="448">
        <v>828347.54</v>
      </c>
      <c r="T319" s="448">
        <v>0</v>
      </c>
      <c r="U319" s="448">
        <v>0</v>
      </c>
      <c r="V319" s="448">
        <v>29528.52</v>
      </c>
      <c r="W319" s="448">
        <v>0</v>
      </c>
      <c r="X319" s="448">
        <v>0</v>
      </c>
      <c r="Y319" s="448">
        <v>0</v>
      </c>
      <c r="Z319" s="448">
        <v>828347.54</v>
      </c>
      <c r="AA319" s="846">
        <v>44050</v>
      </c>
      <c r="AB319" s="846">
        <v>45876</v>
      </c>
      <c r="AC319" s="847">
        <v>828347.54</v>
      </c>
      <c r="AD319" s="448">
        <v>3.9916666666666667</v>
      </c>
      <c r="AE319" s="448">
        <v>5.072222222222222</v>
      </c>
      <c r="AF319" s="848">
        <v>7.1294999999999997E-2</v>
      </c>
      <c r="AG319" s="448">
        <v>3306487.2638333337</v>
      </c>
      <c r="AH319" s="448">
        <v>4201562.8001111113</v>
      </c>
      <c r="AI319" s="448">
        <v>59057.0378643</v>
      </c>
      <c r="AJ319" s="448">
        <v>3.9916666666666671</v>
      </c>
      <c r="AK319" s="448">
        <v>5.072222222222222</v>
      </c>
      <c r="AL319" s="448">
        <v>7.1294999999999997E-2</v>
      </c>
    </row>
    <row r="320" spans="1:38">
      <c r="A320" s="437" t="s">
        <v>828</v>
      </c>
      <c r="B320" s="437" t="s">
        <v>2096</v>
      </c>
      <c r="C320" s="437" t="s">
        <v>517</v>
      </c>
      <c r="D320" s="437" t="s">
        <v>518</v>
      </c>
      <c r="E320" s="437" t="s">
        <v>1393</v>
      </c>
      <c r="F320" s="437" t="s">
        <v>538</v>
      </c>
      <c r="G320" s="437" t="s">
        <v>1369</v>
      </c>
      <c r="H320" s="437" t="s">
        <v>537</v>
      </c>
      <c r="I320" s="437" t="s">
        <v>0</v>
      </c>
      <c r="J320" s="437" t="s">
        <v>539</v>
      </c>
      <c r="K320" s="437" t="s">
        <v>521</v>
      </c>
      <c r="L320" s="437" t="s">
        <v>533</v>
      </c>
      <c r="M320" s="437">
        <v>1</v>
      </c>
      <c r="N320" s="437">
        <v>1</v>
      </c>
      <c r="O320" s="437">
        <v>1</v>
      </c>
      <c r="P320" s="437">
        <v>1</v>
      </c>
      <c r="Q320" s="437">
        <v>1</v>
      </c>
      <c r="R320" s="437">
        <v>1</v>
      </c>
      <c r="S320" s="448">
        <v>263293.8</v>
      </c>
      <c r="T320" s="448">
        <v>0</v>
      </c>
      <c r="U320" s="448">
        <v>0</v>
      </c>
      <c r="V320" s="448">
        <v>8116.43</v>
      </c>
      <c r="W320" s="448">
        <v>0</v>
      </c>
      <c r="X320" s="448">
        <v>0</v>
      </c>
      <c r="Y320" s="448">
        <v>0</v>
      </c>
      <c r="Z320" s="448">
        <v>263293.8</v>
      </c>
      <c r="AA320" s="846">
        <v>44050</v>
      </c>
      <c r="AB320" s="846">
        <v>45145</v>
      </c>
      <c r="AC320" s="847">
        <v>263293.8</v>
      </c>
      <c r="AD320" s="448">
        <v>1.961111111111111</v>
      </c>
      <c r="AE320" s="448">
        <v>3.0416666666666665</v>
      </c>
      <c r="AF320" s="848">
        <v>6.1652999999999999E-2</v>
      </c>
      <c r="AG320" s="448">
        <v>516348.39666666661</v>
      </c>
      <c r="AH320" s="448">
        <v>800851.97499999998</v>
      </c>
      <c r="AI320" s="448">
        <v>16232.852651399999</v>
      </c>
      <c r="AJ320" s="448">
        <v>1.961111111111111</v>
      </c>
      <c r="AK320" s="448">
        <v>3.0416666666666665</v>
      </c>
      <c r="AL320" s="448">
        <v>6.1652999999999999E-2</v>
      </c>
    </row>
    <row r="321" spans="1:38">
      <c r="A321" s="437" t="s">
        <v>829</v>
      </c>
      <c r="B321" s="437" t="s">
        <v>2097</v>
      </c>
      <c r="C321" s="437" t="s">
        <v>517</v>
      </c>
      <c r="D321" s="437" t="s">
        <v>518</v>
      </c>
      <c r="E321" s="437" t="s">
        <v>1393</v>
      </c>
      <c r="F321" s="437" t="s">
        <v>538</v>
      </c>
      <c r="G321" s="437" t="s">
        <v>1369</v>
      </c>
      <c r="H321" s="437" t="s">
        <v>537</v>
      </c>
      <c r="I321" s="437" t="s">
        <v>0</v>
      </c>
      <c r="J321" s="437" t="s">
        <v>539</v>
      </c>
      <c r="K321" s="437" t="s">
        <v>521</v>
      </c>
      <c r="L321" s="437" t="s">
        <v>533</v>
      </c>
      <c r="M321" s="437">
        <v>1</v>
      </c>
      <c r="N321" s="437">
        <v>1</v>
      </c>
      <c r="O321" s="437">
        <v>1</v>
      </c>
      <c r="P321" s="437">
        <v>1</v>
      </c>
      <c r="Q321" s="437">
        <v>1</v>
      </c>
      <c r="R321" s="437">
        <v>1</v>
      </c>
      <c r="S321" s="448">
        <v>263293.8</v>
      </c>
      <c r="T321" s="448">
        <v>0</v>
      </c>
      <c r="U321" s="448">
        <v>0</v>
      </c>
      <c r="V321" s="448">
        <v>9385.77</v>
      </c>
      <c r="W321" s="448">
        <v>0</v>
      </c>
      <c r="X321" s="448">
        <v>0</v>
      </c>
      <c r="Y321" s="448">
        <v>0</v>
      </c>
      <c r="Z321" s="448">
        <v>263293.8</v>
      </c>
      <c r="AA321" s="846">
        <v>44050</v>
      </c>
      <c r="AB321" s="846">
        <v>45876</v>
      </c>
      <c r="AC321" s="847">
        <v>263293.8</v>
      </c>
      <c r="AD321" s="448">
        <v>3.9916666666666667</v>
      </c>
      <c r="AE321" s="448">
        <v>5.072222222222222</v>
      </c>
      <c r="AF321" s="848">
        <v>7.1294999999999997E-2</v>
      </c>
      <c r="AG321" s="448">
        <v>1050981.085</v>
      </c>
      <c r="AH321" s="448">
        <v>1335484.6633333331</v>
      </c>
      <c r="AI321" s="448">
        <v>18771.531470999998</v>
      </c>
      <c r="AJ321" s="448">
        <v>3.9916666666666667</v>
      </c>
      <c r="AK321" s="448">
        <v>5.072222222222222</v>
      </c>
      <c r="AL321" s="448">
        <v>7.1294999999999997E-2</v>
      </c>
    </row>
    <row r="322" spans="1:38">
      <c r="A322" s="437" t="s">
        <v>830</v>
      </c>
      <c r="B322" s="437" t="s">
        <v>2098</v>
      </c>
      <c r="C322" s="437" t="s">
        <v>517</v>
      </c>
      <c r="D322" s="437" t="s">
        <v>518</v>
      </c>
      <c r="E322" s="437" t="s">
        <v>1393</v>
      </c>
      <c r="F322" s="437" t="s">
        <v>538</v>
      </c>
      <c r="G322" s="437" t="s">
        <v>1369</v>
      </c>
      <c r="H322" s="437" t="s">
        <v>537</v>
      </c>
      <c r="I322" s="437" t="s">
        <v>0</v>
      </c>
      <c r="J322" s="437" t="s">
        <v>539</v>
      </c>
      <c r="K322" s="437" t="s">
        <v>521</v>
      </c>
      <c r="L322" s="437" t="s">
        <v>533</v>
      </c>
      <c r="M322" s="437">
        <v>1</v>
      </c>
      <c r="N322" s="437">
        <v>1</v>
      </c>
      <c r="O322" s="437">
        <v>1</v>
      </c>
      <c r="P322" s="437">
        <v>1</v>
      </c>
      <c r="Q322" s="437">
        <v>1</v>
      </c>
      <c r="R322" s="437">
        <v>1</v>
      </c>
      <c r="S322" s="448">
        <v>94334.57</v>
      </c>
      <c r="T322" s="448">
        <v>0</v>
      </c>
      <c r="U322" s="448">
        <v>0</v>
      </c>
      <c r="V322" s="448">
        <v>2908</v>
      </c>
      <c r="W322" s="448">
        <v>0</v>
      </c>
      <c r="X322" s="448">
        <v>0</v>
      </c>
      <c r="Y322" s="448">
        <v>0</v>
      </c>
      <c r="Z322" s="448">
        <v>94334.57</v>
      </c>
      <c r="AA322" s="846">
        <v>44050</v>
      </c>
      <c r="AB322" s="846">
        <v>45145</v>
      </c>
      <c r="AC322" s="847">
        <v>94334.57</v>
      </c>
      <c r="AD322" s="448">
        <v>1.961111111111111</v>
      </c>
      <c r="AE322" s="448">
        <v>3.0416666666666665</v>
      </c>
      <c r="AF322" s="848">
        <v>6.1652999999999999E-2</v>
      </c>
      <c r="AG322" s="448">
        <v>185000.57338888891</v>
      </c>
      <c r="AH322" s="448">
        <v>286934.31708333333</v>
      </c>
      <c r="AI322" s="448">
        <v>5816.0092442100004</v>
      </c>
      <c r="AJ322" s="448">
        <v>1.9611111111111112</v>
      </c>
      <c r="AK322" s="448">
        <v>3.0416666666666665</v>
      </c>
      <c r="AL322" s="448">
        <v>6.1652999999999999E-2</v>
      </c>
    </row>
    <row r="323" spans="1:38">
      <c r="A323" s="437" t="s">
        <v>831</v>
      </c>
      <c r="B323" s="437" t="s">
        <v>2099</v>
      </c>
      <c r="C323" s="437" t="s">
        <v>517</v>
      </c>
      <c r="D323" s="437" t="s">
        <v>518</v>
      </c>
      <c r="E323" s="437" t="s">
        <v>1393</v>
      </c>
      <c r="F323" s="437" t="s">
        <v>538</v>
      </c>
      <c r="G323" s="437" t="s">
        <v>1369</v>
      </c>
      <c r="H323" s="437" t="s">
        <v>537</v>
      </c>
      <c r="I323" s="437" t="s">
        <v>0</v>
      </c>
      <c r="J323" s="437" t="s">
        <v>539</v>
      </c>
      <c r="K323" s="437" t="s">
        <v>521</v>
      </c>
      <c r="L323" s="437" t="s">
        <v>533</v>
      </c>
      <c r="M323" s="437">
        <v>1</v>
      </c>
      <c r="N323" s="437">
        <v>1</v>
      </c>
      <c r="O323" s="437">
        <v>1</v>
      </c>
      <c r="P323" s="437">
        <v>1</v>
      </c>
      <c r="Q323" s="437">
        <v>1</v>
      </c>
      <c r="R323" s="437">
        <v>1</v>
      </c>
      <c r="S323" s="448">
        <v>1264044.54</v>
      </c>
      <c r="T323" s="448">
        <v>0</v>
      </c>
      <c r="U323" s="448">
        <v>0</v>
      </c>
      <c r="V323" s="448">
        <v>38966.07</v>
      </c>
      <c r="W323" s="448">
        <v>0</v>
      </c>
      <c r="X323" s="448">
        <v>0</v>
      </c>
      <c r="Y323" s="448">
        <v>0</v>
      </c>
      <c r="Z323" s="448">
        <v>1264044.54</v>
      </c>
      <c r="AA323" s="846">
        <v>44050</v>
      </c>
      <c r="AB323" s="846">
        <v>45145</v>
      </c>
      <c r="AC323" s="847">
        <v>1264044.54</v>
      </c>
      <c r="AD323" s="448">
        <v>1.961111111111111</v>
      </c>
      <c r="AE323" s="448">
        <v>3.0416666666666665</v>
      </c>
      <c r="AF323" s="848">
        <v>6.1652999999999999E-2</v>
      </c>
      <c r="AG323" s="448">
        <v>2478931.7923333333</v>
      </c>
      <c r="AH323" s="448">
        <v>3844802.1425000001</v>
      </c>
      <c r="AI323" s="448">
        <v>77932.138024619999</v>
      </c>
      <c r="AJ323" s="448">
        <v>1.961111111111111</v>
      </c>
      <c r="AK323" s="448">
        <v>3.0416666666666665</v>
      </c>
      <c r="AL323" s="448">
        <v>6.1652999999999999E-2</v>
      </c>
    </row>
    <row r="324" spans="1:38">
      <c r="A324" s="437" t="s">
        <v>832</v>
      </c>
      <c r="B324" s="437" t="s">
        <v>2100</v>
      </c>
      <c r="C324" s="437" t="s">
        <v>517</v>
      </c>
      <c r="D324" s="437" t="s">
        <v>518</v>
      </c>
      <c r="E324" s="437" t="s">
        <v>1393</v>
      </c>
      <c r="F324" s="437" t="s">
        <v>538</v>
      </c>
      <c r="G324" s="437" t="s">
        <v>1369</v>
      </c>
      <c r="H324" s="437" t="s">
        <v>537</v>
      </c>
      <c r="I324" s="437" t="s">
        <v>0</v>
      </c>
      <c r="J324" s="437" t="s">
        <v>539</v>
      </c>
      <c r="K324" s="437" t="s">
        <v>521</v>
      </c>
      <c r="L324" s="437" t="s">
        <v>533</v>
      </c>
      <c r="M324" s="437">
        <v>1</v>
      </c>
      <c r="N324" s="437">
        <v>1</v>
      </c>
      <c r="O324" s="437">
        <v>1</v>
      </c>
      <c r="P324" s="437">
        <v>1</v>
      </c>
      <c r="Q324" s="437">
        <v>1</v>
      </c>
      <c r="R324" s="437">
        <v>1</v>
      </c>
      <c r="S324" s="448">
        <v>1259577.79</v>
      </c>
      <c r="T324" s="448">
        <v>0</v>
      </c>
      <c r="U324" s="448">
        <v>0</v>
      </c>
      <c r="V324" s="448">
        <v>44900.800000000003</v>
      </c>
      <c r="W324" s="448">
        <v>0</v>
      </c>
      <c r="X324" s="448">
        <v>0</v>
      </c>
      <c r="Y324" s="448">
        <v>0</v>
      </c>
      <c r="Z324" s="448">
        <v>1259577.79</v>
      </c>
      <c r="AA324" s="846">
        <v>44050</v>
      </c>
      <c r="AB324" s="846">
        <v>45876</v>
      </c>
      <c r="AC324" s="847">
        <v>1259577.79</v>
      </c>
      <c r="AD324" s="448">
        <v>3.9916666666666667</v>
      </c>
      <c r="AE324" s="448">
        <v>5.072222222222222</v>
      </c>
      <c r="AF324" s="848">
        <v>7.1294999999999997E-2</v>
      </c>
      <c r="AG324" s="448">
        <v>5027814.6784166666</v>
      </c>
      <c r="AH324" s="448">
        <v>6388858.4570555557</v>
      </c>
      <c r="AI324" s="448">
        <v>89801.598538050006</v>
      </c>
      <c r="AJ324" s="448">
        <v>3.9916666666666667</v>
      </c>
      <c r="AK324" s="448">
        <v>5.072222222222222</v>
      </c>
      <c r="AL324" s="448">
        <v>7.1294999999999997E-2</v>
      </c>
    </row>
    <row r="325" spans="1:38">
      <c r="A325" s="437" t="s">
        <v>833</v>
      </c>
      <c r="B325" s="437" t="s">
        <v>2101</v>
      </c>
      <c r="C325" s="437" t="s">
        <v>517</v>
      </c>
      <c r="D325" s="437" t="s">
        <v>518</v>
      </c>
      <c r="E325" s="437" t="s">
        <v>1393</v>
      </c>
      <c r="F325" s="437" t="s">
        <v>538</v>
      </c>
      <c r="G325" s="437" t="s">
        <v>1369</v>
      </c>
      <c r="H325" s="437" t="s">
        <v>537</v>
      </c>
      <c r="I325" s="437" t="s">
        <v>0</v>
      </c>
      <c r="J325" s="437" t="s">
        <v>539</v>
      </c>
      <c r="K325" s="437" t="s">
        <v>521</v>
      </c>
      <c r="L325" s="437" t="s">
        <v>533</v>
      </c>
      <c r="M325" s="437">
        <v>1</v>
      </c>
      <c r="N325" s="437">
        <v>1</v>
      </c>
      <c r="O325" s="437">
        <v>1</v>
      </c>
      <c r="P325" s="437">
        <v>1</v>
      </c>
      <c r="Q325" s="437">
        <v>1</v>
      </c>
      <c r="R325" s="437">
        <v>1</v>
      </c>
      <c r="S325" s="448">
        <v>1137951.3999999999</v>
      </c>
      <c r="T325" s="448">
        <v>0</v>
      </c>
      <c r="U325" s="448">
        <v>0</v>
      </c>
      <c r="V325" s="448">
        <v>35079.06</v>
      </c>
      <c r="W325" s="448">
        <v>0</v>
      </c>
      <c r="X325" s="448">
        <v>0</v>
      </c>
      <c r="Y325" s="448">
        <v>0</v>
      </c>
      <c r="Z325" s="448">
        <v>1137951.3999999999</v>
      </c>
      <c r="AA325" s="846">
        <v>44050</v>
      </c>
      <c r="AB325" s="846">
        <v>45145</v>
      </c>
      <c r="AC325" s="847">
        <v>1137951.3999999999</v>
      </c>
      <c r="AD325" s="448">
        <v>1.961111111111111</v>
      </c>
      <c r="AE325" s="448">
        <v>3.0416666666666665</v>
      </c>
      <c r="AF325" s="848">
        <v>6.1652999999999999E-2</v>
      </c>
      <c r="AG325" s="448">
        <v>2231649.134444444</v>
      </c>
      <c r="AH325" s="448">
        <v>3461268.8416666663</v>
      </c>
      <c r="AI325" s="448">
        <v>70158.117664199992</v>
      </c>
      <c r="AJ325" s="448">
        <v>1.9611111111111108</v>
      </c>
      <c r="AK325" s="448">
        <v>3.0416666666666665</v>
      </c>
      <c r="AL325" s="448">
        <v>6.1652999999999999E-2</v>
      </c>
    </row>
    <row r="326" spans="1:38">
      <c r="A326" s="437" t="s">
        <v>834</v>
      </c>
      <c r="B326" s="437" t="s">
        <v>2102</v>
      </c>
      <c r="C326" s="437" t="s">
        <v>517</v>
      </c>
      <c r="D326" s="437" t="s">
        <v>518</v>
      </c>
      <c r="E326" s="437" t="s">
        <v>1393</v>
      </c>
      <c r="F326" s="437" t="s">
        <v>538</v>
      </c>
      <c r="G326" s="437" t="s">
        <v>1369</v>
      </c>
      <c r="H326" s="437" t="s">
        <v>537</v>
      </c>
      <c r="I326" s="437" t="s">
        <v>0</v>
      </c>
      <c r="J326" s="437" t="s">
        <v>539</v>
      </c>
      <c r="K326" s="437" t="s">
        <v>521</v>
      </c>
      <c r="L326" s="437" t="s">
        <v>533</v>
      </c>
      <c r="M326" s="437">
        <v>1</v>
      </c>
      <c r="N326" s="437">
        <v>1</v>
      </c>
      <c r="O326" s="437">
        <v>1</v>
      </c>
      <c r="P326" s="437">
        <v>1</v>
      </c>
      <c r="Q326" s="437">
        <v>1</v>
      </c>
      <c r="R326" s="437">
        <v>1</v>
      </c>
      <c r="S326" s="448">
        <v>1133923.07</v>
      </c>
      <c r="T326" s="448">
        <v>0</v>
      </c>
      <c r="U326" s="448">
        <v>0</v>
      </c>
      <c r="V326" s="448">
        <v>40421.519999999997</v>
      </c>
      <c r="W326" s="448">
        <v>0</v>
      </c>
      <c r="X326" s="448">
        <v>0</v>
      </c>
      <c r="Y326" s="448">
        <v>0</v>
      </c>
      <c r="Z326" s="448">
        <v>1133923.07</v>
      </c>
      <c r="AA326" s="846">
        <v>44050</v>
      </c>
      <c r="AB326" s="846">
        <v>45876</v>
      </c>
      <c r="AC326" s="847">
        <v>1133923.07</v>
      </c>
      <c r="AD326" s="448">
        <v>3.9916666666666667</v>
      </c>
      <c r="AE326" s="448">
        <v>5.072222222222222</v>
      </c>
      <c r="AF326" s="848">
        <v>7.1294999999999997E-2</v>
      </c>
      <c r="AG326" s="448">
        <v>4526242.9210833339</v>
      </c>
      <c r="AH326" s="448">
        <v>5751509.7939444445</v>
      </c>
      <c r="AI326" s="448">
        <v>80843.045275650002</v>
      </c>
      <c r="AJ326" s="448">
        <v>3.9916666666666671</v>
      </c>
      <c r="AK326" s="448">
        <v>5.072222222222222</v>
      </c>
      <c r="AL326" s="448">
        <v>7.1294999999999997E-2</v>
      </c>
    </row>
    <row r="327" spans="1:38">
      <c r="A327" s="437" t="s">
        <v>835</v>
      </c>
      <c r="B327" s="437" t="s">
        <v>2103</v>
      </c>
      <c r="C327" s="437" t="s">
        <v>517</v>
      </c>
      <c r="D327" s="437" t="s">
        <v>518</v>
      </c>
      <c r="E327" s="437" t="s">
        <v>1393</v>
      </c>
      <c r="F327" s="437" t="s">
        <v>538</v>
      </c>
      <c r="G327" s="437" t="s">
        <v>1369</v>
      </c>
      <c r="H327" s="437" t="s">
        <v>537</v>
      </c>
      <c r="I327" s="437" t="s">
        <v>0</v>
      </c>
      <c r="J327" s="437" t="s">
        <v>539</v>
      </c>
      <c r="K327" s="437" t="s">
        <v>521</v>
      </c>
      <c r="L327" s="437" t="s">
        <v>533</v>
      </c>
      <c r="M327" s="437">
        <v>1</v>
      </c>
      <c r="N327" s="437">
        <v>1</v>
      </c>
      <c r="O327" s="437">
        <v>1</v>
      </c>
      <c r="P327" s="437">
        <v>1</v>
      </c>
      <c r="Q327" s="437">
        <v>1</v>
      </c>
      <c r="R327" s="437">
        <v>1</v>
      </c>
      <c r="S327" s="448">
        <v>4976441.6399999997</v>
      </c>
      <c r="T327" s="448">
        <v>0</v>
      </c>
      <c r="U327" s="448">
        <v>0</v>
      </c>
      <c r="V327" s="448">
        <v>0</v>
      </c>
      <c r="W327" s="448">
        <v>0</v>
      </c>
      <c r="X327" s="448">
        <v>0</v>
      </c>
      <c r="Y327" s="448">
        <v>0</v>
      </c>
      <c r="Z327" s="448">
        <v>4976441.6399999997</v>
      </c>
      <c r="AA327" s="846">
        <v>44165</v>
      </c>
      <c r="AB327" s="846">
        <v>45260</v>
      </c>
      <c r="AC327" s="847">
        <v>4976441.6399999997</v>
      </c>
      <c r="AD327" s="448">
        <v>2.2805555555555554</v>
      </c>
      <c r="AE327" s="448">
        <v>3.0416666666666665</v>
      </c>
      <c r="AF327" s="848">
        <v>6.1652999999999999E-2</v>
      </c>
      <c r="AG327" s="448">
        <v>11349051.628999999</v>
      </c>
      <c r="AH327" s="448">
        <v>15136676.654999997</v>
      </c>
      <c r="AI327" s="448">
        <v>306812.55643091997</v>
      </c>
      <c r="AJ327" s="448">
        <v>2.2805555555555554</v>
      </c>
      <c r="AK327" s="448">
        <v>3.0416666666666665</v>
      </c>
      <c r="AL327" s="448">
        <v>6.1652999999999999E-2</v>
      </c>
    </row>
    <row r="328" spans="1:38">
      <c r="A328" s="437" t="s">
        <v>836</v>
      </c>
      <c r="B328" s="437" t="s">
        <v>2104</v>
      </c>
      <c r="C328" s="437" t="s">
        <v>517</v>
      </c>
      <c r="D328" s="437" t="s">
        <v>518</v>
      </c>
      <c r="E328" s="437" t="s">
        <v>1393</v>
      </c>
      <c r="F328" s="437" t="s">
        <v>538</v>
      </c>
      <c r="G328" s="437" t="s">
        <v>1369</v>
      </c>
      <c r="H328" s="437" t="s">
        <v>537</v>
      </c>
      <c r="I328" s="437" t="s">
        <v>0</v>
      </c>
      <c r="J328" s="437" t="s">
        <v>539</v>
      </c>
      <c r="K328" s="437" t="s">
        <v>521</v>
      </c>
      <c r="L328" s="437" t="s">
        <v>533</v>
      </c>
      <c r="M328" s="437">
        <v>1</v>
      </c>
      <c r="N328" s="437">
        <v>1</v>
      </c>
      <c r="O328" s="437">
        <v>1</v>
      </c>
      <c r="P328" s="437">
        <v>1</v>
      </c>
      <c r="Q328" s="437">
        <v>1</v>
      </c>
      <c r="R328" s="437">
        <v>1</v>
      </c>
      <c r="S328" s="448">
        <v>5866584.6500000004</v>
      </c>
      <c r="T328" s="448">
        <v>0</v>
      </c>
      <c r="U328" s="448">
        <v>0</v>
      </c>
      <c r="V328" s="448">
        <v>0</v>
      </c>
      <c r="W328" s="448">
        <v>0</v>
      </c>
      <c r="X328" s="448">
        <v>0</v>
      </c>
      <c r="Y328" s="448">
        <v>0</v>
      </c>
      <c r="Z328" s="448">
        <v>5866584.6500000004</v>
      </c>
      <c r="AA328" s="846">
        <v>44291</v>
      </c>
      <c r="AB328" s="846">
        <v>44656</v>
      </c>
      <c r="AC328" s="847">
        <v>5866584.6500000004</v>
      </c>
      <c r="AD328" s="448">
        <v>0.60277777777777775</v>
      </c>
      <c r="AE328" s="448">
        <v>1.0138888888888888</v>
      </c>
      <c r="AF328" s="848">
        <v>0.03</v>
      </c>
      <c r="AG328" s="448">
        <v>3536246.8584722225</v>
      </c>
      <c r="AH328" s="448">
        <v>5948064.9923611116</v>
      </c>
      <c r="AI328" s="448">
        <v>175997.53950000001</v>
      </c>
      <c r="AJ328" s="448">
        <v>0.60277777777777775</v>
      </c>
      <c r="AK328" s="448">
        <v>1.0138888888888888</v>
      </c>
      <c r="AL328" s="448">
        <v>0.03</v>
      </c>
    </row>
    <row r="329" spans="1:38">
      <c r="A329" s="437" t="s">
        <v>837</v>
      </c>
      <c r="B329" s="437" t="s">
        <v>2105</v>
      </c>
      <c r="C329" s="437" t="s">
        <v>517</v>
      </c>
      <c r="D329" s="437" t="s">
        <v>518</v>
      </c>
      <c r="E329" s="437" t="s">
        <v>1393</v>
      </c>
      <c r="F329" s="437" t="s">
        <v>538</v>
      </c>
      <c r="G329" s="437" t="s">
        <v>1369</v>
      </c>
      <c r="H329" s="437" t="s">
        <v>537</v>
      </c>
      <c r="I329" s="437" t="s">
        <v>0</v>
      </c>
      <c r="J329" s="437" t="s">
        <v>539</v>
      </c>
      <c r="K329" s="437" t="s">
        <v>521</v>
      </c>
      <c r="L329" s="437" t="s">
        <v>533</v>
      </c>
      <c r="M329" s="437">
        <v>1</v>
      </c>
      <c r="N329" s="437">
        <v>1</v>
      </c>
      <c r="O329" s="437">
        <v>1</v>
      </c>
      <c r="P329" s="437">
        <v>1</v>
      </c>
      <c r="Q329" s="437">
        <v>1</v>
      </c>
      <c r="R329" s="437">
        <v>1</v>
      </c>
      <c r="S329" s="448">
        <v>299975.19</v>
      </c>
      <c r="T329" s="448">
        <v>0</v>
      </c>
      <c r="U329" s="448">
        <v>0</v>
      </c>
      <c r="V329" s="448">
        <v>0</v>
      </c>
      <c r="W329" s="448">
        <v>0</v>
      </c>
      <c r="X329" s="448">
        <v>0</v>
      </c>
      <c r="Y329" s="448">
        <v>0</v>
      </c>
      <c r="Z329" s="448">
        <v>299975.19</v>
      </c>
      <c r="AA329" s="846">
        <v>44291</v>
      </c>
      <c r="AB329" s="846">
        <v>44656</v>
      </c>
      <c r="AC329" s="847">
        <v>299975.19</v>
      </c>
      <c r="AD329" s="448">
        <v>0.60277777777777775</v>
      </c>
      <c r="AE329" s="448">
        <v>1.0138888888888888</v>
      </c>
      <c r="AF329" s="848">
        <v>0.03</v>
      </c>
      <c r="AG329" s="448">
        <v>180818.37841666664</v>
      </c>
      <c r="AH329" s="448">
        <v>304141.51208333333</v>
      </c>
      <c r="AI329" s="448">
        <v>8999.2556999999997</v>
      </c>
      <c r="AJ329" s="448">
        <v>0.60277777777777775</v>
      </c>
      <c r="AK329" s="448">
        <v>1.0138888888888888</v>
      </c>
      <c r="AL329" s="448">
        <v>0.03</v>
      </c>
    </row>
    <row r="330" spans="1:38">
      <c r="A330" s="437" t="s">
        <v>838</v>
      </c>
      <c r="B330" s="437" t="s">
        <v>2106</v>
      </c>
      <c r="C330" s="437" t="s">
        <v>517</v>
      </c>
      <c r="D330" s="437" t="s">
        <v>518</v>
      </c>
      <c r="E330" s="437" t="s">
        <v>1393</v>
      </c>
      <c r="F330" s="437" t="s">
        <v>538</v>
      </c>
      <c r="G330" s="437" t="s">
        <v>1369</v>
      </c>
      <c r="H330" s="437" t="s">
        <v>537</v>
      </c>
      <c r="I330" s="437" t="s">
        <v>0</v>
      </c>
      <c r="J330" s="437" t="s">
        <v>539</v>
      </c>
      <c r="K330" s="437" t="s">
        <v>521</v>
      </c>
      <c r="L330" s="437" t="s">
        <v>533</v>
      </c>
      <c r="M330" s="437">
        <v>1</v>
      </c>
      <c r="N330" s="437">
        <v>1</v>
      </c>
      <c r="O330" s="437">
        <v>1</v>
      </c>
      <c r="P330" s="437">
        <v>1</v>
      </c>
      <c r="Q330" s="437">
        <v>1</v>
      </c>
      <c r="R330" s="437">
        <v>1</v>
      </c>
      <c r="S330" s="448">
        <v>899848.21</v>
      </c>
      <c r="T330" s="448">
        <v>0</v>
      </c>
      <c r="U330" s="448">
        <v>0</v>
      </c>
      <c r="V330" s="448">
        <v>0</v>
      </c>
      <c r="W330" s="448">
        <v>0</v>
      </c>
      <c r="X330" s="448">
        <v>0</v>
      </c>
      <c r="Y330" s="448">
        <v>0</v>
      </c>
      <c r="Z330" s="448">
        <v>899848.21</v>
      </c>
      <c r="AA330" s="846">
        <v>44291</v>
      </c>
      <c r="AB330" s="846">
        <v>45387</v>
      </c>
      <c r="AC330" s="847">
        <v>899848.21</v>
      </c>
      <c r="AD330" s="448">
        <v>2.6333333333333333</v>
      </c>
      <c r="AE330" s="448">
        <v>3.0444444444444443</v>
      </c>
      <c r="AF330" s="848">
        <v>6.1652999999999999E-2</v>
      </c>
      <c r="AG330" s="448">
        <v>2369600.2863333332</v>
      </c>
      <c r="AH330" s="448">
        <v>2739537.8837777777</v>
      </c>
      <c r="AI330" s="448">
        <v>55478.341691129994</v>
      </c>
      <c r="AJ330" s="448">
        <v>2.6333333333333333</v>
      </c>
      <c r="AK330" s="448">
        <v>3.0444444444444443</v>
      </c>
      <c r="AL330" s="448">
        <v>6.1652999999999993E-2</v>
      </c>
    </row>
    <row r="331" spans="1:38">
      <c r="A331" s="437" t="s">
        <v>839</v>
      </c>
      <c r="B331" s="437" t="s">
        <v>2107</v>
      </c>
      <c r="C331" s="437" t="s">
        <v>517</v>
      </c>
      <c r="D331" s="437" t="s">
        <v>518</v>
      </c>
      <c r="E331" s="437" t="s">
        <v>1393</v>
      </c>
      <c r="F331" s="437" t="s">
        <v>538</v>
      </c>
      <c r="G331" s="437" t="s">
        <v>1369</v>
      </c>
      <c r="H331" s="437" t="s">
        <v>537</v>
      </c>
      <c r="I331" s="437" t="s">
        <v>0</v>
      </c>
      <c r="J331" s="437" t="s">
        <v>539</v>
      </c>
      <c r="K331" s="437" t="s">
        <v>521</v>
      </c>
      <c r="L331" s="437" t="s">
        <v>533</v>
      </c>
      <c r="M331" s="437">
        <v>1</v>
      </c>
      <c r="N331" s="437">
        <v>1</v>
      </c>
      <c r="O331" s="437">
        <v>1</v>
      </c>
      <c r="P331" s="437">
        <v>1</v>
      </c>
      <c r="Q331" s="437">
        <v>1</v>
      </c>
      <c r="R331" s="437">
        <v>1</v>
      </c>
      <c r="S331" s="448">
        <v>799844.34</v>
      </c>
      <c r="T331" s="448">
        <v>0</v>
      </c>
      <c r="U331" s="448">
        <v>0</v>
      </c>
      <c r="V331" s="448">
        <v>0</v>
      </c>
      <c r="W331" s="448">
        <v>0</v>
      </c>
      <c r="X331" s="448">
        <v>0</v>
      </c>
      <c r="Y331" s="448">
        <v>0</v>
      </c>
      <c r="Z331" s="448">
        <v>799844.34</v>
      </c>
      <c r="AA331" s="846">
        <v>44291</v>
      </c>
      <c r="AB331" s="846">
        <v>46117</v>
      </c>
      <c r="AC331" s="847">
        <v>799844.34</v>
      </c>
      <c r="AD331" s="448">
        <v>4.6611111111111114</v>
      </c>
      <c r="AE331" s="448">
        <v>5.072222222222222</v>
      </c>
      <c r="AF331" s="848">
        <v>7.1294999999999997E-2</v>
      </c>
      <c r="AG331" s="448">
        <v>3728163.3403333332</v>
      </c>
      <c r="AH331" s="448">
        <v>4056988.2356666662</v>
      </c>
      <c r="AI331" s="448">
        <v>57024.902220299999</v>
      </c>
      <c r="AJ331" s="448">
        <v>4.6611111111111114</v>
      </c>
      <c r="AK331" s="448">
        <v>5.072222222222222</v>
      </c>
      <c r="AL331" s="448">
        <v>7.1294999999999997E-2</v>
      </c>
    </row>
    <row r="332" spans="1:38">
      <c r="A332" s="437" t="s">
        <v>840</v>
      </c>
      <c r="B332" s="437" t="s">
        <v>2108</v>
      </c>
      <c r="C332" s="437" t="s">
        <v>517</v>
      </c>
      <c r="D332" s="437" t="s">
        <v>518</v>
      </c>
      <c r="E332" s="437" t="s">
        <v>1393</v>
      </c>
      <c r="F332" s="437" t="s">
        <v>538</v>
      </c>
      <c r="G332" s="437" t="s">
        <v>1369</v>
      </c>
      <c r="H332" s="437" t="s">
        <v>537</v>
      </c>
      <c r="I332" s="437" t="s">
        <v>0</v>
      </c>
      <c r="J332" s="437" t="s">
        <v>539</v>
      </c>
      <c r="K332" s="437" t="s">
        <v>521</v>
      </c>
      <c r="L332" s="437" t="s">
        <v>533</v>
      </c>
      <c r="M332" s="437">
        <v>1</v>
      </c>
      <c r="N332" s="437">
        <v>1</v>
      </c>
      <c r="O332" s="437">
        <v>1</v>
      </c>
      <c r="P332" s="437">
        <v>1</v>
      </c>
      <c r="Q332" s="437">
        <v>1</v>
      </c>
      <c r="R332" s="437">
        <v>1</v>
      </c>
      <c r="S332" s="448">
        <v>248476.12</v>
      </c>
      <c r="T332" s="448">
        <v>0</v>
      </c>
      <c r="U332" s="448">
        <v>0</v>
      </c>
      <c r="V332" s="448">
        <v>0</v>
      </c>
      <c r="W332" s="448">
        <v>0</v>
      </c>
      <c r="X332" s="448">
        <v>0</v>
      </c>
      <c r="Y332" s="448">
        <v>0</v>
      </c>
      <c r="Z332" s="448">
        <v>248476.12</v>
      </c>
      <c r="AA332" s="846">
        <v>44291</v>
      </c>
      <c r="AB332" s="846">
        <v>44656</v>
      </c>
      <c r="AC332" s="847">
        <v>248476.12</v>
      </c>
      <c r="AD332" s="448">
        <v>0.60277777777777775</v>
      </c>
      <c r="AE332" s="448">
        <v>1.0138888888888888</v>
      </c>
      <c r="AF332" s="848">
        <v>0.03</v>
      </c>
      <c r="AG332" s="448">
        <v>149775.88344444442</v>
      </c>
      <c r="AH332" s="448">
        <v>251927.17722222221</v>
      </c>
      <c r="AI332" s="448">
        <v>7454.2835999999998</v>
      </c>
      <c r="AJ332" s="448">
        <v>0.60277777777777775</v>
      </c>
      <c r="AK332" s="448">
        <v>1.0138888888888888</v>
      </c>
      <c r="AL332" s="448">
        <v>0.03</v>
      </c>
    </row>
    <row r="333" spans="1:38">
      <c r="A333" s="437" t="s">
        <v>841</v>
      </c>
      <c r="B333" s="437" t="s">
        <v>2109</v>
      </c>
      <c r="C333" s="437" t="s">
        <v>517</v>
      </c>
      <c r="D333" s="437" t="s">
        <v>518</v>
      </c>
      <c r="E333" s="437" t="s">
        <v>1393</v>
      </c>
      <c r="F333" s="437" t="s">
        <v>538</v>
      </c>
      <c r="G333" s="437" t="s">
        <v>1369</v>
      </c>
      <c r="H333" s="437" t="s">
        <v>537</v>
      </c>
      <c r="I333" s="437" t="s">
        <v>0</v>
      </c>
      <c r="J333" s="437" t="s">
        <v>539</v>
      </c>
      <c r="K333" s="437" t="s">
        <v>521</v>
      </c>
      <c r="L333" s="437" t="s">
        <v>533</v>
      </c>
      <c r="M333" s="437">
        <v>1</v>
      </c>
      <c r="N333" s="437">
        <v>1</v>
      </c>
      <c r="O333" s="437">
        <v>1</v>
      </c>
      <c r="P333" s="437">
        <v>1</v>
      </c>
      <c r="Q333" s="437">
        <v>1</v>
      </c>
      <c r="R333" s="437">
        <v>1</v>
      </c>
      <c r="S333" s="448">
        <v>662375.23</v>
      </c>
      <c r="T333" s="448">
        <v>0</v>
      </c>
      <c r="U333" s="448">
        <v>0</v>
      </c>
      <c r="V333" s="448">
        <v>0</v>
      </c>
      <c r="W333" s="448">
        <v>0</v>
      </c>
      <c r="X333" s="448">
        <v>0</v>
      </c>
      <c r="Y333" s="448">
        <v>0</v>
      </c>
      <c r="Z333" s="448">
        <v>662375.23</v>
      </c>
      <c r="AA333" s="846">
        <v>44291</v>
      </c>
      <c r="AB333" s="846">
        <v>45387</v>
      </c>
      <c r="AC333" s="847">
        <v>662375.23</v>
      </c>
      <c r="AD333" s="448">
        <v>2.6333333333333333</v>
      </c>
      <c r="AE333" s="448">
        <v>3.0444444444444443</v>
      </c>
      <c r="AF333" s="848">
        <v>6.1652999999999999E-2</v>
      </c>
      <c r="AG333" s="448">
        <v>1744254.7723333333</v>
      </c>
      <c r="AH333" s="448">
        <v>2016564.5891111109</v>
      </c>
      <c r="AI333" s="448">
        <v>40837.420055189999</v>
      </c>
      <c r="AJ333" s="448">
        <v>2.6333333333333333</v>
      </c>
      <c r="AK333" s="448">
        <v>3.0444444444444443</v>
      </c>
      <c r="AL333" s="448">
        <v>6.1652999999999999E-2</v>
      </c>
    </row>
    <row r="334" spans="1:38">
      <c r="A334" s="437" t="s">
        <v>842</v>
      </c>
      <c r="B334" s="437" t="s">
        <v>2110</v>
      </c>
      <c r="C334" s="437" t="s">
        <v>517</v>
      </c>
      <c r="D334" s="437" t="s">
        <v>518</v>
      </c>
      <c r="E334" s="437" t="s">
        <v>1393</v>
      </c>
      <c r="F334" s="437" t="s">
        <v>538</v>
      </c>
      <c r="G334" s="437" t="s">
        <v>1369</v>
      </c>
      <c r="H334" s="437" t="s">
        <v>537</v>
      </c>
      <c r="I334" s="437" t="s">
        <v>0</v>
      </c>
      <c r="J334" s="437" t="s">
        <v>539</v>
      </c>
      <c r="K334" s="437" t="s">
        <v>521</v>
      </c>
      <c r="L334" s="437" t="s">
        <v>533</v>
      </c>
      <c r="M334" s="437">
        <v>1</v>
      </c>
      <c r="N334" s="437">
        <v>1</v>
      </c>
      <c r="O334" s="437">
        <v>1</v>
      </c>
      <c r="P334" s="437">
        <v>1</v>
      </c>
      <c r="Q334" s="437">
        <v>1</v>
      </c>
      <c r="R334" s="437">
        <v>1</v>
      </c>
      <c r="S334" s="448">
        <v>579518.23</v>
      </c>
      <c r="T334" s="448">
        <v>0</v>
      </c>
      <c r="U334" s="448">
        <v>0</v>
      </c>
      <c r="V334" s="448">
        <v>0</v>
      </c>
      <c r="W334" s="448">
        <v>0</v>
      </c>
      <c r="X334" s="448">
        <v>0</v>
      </c>
      <c r="Y334" s="448">
        <v>0</v>
      </c>
      <c r="Z334" s="448">
        <v>579518.23</v>
      </c>
      <c r="AA334" s="846">
        <v>44291</v>
      </c>
      <c r="AB334" s="846">
        <v>46117</v>
      </c>
      <c r="AC334" s="847">
        <v>579518.23</v>
      </c>
      <c r="AD334" s="448">
        <v>4.6611111111111114</v>
      </c>
      <c r="AE334" s="448">
        <v>5.072222222222222</v>
      </c>
      <c r="AF334" s="848">
        <v>7.1294999999999997E-2</v>
      </c>
      <c r="AG334" s="448">
        <v>2701198.8609444443</v>
      </c>
      <c r="AH334" s="448">
        <v>2939445.2443888886</v>
      </c>
      <c r="AI334" s="448">
        <v>41316.752207849997</v>
      </c>
      <c r="AJ334" s="448">
        <v>4.6611111111111114</v>
      </c>
      <c r="AK334" s="448">
        <v>5.072222222222222</v>
      </c>
      <c r="AL334" s="448">
        <v>7.1294999999999997E-2</v>
      </c>
    </row>
    <row r="335" spans="1:38">
      <c r="A335" s="437" t="s">
        <v>843</v>
      </c>
      <c r="B335" s="437" t="s">
        <v>2111</v>
      </c>
      <c r="C335" s="437" t="s">
        <v>517</v>
      </c>
      <c r="D335" s="437" t="s">
        <v>518</v>
      </c>
      <c r="E335" s="437" t="s">
        <v>1393</v>
      </c>
      <c r="F335" s="437" t="s">
        <v>538</v>
      </c>
      <c r="G335" s="437" t="s">
        <v>1369</v>
      </c>
      <c r="H335" s="437" t="s">
        <v>537</v>
      </c>
      <c r="I335" s="437" t="s">
        <v>0</v>
      </c>
      <c r="J335" s="437" t="s">
        <v>539</v>
      </c>
      <c r="K335" s="437" t="s">
        <v>521</v>
      </c>
      <c r="L335" s="437" t="s">
        <v>533</v>
      </c>
      <c r="M335" s="437">
        <v>1</v>
      </c>
      <c r="N335" s="437">
        <v>1</v>
      </c>
      <c r="O335" s="437">
        <v>1</v>
      </c>
      <c r="P335" s="437">
        <v>1</v>
      </c>
      <c r="Q335" s="437">
        <v>1</v>
      </c>
      <c r="R335" s="437">
        <v>1</v>
      </c>
      <c r="S335" s="448">
        <v>6407196.2800000003</v>
      </c>
      <c r="T335" s="448">
        <v>0</v>
      </c>
      <c r="U335" s="448">
        <v>0</v>
      </c>
      <c r="V335" s="448">
        <v>0</v>
      </c>
      <c r="W335" s="448">
        <v>0</v>
      </c>
      <c r="X335" s="448">
        <v>0</v>
      </c>
      <c r="Y335" s="448">
        <v>0</v>
      </c>
      <c r="Z335" s="448">
        <v>6407196.2800000003</v>
      </c>
      <c r="AA335" s="846">
        <v>44291</v>
      </c>
      <c r="AB335" s="846">
        <v>44656</v>
      </c>
      <c r="AC335" s="847">
        <v>6407196.2800000003</v>
      </c>
      <c r="AD335" s="448">
        <v>0.60277777777777775</v>
      </c>
      <c r="AE335" s="448">
        <v>1.0138888888888888</v>
      </c>
      <c r="AF335" s="848">
        <v>0.03</v>
      </c>
      <c r="AG335" s="448">
        <v>3862115.5354444445</v>
      </c>
      <c r="AH335" s="448">
        <v>6496185.1172222225</v>
      </c>
      <c r="AI335" s="448">
        <v>192215.8884</v>
      </c>
      <c r="AJ335" s="448">
        <v>0.60277777777777775</v>
      </c>
      <c r="AK335" s="448">
        <v>1.0138888888888888</v>
      </c>
      <c r="AL335" s="448">
        <v>0.03</v>
      </c>
    </row>
    <row r="336" spans="1:38">
      <c r="A336" s="437" t="s">
        <v>844</v>
      </c>
      <c r="B336" s="437" t="s">
        <v>2112</v>
      </c>
      <c r="C336" s="437" t="s">
        <v>517</v>
      </c>
      <c r="D336" s="437" t="s">
        <v>518</v>
      </c>
      <c r="E336" s="437" t="s">
        <v>1393</v>
      </c>
      <c r="F336" s="437" t="s">
        <v>538</v>
      </c>
      <c r="G336" s="437" t="s">
        <v>1369</v>
      </c>
      <c r="H336" s="437" t="s">
        <v>537</v>
      </c>
      <c r="I336" s="437" t="s">
        <v>0</v>
      </c>
      <c r="J336" s="437" t="s">
        <v>539</v>
      </c>
      <c r="K336" s="437" t="s">
        <v>521</v>
      </c>
      <c r="L336" s="437" t="s">
        <v>533</v>
      </c>
      <c r="M336" s="437">
        <v>1</v>
      </c>
      <c r="N336" s="437">
        <v>1</v>
      </c>
      <c r="O336" s="437">
        <v>1</v>
      </c>
      <c r="P336" s="437">
        <v>1</v>
      </c>
      <c r="Q336" s="437">
        <v>1</v>
      </c>
      <c r="R336" s="437">
        <v>1</v>
      </c>
      <c r="S336" s="448">
        <v>30460</v>
      </c>
      <c r="T336" s="448">
        <v>0</v>
      </c>
      <c r="U336" s="448">
        <v>0</v>
      </c>
      <c r="V336" s="448">
        <v>0</v>
      </c>
      <c r="W336" s="448">
        <v>0</v>
      </c>
      <c r="X336" s="448">
        <v>0</v>
      </c>
      <c r="Y336" s="448">
        <v>0</v>
      </c>
      <c r="Z336" s="448">
        <v>30460</v>
      </c>
      <c r="AA336" s="846">
        <v>44291</v>
      </c>
      <c r="AB336" s="846">
        <v>44656</v>
      </c>
      <c r="AC336" s="847">
        <v>30460</v>
      </c>
      <c r="AD336" s="448">
        <v>0.60277777777777775</v>
      </c>
      <c r="AE336" s="448">
        <v>1.0138888888888888</v>
      </c>
      <c r="AF336" s="848">
        <v>0.03</v>
      </c>
      <c r="AG336" s="448">
        <v>18360.611111111109</v>
      </c>
      <c r="AH336" s="448">
        <v>30883.055555555555</v>
      </c>
      <c r="AI336" s="448">
        <v>913.8</v>
      </c>
      <c r="AJ336" s="448">
        <v>0.60277777777777775</v>
      </c>
      <c r="AK336" s="448">
        <v>1.0138888888888888</v>
      </c>
      <c r="AL336" s="448">
        <v>0.03</v>
      </c>
    </row>
    <row r="337" spans="1:38">
      <c r="A337" s="437" t="s">
        <v>845</v>
      </c>
      <c r="B337" s="437" t="s">
        <v>2113</v>
      </c>
      <c r="C337" s="437" t="s">
        <v>517</v>
      </c>
      <c r="D337" s="437" t="s">
        <v>518</v>
      </c>
      <c r="E337" s="437" t="s">
        <v>1393</v>
      </c>
      <c r="F337" s="437" t="s">
        <v>538</v>
      </c>
      <c r="G337" s="437" t="s">
        <v>1369</v>
      </c>
      <c r="H337" s="437" t="s">
        <v>537</v>
      </c>
      <c r="I337" s="437" t="s">
        <v>0</v>
      </c>
      <c r="J337" s="437" t="s">
        <v>539</v>
      </c>
      <c r="K337" s="437" t="s">
        <v>521</v>
      </c>
      <c r="L337" s="437" t="s">
        <v>533</v>
      </c>
      <c r="M337" s="437">
        <v>1</v>
      </c>
      <c r="N337" s="437">
        <v>1</v>
      </c>
      <c r="O337" s="437">
        <v>1</v>
      </c>
      <c r="P337" s="437">
        <v>1</v>
      </c>
      <c r="Q337" s="437">
        <v>1</v>
      </c>
      <c r="R337" s="437">
        <v>1</v>
      </c>
      <c r="S337" s="448">
        <v>81128</v>
      </c>
      <c r="T337" s="448">
        <v>0</v>
      </c>
      <c r="U337" s="448">
        <v>0</v>
      </c>
      <c r="V337" s="448">
        <v>0</v>
      </c>
      <c r="W337" s="448">
        <v>0</v>
      </c>
      <c r="X337" s="448">
        <v>0</v>
      </c>
      <c r="Y337" s="448">
        <v>0</v>
      </c>
      <c r="Z337" s="448">
        <v>81128</v>
      </c>
      <c r="AA337" s="846">
        <v>44291</v>
      </c>
      <c r="AB337" s="846">
        <v>45387</v>
      </c>
      <c r="AC337" s="847">
        <v>81128</v>
      </c>
      <c r="AD337" s="448">
        <v>2.6333333333333333</v>
      </c>
      <c r="AE337" s="448">
        <v>3.0444444444444443</v>
      </c>
      <c r="AF337" s="848">
        <v>6.1652999999999999E-2</v>
      </c>
      <c r="AG337" s="448">
        <v>213637.06666666665</v>
      </c>
      <c r="AH337" s="448">
        <v>246989.68888888886</v>
      </c>
      <c r="AI337" s="448">
        <v>5001.784584</v>
      </c>
      <c r="AJ337" s="448">
        <v>2.6333333333333333</v>
      </c>
      <c r="AK337" s="448">
        <v>3.0444444444444443</v>
      </c>
      <c r="AL337" s="448">
        <v>6.1652999999999999E-2</v>
      </c>
    </row>
    <row r="338" spans="1:38">
      <c r="A338" s="437" t="s">
        <v>846</v>
      </c>
      <c r="B338" s="437" t="s">
        <v>2114</v>
      </c>
      <c r="C338" s="437" t="s">
        <v>517</v>
      </c>
      <c r="D338" s="437" t="s">
        <v>518</v>
      </c>
      <c r="E338" s="437" t="s">
        <v>1393</v>
      </c>
      <c r="F338" s="437" t="s">
        <v>538</v>
      </c>
      <c r="G338" s="437" t="s">
        <v>1369</v>
      </c>
      <c r="H338" s="437" t="s">
        <v>537</v>
      </c>
      <c r="I338" s="437" t="s">
        <v>0</v>
      </c>
      <c r="J338" s="437" t="s">
        <v>539</v>
      </c>
      <c r="K338" s="437" t="s">
        <v>521</v>
      </c>
      <c r="L338" s="437" t="s">
        <v>533</v>
      </c>
      <c r="M338" s="437">
        <v>1</v>
      </c>
      <c r="N338" s="437">
        <v>1</v>
      </c>
      <c r="O338" s="437">
        <v>1</v>
      </c>
      <c r="P338" s="437">
        <v>1</v>
      </c>
      <c r="Q338" s="437">
        <v>1</v>
      </c>
      <c r="R338" s="437">
        <v>1</v>
      </c>
      <c r="S338" s="448">
        <v>71000</v>
      </c>
      <c r="T338" s="448">
        <v>0</v>
      </c>
      <c r="U338" s="448">
        <v>0</v>
      </c>
      <c r="V338" s="448">
        <v>0</v>
      </c>
      <c r="W338" s="448">
        <v>0</v>
      </c>
      <c r="X338" s="448">
        <v>0</v>
      </c>
      <c r="Y338" s="448">
        <v>0</v>
      </c>
      <c r="Z338" s="448">
        <v>71000</v>
      </c>
      <c r="AA338" s="846">
        <v>44291</v>
      </c>
      <c r="AB338" s="846">
        <v>46117</v>
      </c>
      <c r="AC338" s="847">
        <v>71000</v>
      </c>
      <c r="AD338" s="448">
        <v>4.6611111111111114</v>
      </c>
      <c r="AE338" s="448">
        <v>5.072222222222222</v>
      </c>
      <c r="AF338" s="848">
        <v>7.1294999999999997E-2</v>
      </c>
      <c r="AG338" s="448">
        <v>330938.88888888893</v>
      </c>
      <c r="AH338" s="448">
        <v>360127.77777777775</v>
      </c>
      <c r="AI338" s="448">
        <v>5061.9449999999997</v>
      </c>
      <c r="AJ338" s="448">
        <v>4.6611111111111114</v>
      </c>
      <c r="AK338" s="448">
        <v>5.072222222222222</v>
      </c>
      <c r="AL338" s="448">
        <v>7.1294999999999997E-2</v>
      </c>
    </row>
    <row r="339" spans="1:38">
      <c r="A339" s="437" t="s">
        <v>847</v>
      </c>
      <c r="B339" s="437" t="s">
        <v>2115</v>
      </c>
      <c r="C339" s="437" t="s">
        <v>517</v>
      </c>
      <c r="D339" s="437" t="s">
        <v>518</v>
      </c>
      <c r="E339" s="437" t="s">
        <v>1393</v>
      </c>
      <c r="F339" s="437" t="s">
        <v>538</v>
      </c>
      <c r="G339" s="437" t="s">
        <v>1369</v>
      </c>
      <c r="H339" s="437" t="s">
        <v>537</v>
      </c>
      <c r="I339" s="437" t="s">
        <v>0</v>
      </c>
      <c r="J339" s="437" t="s">
        <v>539</v>
      </c>
      <c r="K339" s="437" t="s">
        <v>521</v>
      </c>
      <c r="L339" s="437" t="s">
        <v>533</v>
      </c>
      <c r="M339" s="437">
        <v>1</v>
      </c>
      <c r="N339" s="437">
        <v>1</v>
      </c>
      <c r="O339" s="437">
        <v>1</v>
      </c>
      <c r="P339" s="437">
        <v>1</v>
      </c>
      <c r="Q339" s="437">
        <v>1</v>
      </c>
      <c r="R339" s="437">
        <v>1</v>
      </c>
      <c r="S339" s="448">
        <v>1228194.8899999999</v>
      </c>
      <c r="T339" s="448">
        <v>0</v>
      </c>
      <c r="U339" s="448">
        <v>0</v>
      </c>
      <c r="V339" s="448">
        <v>0</v>
      </c>
      <c r="W339" s="448">
        <v>0</v>
      </c>
      <c r="X339" s="448">
        <v>0</v>
      </c>
      <c r="Y339" s="448">
        <v>0</v>
      </c>
      <c r="Z339" s="448">
        <v>1228194.8899999999</v>
      </c>
      <c r="AA339" s="846">
        <v>44291</v>
      </c>
      <c r="AB339" s="846">
        <v>44656</v>
      </c>
      <c r="AC339" s="847">
        <v>1228194.8899999999</v>
      </c>
      <c r="AD339" s="448">
        <v>0.60277777777777775</v>
      </c>
      <c r="AE339" s="448">
        <v>1.0138888888888888</v>
      </c>
      <c r="AF339" s="848">
        <v>0.03</v>
      </c>
      <c r="AG339" s="448">
        <v>740328.58647222212</v>
      </c>
      <c r="AH339" s="448">
        <v>1245253.152361111</v>
      </c>
      <c r="AI339" s="448">
        <v>36845.846699999995</v>
      </c>
      <c r="AJ339" s="448">
        <v>0.60277777777777775</v>
      </c>
      <c r="AK339" s="448">
        <v>1.0138888888888888</v>
      </c>
      <c r="AL339" s="448">
        <v>0.03</v>
      </c>
    </row>
    <row r="340" spans="1:38">
      <c r="A340" s="437" t="s">
        <v>848</v>
      </c>
      <c r="B340" s="437" t="s">
        <v>2116</v>
      </c>
      <c r="C340" s="437" t="s">
        <v>517</v>
      </c>
      <c r="D340" s="437" t="s">
        <v>518</v>
      </c>
      <c r="E340" s="437" t="s">
        <v>1393</v>
      </c>
      <c r="F340" s="437" t="s">
        <v>538</v>
      </c>
      <c r="G340" s="437" t="s">
        <v>1369</v>
      </c>
      <c r="H340" s="437" t="s">
        <v>537</v>
      </c>
      <c r="I340" s="437" t="s">
        <v>0</v>
      </c>
      <c r="J340" s="437" t="s">
        <v>539</v>
      </c>
      <c r="K340" s="437" t="s">
        <v>521</v>
      </c>
      <c r="L340" s="437" t="s">
        <v>533</v>
      </c>
      <c r="M340" s="437">
        <v>1</v>
      </c>
      <c r="N340" s="437">
        <v>1</v>
      </c>
      <c r="O340" s="437">
        <v>1</v>
      </c>
      <c r="P340" s="437">
        <v>1</v>
      </c>
      <c r="Q340" s="437">
        <v>1</v>
      </c>
      <c r="R340" s="437">
        <v>1</v>
      </c>
      <c r="S340" s="448">
        <v>216532.74</v>
      </c>
      <c r="T340" s="448">
        <v>0</v>
      </c>
      <c r="U340" s="448">
        <v>0</v>
      </c>
      <c r="V340" s="448">
        <v>0</v>
      </c>
      <c r="W340" s="448">
        <v>0</v>
      </c>
      <c r="X340" s="448">
        <v>0</v>
      </c>
      <c r="Y340" s="448">
        <v>0</v>
      </c>
      <c r="Z340" s="448">
        <v>216532.74</v>
      </c>
      <c r="AA340" s="846">
        <v>44291</v>
      </c>
      <c r="AB340" s="846">
        <v>45387</v>
      </c>
      <c r="AC340" s="847">
        <v>216532.74</v>
      </c>
      <c r="AD340" s="448">
        <v>2.6333333333333333</v>
      </c>
      <c r="AE340" s="448">
        <v>3.0444444444444443</v>
      </c>
      <c r="AF340" s="848">
        <v>6.1652999999999999E-2</v>
      </c>
      <c r="AG340" s="448">
        <v>570202.88199999998</v>
      </c>
      <c r="AH340" s="448">
        <v>659221.89733333327</v>
      </c>
      <c r="AI340" s="448">
        <v>13349.893019219999</v>
      </c>
      <c r="AJ340" s="448">
        <v>2.6333333333333333</v>
      </c>
      <c r="AK340" s="448">
        <v>3.0444444444444443</v>
      </c>
      <c r="AL340" s="448">
        <v>6.1652999999999999E-2</v>
      </c>
    </row>
    <row r="341" spans="1:38">
      <c r="A341" s="437" t="s">
        <v>849</v>
      </c>
      <c r="B341" s="437" t="s">
        <v>2117</v>
      </c>
      <c r="C341" s="437" t="s">
        <v>517</v>
      </c>
      <c r="D341" s="437" t="s">
        <v>518</v>
      </c>
      <c r="E341" s="437" t="s">
        <v>1393</v>
      </c>
      <c r="F341" s="437" t="s">
        <v>538</v>
      </c>
      <c r="G341" s="437" t="s">
        <v>1369</v>
      </c>
      <c r="H341" s="437" t="s">
        <v>537</v>
      </c>
      <c r="I341" s="437" t="s">
        <v>0</v>
      </c>
      <c r="J341" s="437" t="s">
        <v>539</v>
      </c>
      <c r="K341" s="437" t="s">
        <v>521</v>
      </c>
      <c r="L341" s="437" t="s">
        <v>533</v>
      </c>
      <c r="M341" s="437">
        <v>1</v>
      </c>
      <c r="N341" s="437">
        <v>1</v>
      </c>
      <c r="O341" s="437">
        <v>1</v>
      </c>
      <c r="P341" s="437">
        <v>1</v>
      </c>
      <c r="Q341" s="437">
        <v>1</v>
      </c>
      <c r="R341" s="437">
        <v>1</v>
      </c>
      <c r="S341" s="448">
        <v>63524.33</v>
      </c>
      <c r="T341" s="448">
        <v>0</v>
      </c>
      <c r="U341" s="448">
        <v>0</v>
      </c>
      <c r="V341" s="448">
        <v>0</v>
      </c>
      <c r="W341" s="448">
        <v>0</v>
      </c>
      <c r="X341" s="448">
        <v>0</v>
      </c>
      <c r="Y341" s="448">
        <v>0</v>
      </c>
      <c r="Z341" s="448">
        <v>63524.33</v>
      </c>
      <c r="AA341" s="846">
        <v>44291</v>
      </c>
      <c r="AB341" s="846">
        <v>44656</v>
      </c>
      <c r="AC341" s="847">
        <v>63524.33</v>
      </c>
      <c r="AD341" s="448">
        <v>0.60277777777777775</v>
      </c>
      <c r="AE341" s="448">
        <v>1.0138888888888888</v>
      </c>
      <c r="AF341" s="848">
        <v>0.03</v>
      </c>
      <c r="AG341" s="448">
        <v>38291.054472222218</v>
      </c>
      <c r="AH341" s="448">
        <v>64406.612361111111</v>
      </c>
      <c r="AI341" s="448">
        <v>1905.7299</v>
      </c>
      <c r="AJ341" s="448">
        <v>0.60277777777777775</v>
      </c>
      <c r="AK341" s="448">
        <v>1.0138888888888888</v>
      </c>
      <c r="AL341" s="448">
        <v>0.03</v>
      </c>
    </row>
    <row r="342" spans="1:38">
      <c r="A342" s="437" t="s">
        <v>850</v>
      </c>
      <c r="B342" s="437" t="s">
        <v>2118</v>
      </c>
      <c r="C342" s="437" t="s">
        <v>517</v>
      </c>
      <c r="D342" s="437" t="s">
        <v>518</v>
      </c>
      <c r="E342" s="437" t="s">
        <v>1393</v>
      </c>
      <c r="F342" s="437" t="s">
        <v>538</v>
      </c>
      <c r="G342" s="437" t="s">
        <v>1369</v>
      </c>
      <c r="H342" s="437" t="s">
        <v>537</v>
      </c>
      <c r="I342" s="437" t="s">
        <v>0</v>
      </c>
      <c r="J342" s="437" t="s">
        <v>539</v>
      </c>
      <c r="K342" s="437" t="s">
        <v>521</v>
      </c>
      <c r="L342" s="437" t="s">
        <v>533</v>
      </c>
      <c r="M342" s="437">
        <v>1</v>
      </c>
      <c r="N342" s="437">
        <v>1</v>
      </c>
      <c r="O342" s="437">
        <v>1</v>
      </c>
      <c r="P342" s="437">
        <v>1</v>
      </c>
      <c r="Q342" s="437">
        <v>1</v>
      </c>
      <c r="R342" s="437">
        <v>1</v>
      </c>
      <c r="S342" s="448">
        <v>83718.899999999994</v>
      </c>
      <c r="T342" s="448">
        <v>0</v>
      </c>
      <c r="U342" s="448">
        <v>0</v>
      </c>
      <c r="V342" s="448">
        <v>0</v>
      </c>
      <c r="W342" s="448">
        <v>0</v>
      </c>
      <c r="X342" s="448">
        <v>0</v>
      </c>
      <c r="Y342" s="448">
        <v>0</v>
      </c>
      <c r="Z342" s="448">
        <v>83718.899999999994</v>
      </c>
      <c r="AA342" s="846">
        <v>44291</v>
      </c>
      <c r="AB342" s="846">
        <v>44656</v>
      </c>
      <c r="AC342" s="847">
        <v>83718.899999999994</v>
      </c>
      <c r="AD342" s="448">
        <v>0.60277777777777775</v>
      </c>
      <c r="AE342" s="448">
        <v>1.0138888888888888</v>
      </c>
      <c r="AF342" s="848">
        <v>0.03</v>
      </c>
      <c r="AG342" s="448">
        <v>50463.892499999994</v>
      </c>
      <c r="AH342" s="448">
        <v>84881.662499999991</v>
      </c>
      <c r="AI342" s="448">
        <v>2511.5669999999996</v>
      </c>
      <c r="AJ342" s="448">
        <v>0.60277777777777775</v>
      </c>
      <c r="AK342" s="448">
        <v>1.0138888888888888</v>
      </c>
      <c r="AL342" s="448">
        <v>2.9999999999999995E-2</v>
      </c>
    </row>
    <row r="343" spans="1:38">
      <c r="A343" s="437" t="s">
        <v>851</v>
      </c>
      <c r="B343" s="437" t="s">
        <v>2119</v>
      </c>
      <c r="C343" s="437" t="s">
        <v>517</v>
      </c>
      <c r="D343" s="437" t="s">
        <v>518</v>
      </c>
      <c r="E343" s="437" t="s">
        <v>1393</v>
      </c>
      <c r="F343" s="437" t="s">
        <v>538</v>
      </c>
      <c r="G343" s="437" t="s">
        <v>1369</v>
      </c>
      <c r="H343" s="437" t="s">
        <v>537</v>
      </c>
      <c r="I343" s="437" t="s">
        <v>0</v>
      </c>
      <c r="J343" s="437" t="s">
        <v>539</v>
      </c>
      <c r="K343" s="437" t="s">
        <v>521</v>
      </c>
      <c r="L343" s="437" t="s">
        <v>533</v>
      </c>
      <c r="M343" s="437">
        <v>1</v>
      </c>
      <c r="N343" s="437">
        <v>1</v>
      </c>
      <c r="O343" s="437">
        <v>1</v>
      </c>
      <c r="P343" s="437">
        <v>1</v>
      </c>
      <c r="Q343" s="437">
        <v>1</v>
      </c>
      <c r="R343" s="437">
        <v>1</v>
      </c>
      <c r="S343" s="448">
        <v>222970.09</v>
      </c>
      <c r="T343" s="448">
        <v>0</v>
      </c>
      <c r="U343" s="448">
        <v>0</v>
      </c>
      <c r="V343" s="448">
        <v>0</v>
      </c>
      <c r="W343" s="448">
        <v>0</v>
      </c>
      <c r="X343" s="448">
        <v>0</v>
      </c>
      <c r="Y343" s="448">
        <v>0</v>
      </c>
      <c r="Z343" s="448">
        <v>222970.09</v>
      </c>
      <c r="AA343" s="846">
        <v>44291</v>
      </c>
      <c r="AB343" s="846">
        <v>45387</v>
      </c>
      <c r="AC343" s="847">
        <v>222970.09</v>
      </c>
      <c r="AD343" s="448">
        <v>2.6333333333333333</v>
      </c>
      <c r="AE343" s="448">
        <v>3.0444444444444443</v>
      </c>
      <c r="AF343" s="848">
        <v>6.1652999999999999E-2</v>
      </c>
      <c r="AG343" s="448">
        <v>587154.57033333334</v>
      </c>
      <c r="AH343" s="448">
        <v>678820.05177777773</v>
      </c>
      <c r="AI343" s="448">
        <v>13746.77495877</v>
      </c>
      <c r="AJ343" s="448">
        <v>2.6333333333333333</v>
      </c>
      <c r="AK343" s="448">
        <v>3.0444444444444443</v>
      </c>
      <c r="AL343" s="448">
        <v>6.1652999999999999E-2</v>
      </c>
    </row>
    <row r="344" spans="1:38">
      <c r="A344" s="437" t="s">
        <v>852</v>
      </c>
      <c r="B344" s="437" t="s">
        <v>2120</v>
      </c>
      <c r="C344" s="437" t="s">
        <v>517</v>
      </c>
      <c r="D344" s="437" t="s">
        <v>518</v>
      </c>
      <c r="E344" s="437" t="s">
        <v>1393</v>
      </c>
      <c r="F344" s="437" t="s">
        <v>538</v>
      </c>
      <c r="G344" s="437" t="s">
        <v>1369</v>
      </c>
      <c r="H344" s="437" t="s">
        <v>537</v>
      </c>
      <c r="I344" s="437" t="s">
        <v>0</v>
      </c>
      <c r="J344" s="437" t="s">
        <v>539</v>
      </c>
      <c r="K344" s="437" t="s">
        <v>521</v>
      </c>
      <c r="L344" s="437" t="s">
        <v>533</v>
      </c>
      <c r="M344" s="437">
        <v>1</v>
      </c>
      <c r="N344" s="437">
        <v>1</v>
      </c>
      <c r="O344" s="437">
        <v>1</v>
      </c>
      <c r="P344" s="437">
        <v>1</v>
      </c>
      <c r="Q344" s="437">
        <v>1</v>
      </c>
      <c r="R344" s="437">
        <v>1</v>
      </c>
      <c r="S344" s="448">
        <v>195028.14</v>
      </c>
      <c r="T344" s="448">
        <v>0</v>
      </c>
      <c r="U344" s="448">
        <v>0</v>
      </c>
      <c r="V344" s="448">
        <v>0</v>
      </c>
      <c r="W344" s="448">
        <v>0</v>
      </c>
      <c r="X344" s="448">
        <v>0</v>
      </c>
      <c r="Y344" s="448">
        <v>0</v>
      </c>
      <c r="Z344" s="448">
        <v>195028.14</v>
      </c>
      <c r="AA344" s="846">
        <v>44291</v>
      </c>
      <c r="AB344" s="846">
        <v>46117</v>
      </c>
      <c r="AC344" s="847">
        <v>195028.14</v>
      </c>
      <c r="AD344" s="448">
        <v>4.6611111111111114</v>
      </c>
      <c r="AE344" s="448">
        <v>5.072222222222222</v>
      </c>
      <c r="AF344" s="848">
        <v>7.1294999999999997E-2</v>
      </c>
      <c r="AG344" s="448">
        <v>909047.83033333346</v>
      </c>
      <c r="AH344" s="448">
        <v>989226.06566666672</v>
      </c>
      <c r="AI344" s="448">
        <v>13904.531241300001</v>
      </c>
      <c r="AJ344" s="448">
        <v>4.6611111111111114</v>
      </c>
      <c r="AK344" s="448">
        <v>5.072222222222222</v>
      </c>
      <c r="AL344" s="448">
        <v>7.1294999999999997E-2</v>
      </c>
    </row>
    <row r="345" spans="1:38">
      <c r="A345" s="437" t="s">
        <v>853</v>
      </c>
      <c r="B345" s="437" t="s">
        <v>2121</v>
      </c>
      <c r="C345" s="437" t="s">
        <v>517</v>
      </c>
      <c r="D345" s="437" t="s">
        <v>518</v>
      </c>
      <c r="E345" s="437" t="s">
        <v>1393</v>
      </c>
      <c r="F345" s="437" t="s">
        <v>538</v>
      </c>
      <c r="G345" s="437" t="s">
        <v>1369</v>
      </c>
      <c r="H345" s="437" t="s">
        <v>537</v>
      </c>
      <c r="I345" s="437" t="s">
        <v>0</v>
      </c>
      <c r="J345" s="437" t="s">
        <v>539</v>
      </c>
      <c r="K345" s="437" t="s">
        <v>521</v>
      </c>
      <c r="L345" s="437" t="s">
        <v>533</v>
      </c>
      <c r="M345" s="437">
        <v>1</v>
      </c>
      <c r="N345" s="437">
        <v>1</v>
      </c>
      <c r="O345" s="437">
        <v>1</v>
      </c>
      <c r="P345" s="437">
        <v>1</v>
      </c>
      <c r="Q345" s="437">
        <v>1</v>
      </c>
      <c r="R345" s="437">
        <v>1</v>
      </c>
      <c r="S345" s="448">
        <v>93747.32</v>
      </c>
      <c r="T345" s="448">
        <v>0</v>
      </c>
      <c r="U345" s="448">
        <v>0</v>
      </c>
      <c r="V345" s="448">
        <v>0</v>
      </c>
      <c r="W345" s="448">
        <v>0</v>
      </c>
      <c r="X345" s="448">
        <v>0</v>
      </c>
      <c r="Y345" s="448">
        <v>0</v>
      </c>
      <c r="Z345" s="448">
        <v>93747.32</v>
      </c>
      <c r="AA345" s="846">
        <v>44291</v>
      </c>
      <c r="AB345" s="846">
        <v>44656</v>
      </c>
      <c r="AC345" s="847">
        <v>93747.32</v>
      </c>
      <c r="AD345" s="448">
        <v>0.60277777777777775</v>
      </c>
      <c r="AE345" s="448">
        <v>1.0138888888888888</v>
      </c>
      <c r="AF345" s="848">
        <v>0.03</v>
      </c>
      <c r="AG345" s="448">
        <v>56508.801222222224</v>
      </c>
      <c r="AH345" s="448">
        <v>95049.366111111114</v>
      </c>
      <c r="AI345" s="448">
        <v>2812.4196000000002</v>
      </c>
      <c r="AJ345" s="448">
        <v>0.60277777777777775</v>
      </c>
      <c r="AK345" s="448">
        <v>1.0138888888888888</v>
      </c>
      <c r="AL345" s="448">
        <v>0.03</v>
      </c>
    </row>
    <row r="346" spans="1:38">
      <c r="A346" s="437" t="s">
        <v>854</v>
      </c>
      <c r="B346" s="437" t="s">
        <v>2122</v>
      </c>
      <c r="C346" s="437" t="s">
        <v>517</v>
      </c>
      <c r="D346" s="437" t="s">
        <v>518</v>
      </c>
      <c r="E346" s="437" t="s">
        <v>1393</v>
      </c>
      <c r="F346" s="437" t="s">
        <v>538</v>
      </c>
      <c r="G346" s="437" t="s">
        <v>1369</v>
      </c>
      <c r="H346" s="437" t="s">
        <v>537</v>
      </c>
      <c r="I346" s="437" t="s">
        <v>0</v>
      </c>
      <c r="J346" s="437" t="s">
        <v>539</v>
      </c>
      <c r="K346" s="437" t="s">
        <v>521</v>
      </c>
      <c r="L346" s="437" t="s">
        <v>533</v>
      </c>
      <c r="M346" s="437">
        <v>1</v>
      </c>
      <c r="N346" s="437">
        <v>1</v>
      </c>
      <c r="O346" s="437">
        <v>1</v>
      </c>
      <c r="P346" s="437">
        <v>1</v>
      </c>
      <c r="Q346" s="437">
        <v>1</v>
      </c>
      <c r="R346" s="437">
        <v>1</v>
      </c>
      <c r="S346" s="448">
        <v>249678.98</v>
      </c>
      <c r="T346" s="448">
        <v>0</v>
      </c>
      <c r="U346" s="448">
        <v>0</v>
      </c>
      <c r="V346" s="448">
        <v>0</v>
      </c>
      <c r="W346" s="448">
        <v>0</v>
      </c>
      <c r="X346" s="448">
        <v>0</v>
      </c>
      <c r="Y346" s="448">
        <v>0</v>
      </c>
      <c r="Z346" s="448">
        <v>249678.98</v>
      </c>
      <c r="AA346" s="846">
        <v>44291</v>
      </c>
      <c r="AB346" s="846">
        <v>45387</v>
      </c>
      <c r="AC346" s="847">
        <v>249678.98</v>
      </c>
      <c r="AD346" s="448">
        <v>2.6333333333333333</v>
      </c>
      <c r="AE346" s="448">
        <v>3.0444444444444443</v>
      </c>
      <c r="AF346" s="848">
        <v>6.1652999999999999E-2</v>
      </c>
      <c r="AG346" s="448">
        <v>657487.98066666664</v>
      </c>
      <c r="AH346" s="448">
        <v>760133.78355555551</v>
      </c>
      <c r="AI346" s="448">
        <v>15393.458153940001</v>
      </c>
      <c r="AJ346" s="448">
        <v>2.6333333333333333</v>
      </c>
      <c r="AK346" s="448">
        <v>3.0444444444444443</v>
      </c>
      <c r="AL346" s="448">
        <v>6.1652999999999999E-2</v>
      </c>
    </row>
    <row r="347" spans="1:38">
      <c r="A347" s="437" t="s">
        <v>855</v>
      </c>
      <c r="B347" s="437" t="s">
        <v>2123</v>
      </c>
      <c r="C347" s="437" t="s">
        <v>517</v>
      </c>
      <c r="D347" s="437" t="s">
        <v>518</v>
      </c>
      <c r="E347" s="437" t="s">
        <v>1393</v>
      </c>
      <c r="F347" s="437" t="s">
        <v>538</v>
      </c>
      <c r="G347" s="437" t="s">
        <v>1369</v>
      </c>
      <c r="H347" s="437" t="s">
        <v>537</v>
      </c>
      <c r="I347" s="437" t="s">
        <v>0</v>
      </c>
      <c r="J347" s="437" t="s">
        <v>539</v>
      </c>
      <c r="K347" s="437" t="s">
        <v>521</v>
      </c>
      <c r="L347" s="437" t="s">
        <v>533</v>
      </c>
      <c r="M347" s="437">
        <v>1</v>
      </c>
      <c r="N347" s="437">
        <v>1</v>
      </c>
      <c r="O347" s="437">
        <v>1</v>
      </c>
      <c r="P347" s="437">
        <v>1</v>
      </c>
      <c r="Q347" s="437">
        <v>1</v>
      </c>
      <c r="R347" s="437">
        <v>1</v>
      </c>
      <c r="S347" s="448">
        <v>218389.96</v>
      </c>
      <c r="T347" s="448">
        <v>0</v>
      </c>
      <c r="U347" s="448">
        <v>0</v>
      </c>
      <c r="V347" s="448">
        <v>0</v>
      </c>
      <c r="W347" s="448">
        <v>0</v>
      </c>
      <c r="X347" s="448">
        <v>0</v>
      </c>
      <c r="Y347" s="448">
        <v>0</v>
      </c>
      <c r="Z347" s="448">
        <v>218389.96</v>
      </c>
      <c r="AA347" s="846">
        <v>44291</v>
      </c>
      <c r="AB347" s="846">
        <v>46117</v>
      </c>
      <c r="AC347" s="847">
        <v>218389.96</v>
      </c>
      <c r="AD347" s="448">
        <v>4.6611111111111114</v>
      </c>
      <c r="AE347" s="448">
        <v>5.072222222222222</v>
      </c>
      <c r="AF347" s="848">
        <v>7.1294999999999997E-2</v>
      </c>
      <c r="AG347" s="448">
        <v>1017939.8691111112</v>
      </c>
      <c r="AH347" s="448">
        <v>1107722.4082222222</v>
      </c>
      <c r="AI347" s="448">
        <v>15570.112198199999</v>
      </c>
      <c r="AJ347" s="448">
        <v>4.6611111111111114</v>
      </c>
      <c r="AK347" s="448">
        <v>5.0722222222222229</v>
      </c>
      <c r="AL347" s="448">
        <v>7.1294999999999997E-2</v>
      </c>
    </row>
    <row r="348" spans="1:38">
      <c r="A348" s="437" t="s">
        <v>856</v>
      </c>
      <c r="B348" s="437" t="s">
        <v>2124</v>
      </c>
      <c r="C348" s="437" t="s">
        <v>517</v>
      </c>
      <c r="D348" s="437" t="s">
        <v>518</v>
      </c>
      <c r="E348" s="437" t="s">
        <v>1393</v>
      </c>
      <c r="F348" s="437" t="s">
        <v>538</v>
      </c>
      <c r="G348" s="437" t="s">
        <v>1369</v>
      </c>
      <c r="H348" s="437" t="s">
        <v>537</v>
      </c>
      <c r="I348" s="437" t="s">
        <v>0</v>
      </c>
      <c r="J348" s="437" t="s">
        <v>539</v>
      </c>
      <c r="K348" s="437" t="s">
        <v>521</v>
      </c>
      <c r="L348" s="437" t="s">
        <v>533</v>
      </c>
      <c r="M348" s="437">
        <v>1</v>
      </c>
      <c r="N348" s="437">
        <v>1</v>
      </c>
      <c r="O348" s="437">
        <v>1</v>
      </c>
      <c r="P348" s="437">
        <v>1</v>
      </c>
      <c r="Q348" s="437">
        <v>1</v>
      </c>
      <c r="R348" s="437">
        <v>1</v>
      </c>
      <c r="S348" s="448">
        <v>97409.03</v>
      </c>
      <c r="T348" s="448">
        <v>0</v>
      </c>
      <c r="U348" s="448">
        <v>0</v>
      </c>
      <c r="V348" s="448">
        <v>0</v>
      </c>
      <c r="W348" s="448">
        <v>0</v>
      </c>
      <c r="X348" s="448">
        <v>0</v>
      </c>
      <c r="Y348" s="448">
        <v>0</v>
      </c>
      <c r="Z348" s="448">
        <v>97409.03</v>
      </c>
      <c r="AA348" s="846">
        <v>44291</v>
      </c>
      <c r="AB348" s="846">
        <v>44656</v>
      </c>
      <c r="AC348" s="847">
        <v>97409.03</v>
      </c>
      <c r="AD348" s="448">
        <v>0.60277777777777775</v>
      </c>
      <c r="AE348" s="448">
        <v>1.0138888888888888</v>
      </c>
      <c r="AF348" s="848">
        <v>0.03</v>
      </c>
      <c r="AG348" s="448">
        <v>58715.998638888886</v>
      </c>
      <c r="AH348" s="448">
        <v>98761.933194444442</v>
      </c>
      <c r="AI348" s="448">
        <v>2922.2709</v>
      </c>
      <c r="AJ348" s="448">
        <v>0.60277777777777775</v>
      </c>
      <c r="AK348" s="448">
        <v>1.0138888888888888</v>
      </c>
      <c r="AL348" s="448">
        <v>0.03</v>
      </c>
    </row>
    <row r="349" spans="1:38">
      <c r="A349" s="437" t="s">
        <v>857</v>
      </c>
      <c r="B349" s="437" t="s">
        <v>2125</v>
      </c>
      <c r="C349" s="437" t="s">
        <v>517</v>
      </c>
      <c r="D349" s="437" t="s">
        <v>518</v>
      </c>
      <c r="E349" s="437" t="s">
        <v>1393</v>
      </c>
      <c r="F349" s="437" t="s">
        <v>538</v>
      </c>
      <c r="G349" s="437" t="s">
        <v>1369</v>
      </c>
      <c r="H349" s="437" t="s">
        <v>537</v>
      </c>
      <c r="I349" s="437" t="s">
        <v>0</v>
      </c>
      <c r="J349" s="437" t="s">
        <v>539</v>
      </c>
      <c r="K349" s="437" t="s">
        <v>521</v>
      </c>
      <c r="L349" s="437" t="s">
        <v>533</v>
      </c>
      <c r="M349" s="437">
        <v>1</v>
      </c>
      <c r="N349" s="437">
        <v>1</v>
      </c>
      <c r="O349" s="437">
        <v>1</v>
      </c>
      <c r="P349" s="437">
        <v>1</v>
      </c>
      <c r="Q349" s="437">
        <v>1</v>
      </c>
      <c r="R349" s="437">
        <v>1</v>
      </c>
      <c r="S349" s="448">
        <v>259445.3</v>
      </c>
      <c r="T349" s="448">
        <v>0</v>
      </c>
      <c r="U349" s="448">
        <v>0</v>
      </c>
      <c r="V349" s="448">
        <v>0</v>
      </c>
      <c r="W349" s="448">
        <v>0</v>
      </c>
      <c r="X349" s="448">
        <v>0</v>
      </c>
      <c r="Y349" s="448">
        <v>0</v>
      </c>
      <c r="Z349" s="448">
        <v>259445.3</v>
      </c>
      <c r="AA349" s="846">
        <v>44291</v>
      </c>
      <c r="AB349" s="846">
        <v>45387</v>
      </c>
      <c r="AC349" s="847">
        <v>259445.3</v>
      </c>
      <c r="AD349" s="448">
        <v>2.6333333333333333</v>
      </c>
      <c r="AE349" s="448">
        <v>3.0444444444444443</v>
      </c>
      <c r="AF349" s="848">
        <v>6.1652999999999999E-2</v>
      </c>
      <c r="AG349" s="448">
        <v>683205.95666666667</v>
      </c>
      <c r="AH349" s="448">
        <v>789866.80222222209</v>
      </c>
      <c r="AI349" s="448">
        <v>15995.5810809</v>
      </c>
      <c r="AJ349" s="448">
        <v>2.6333333333333333</v>
      </c>
      <c r="AK349" s="448">
        <v>3.0444444444444443</v>
      </c>
      <c r="AL349" s="448">
        <v>6.1652999999999999E-2</v>
      </c>
    </row>
    <row r="350" spans="1:38">
      <c r="A350" s="437" t="s">
        <v>858</v>
      </c>
      <c r="B350" s="437" t="s">
        <v>2126</v>
      </c>
      <c r="C350" s="437" t="s">
        <v>517</v>
      </c>
      <c r="D350" s="437" t="s">
        <v>518</v>
      </c>
      <c r="E350" s="437" t="s">
        <v>1393</v>
      </c>
      <c r="F350" s="437" t="s">
        <v>538</v>
      </c>
      <c r="G350" s="437" t="s">
        <v>1369</v>
      </c>
      <c r="H350" s="437" t="s">
        <v>537</v>
      </c>
      <c r="I350" s="437" t="s">
        <v>0</v>
      </c>
      <c r="J350" s="437" t="s">
        <v>539</v>
      </c>
      <c r="K350" s="437" t="s">
        <v>521</v>
      </c>
      <c r="L350" s="437" t="s">
        <v>533</v>
      </c>
      <c r="M350" s="437">
        <v>1</v>
      </c>
      <c r="N350" s="437">
        <v>1</v>
      </c>
      <c r="O350" s="437">
        <v>1</v>
      </c>
      <c r="P350" s="437">
        <v>1</v>
      </c>
      <c r="Q350" s="437">
        <v>1</v>
      </c>
      <c r="R350" s="437">
        <v>1</v>
      </c>
      <c r="S350" s="448">
        <v>226534.35</v>
      </c>
      <c r="T350" s="448">
        <v>0</v>
      </c>
      <c r="U350" s="448">
        <v>0</v>
      </c>
      <c r="V350" s="448">
        <v>0</v>
      </c>
      <c r="W350" s="448">
        <v>0</v>
      </c>
      <c r="X350" s="448">
        <v>0</v>
      </c>
      <c r="Y350" s="448">
        <v>0</v>
      </c>
      <c r="Z350" s="448">
        <v>226534.35</v>
      </c>
      <c r="AA350" s="846">
        <v>44291</v>
      </c>
      <c r="AB350" s="846">
        <v>46117</v>
      </c>
      <c r="AC350" s="847">
        <v>226534.35</v>
      </c>
      <c r="AD350" s="448">
        <v>4.6611111111111114</v>
      </c>
      <c r="AE350" s="448">
        <v>5.072222222222222</v>
      </c>
      <c r="AF350" s="848">
        <v>7.1294999999999997E-2</v>
      </c>
      <c r="AG350" s="448">
        <v>1055901.7758333334</v>
      </c>
      <c r="AH350" s="448">
        <v>1149032.5641666667</v>
      </c>
      <c r="AI350" s="448">
        <v>16150.76648325</v>
      </c>
      <c r="AJ350" s="448">
        <v>4.6611111111111114</v>
      </c>
      <c r="AK350" s="448">
        <v>5.072222222222222</v>
      </c>
      <c r="AL350" s="448">
        <v>7.1294999999999997E-2</v>
      </c>
    </row>
    <row r="351" spans="1:38">
      <c r="A351" s="437" t="s">
        <v>859</v>
      </c>
      <c r="B351" s="437" t="s">
        <v>2127</v>
      </c>
      <c r="C351" s="437" t="s">
        <v>517</v>
      </c>
      <c r="D351" s="437" t="s">
        <v>518</v>
      </c>
      <c r="E351" s="437" t="s">
        <v>1393</v>
      </c>
      <c r="F351" s="437" t="s">
        <v>538</v>
      </c>
      <c r="G351" s="437" t="s">
        <v>1369</v>
      </c>
      <c r="H351" s="437" t="s">
        <v>537</v>
      </c>
      <c r="I351" s="437" t="s">
        <v>0</v>
      </c>
      <c r="J351" s="437" t="s">
        <v>539</v>
      </c>
      <c r="K351" s="437" t="s">
        <v>521</v>
      </c>
      <c r="L351" s="437" t="s">
        <v>533</v>
      </c>
      <c r="M351" s="437">
        <v>1</v>
      </c>
      <c r="N351" s="437">
        <v>1</v>
      </c>
      <c r="O351" s="437">
        <v>1</v>
      </c>
      <c r="P351" s="437">
        <v>1</v>
      </c>
      <c r="Q351" s="437">
        <v>1</v>
      </c>
      <c r="R351" s="437">
        <v>1</v>
      </c>
      <c r="S351" s="448">
        <v>2016446.17</v>
      </c>
      <c r="T351" s="448">
        <v>0</v>
      </c>
      <c r="U351" s="448">
        <v>0</v>
      </c>
      <c r="V351" s="448">
        <v>0</v>
      </c>
      <c r="W351" s="448">
        <v>0</v>
      </c>
      <c r="X351" s="448">
        <v>0</v>
      </c>
      <c r="Y351" s="448">
        <v>0</v>
      </c>
      <c r="Z351" s="448">
        <v>2016446.17</v>
      </c>
      <c r="AA351" s="846">
        <v>44291</v>
      </c>
      <c r="AB351" s="846">
        <v>44656</v>
      </c>
      <c r="AC351" s="847">
        <v>2016446.17</v>
      </c>
      <c r="AD351" s="448">
        <v>0.60277777777777775</v>
      </c>
      <c r="AE351" s="448">
        <v>1.0138888888888888</v>
      </c>
      <c r="AF351" s="848">
        <v>0.03</v>
      </c>
      <c r="AG351" s="448">
        <v>1215468.9413611109</v>
      </c>
      <c r="AH351" s="448">
        <v>2044452.3668055553</v>
      </c>
      <c r="AI351" s="448">
        <v>60493.385099999992</v>
      </c>
      <c r="AJ351" s="448">
        <v>0.60277777777777775</v>
      </c>
      <c r="AK351" s="448">
        <v>1.0138888888888888</v>
      </c>
      <c r="AL351" s="448">
        <v>0.03</v>
      </c>
    </row>
    <row r="352" spans="1:38">
      <c r="A352" s="437" t="s">
        <v>860</v>
      </c>
      <c r="B352" s="437" t="s">
        <v>2128</v>
      </c>
      <c r="C352" s="437" t="s">
        <v>517</v>
      </c>
      <c r="D352" s="437" t="s">
        <v>518</v>
      </c>
      <c r="E352" s="437" t="s">
        <v>1393</v>
      </c>
      <c r="F352" s="437" t="s">
        <v>538</v>
      </c>
      <c r="G352" s="437" t="s">
        <v>1369</v>
      </c>
      <c r="H352" s="437" t="s">
        <v>537</v>
      </c>
      <c r="I352" s="437" t="s">
        <v>0</v>
      </c>
      <c r="J352" s="437" t="s">
        <v>539</v>
      </c>
      <c r="K352" s="437" t="s">
        <v>521</v>
      </c>
      <c r="L352" s="437" t="s">
        <v>533</v>
      </c>
      <c r="M352" s="437">
        <v>1</v>
      </c>
      <c r="N352" s="437">
        <v>1</v>
      </c>
      <c r="O352" s="437">
        <v>1</v>
      </c>
      <c r="P352" s="437">
        <v>1</v>
      </c>
      <c r="Q352" s="437">
        <v>1</v>
      </c>
      <c r="R352" s="437">
        <v>1</v>
      </c>
      <c r="S352" s="448">
        <v>1191280.48</v>
      </c>
      <c r="T352" s="448">
        <v>0</v>
      </c>
      <c r="U352" s="448">
        <v>0</v>
      </c>
      <c r="V352" s="448">
        <v>0</v>
      </c>
      <c r="W352" s="448">
        <v>0</v>
      </c>
      <c r="X352" s="448">
        <v>0</v>
      </c>
      <c r="Y352" s="448">
        <v>0</v>
      </c>
      <c r="Z352" s="448">
        <v>1191280.48</v>
      </c>
      <c r="AA352" s="846">
        <v>44291</v>
      </c>
      <c r="AB352" s="846">
        <v>45387</v>
      </c>
      <c r="AC352" s="847">
        <v>1191280.48</v>
      </c>
      <c r="AD352" s="448">
        <v>2.6333333333333333</v>
      </c>
      <c r="AE352" s="448">
        <v>3.0444444444444443</v>
      </c>
      <c r="AF352" s="848">
        <v>6.1652999999999999E-2</v>
      </c>
      <c r="AG352" s="448">
        <v>3137038.5973333335</v>
      </c>
      <c r="AH352" s="448">
        <v>3626787.239111111</v>
      </c>
      <c r="AI352" s="448">
        <v>73446.015433439999</v>
      </c>
      <c r="AJ352" s="448">
        <v>2.6333333333333333</v>
      </c>
      <c r="AK352" s="448">
        <v>3.0444444444444443</v>
      </c>
      <c r="AL352" s="448">
        <v>6.1652999999999999E-2</v>
      </c>
    </row>
    <row r="353" spans="1:38">
      <c r="A353" s="437" t="s">
        <v>861</v>
      </c>
      <c r="B353" s="437" t="s">
        <v>2129</v>
      </c>
      <c r="C353" s="437" t="s">
        <v>517</v>
      </c>
      <c r="D353" s="437" t="s">
        <v>518</v>
      </c>
      <c r="E353" s="437" t="s">
        <v>1393</v>
      </c>
      <c r="F353" s="437" t="s">
        <v>538</v>
      </c>
      <c r="G353" s="437" t="s">
        <v>1369</v>
      </c>
      <c r="H353" s="437" t="s">
        <v>537</v>
      </c>
      <c r="I353" s="437" t="s">
        <v>0</v>
      </c>
      <c r="J353" s="437" t="s">
        <v>539</v>
      </c>
      <c r="K353" s="437" t="s">
        <v>521</v>
      </c>
      <c r="L353" s="437" t="s">
        <v>533</v>
      </c>
      <c r="M353" s="437">
        <v>1</v>
      </c>
      <c r="N353" s="437">
        <v>1</v>
      </c>
      <c r="O353" s="437">
        <v>1</v>
      </c>
      <c r="P353" s="437">
        <v>1</v>
      </c>
      <c r="Q353" s="437">
        <v>1</v>
      </c>
      <c r="R353" s="437">
        <v>1</v>
      </c>
      <c r="S353" s="448">
        <v>1190816.8400000001</v>
      </c>
      <c r="T353" s="448">
        <v>0</v>
      </c>
      <c r="U353" s="448">
        <v>0</v>
      </c>
      <c r="V353" s="448">
        <v>0</v>
      </c>
      <c r="W353" s="448">
        <v>0</v>
      </c>
      <c r="X353" s="448">
        <v>0</v>
      </c>
      <c r="Y353" s="448">
        <v>0</v>
      </c>
      <c r="Z353" s="448">
        <v>1190816.8400000001</v>
      </c>
      <c r="AA353" s="846">
        <v>44291</v>
      </c>
      <c r="AB353" s="846">
        <v>46117</v>
      </c>
      <c r="AC353" s="847">
        <v>1190816.8400000001</v>
      </c>
      <c r="AD353" s="448">
        <v>4.6611111111111114</v>
      </c>
      <c r="AE353" s="448">
        <v>5.072222222222222</v>
      </c>
      <c r="AF353" s="848">
        <v>7.1294999999999997E-2</v>
      </c>
      <c r="AG353" s="448">
        <v>5550529.6042222232</v>
      </c>
      <c r="AH353" s="448">
        <v>6040087.6384444442</v>
      </c>
      <c r="AI353" s="448">
        <v>84899.286607800008</v>
      </c>
      <c r="AJ353" s="448">
        <v>4.6611111111111114</v>
      </c>
      <c r="AK353" s="448">
        <v>5.072222222222222</v>
      </c>
      <c r="AL353" s="448">
        <v>7.1294999999999997E-2</v>
      </c>
    </row>
    <row r="354" spans="1:38">
      <c r="A354" s="437" t="s">
        <v>862</v>
      </c>
      <c r="B354" s="437" t="s">
        <v>2130</v>
      </c>
      <c r="C354" s="437" t="s">
        <v>517</v>
      </c>
      <c r="D354" s="437" t="s">
        <v>518</v>
      </c>
      <c r="E354" s="437" t="s">
        <v>1393</v>
      </c>
      <c r="F354" s="437" t="s">
        <v>538</v>
      </c>
      <c r="G354" s="437" t="s">
        <v>1369</v>
      </c>
      <c r="H354" s="437" t="s">
        <v>537</v>
      </c>
      <c r="I354" s="437" t="s">
        <v>0</v>
      </c>
      <c r="J354" s="437" t="s">
        <v>539</v>
      </c>
      <c r="K354" s="437" t="s">
        <v>521</v>
      </c>
      <c r="L354" s="437" t="s">
        <v>533</v>
      </c>
      <c r="M354" s="437">
        <v>1</v>
      </c>
      <c r="N354" s="437">
        <v>1</v>
      </c>
      <c r="O354" s="437">
        <v>1</v>
      </c>
      <c r="P354" s="437">
        <v>1</v>
      </c>
      <c r="Q354" s="437">
        <v>1</v>
      </c>
      <c r="R354" s="437">
        <v>1</v>
      </c>
      <c r="S354" s="448">
        <v>1964816</v>
      </c>
      <c r="T354" s="448">
        <v>0</v>
      </c>
      <c r="U354" s="448">
        <v>0</v>
      </c>
      <c r="V354" s="448">
        <v>0</v>
      </c>
      <c r="W354" s="448">
        <v>0</v>
      </c>
      <c r="X354" s="448">
        <v>0</v>
      </c>
      <c r="Y354" s="448">
        <v>0</v>
      </c>
      <c r="Z354" s="448">
        <v>1964816</v>
      </c>
      <c r="AA354" s="846">
        <v>44291</v>
      </c>
      <c r="AB354" s="846">
        <v>45387</v>
      </c>
      <c r="AC354" s="847">
        <v>1964816</v>
      </c>
      <c r="AD354" s="448">
        <v>2.6333333333333333</v>
      </c>
      <c r="AE354" s="448">
        <v>3.0444444444444443</v>
      </c>
      <c r="AF354" s="848">
        <v>6.1652999999999999E-2</v>
      </c>
      <c r="AG354" s="448">
        <v>5174015.4666666668</v>
      </c>
      <c r="AH354" s="448">
        <v>5981773.1555555556</v>
      </c>
      <c r="AI354" s="448">
        <v>121136.800848</v>
      </c>
      <c r="AJ354" s="448">
        <v>2.6333333333333333</v>
      </c>
      <c r="AK354" s="448">
        <v>3.0444444444444443</v>
      </c>
      <c r="AL354" s="448">
        <v>6.1652999999999999E-2</v>
      </c>
    </row>
    <row r="355" spans="1:38">
      <c r="A355" s="437" t="s">
        <v>863</v>
      </c>
      <c r="B355" s="437" t="s">
        <v>2131</v>
      </c>
      <c r="C355" s="437" t="s">
        <v>517</v>
      </c>
      <c r="D355" s="437" t="s">
        <v>518</v>
      </c>
      <c r="E355" s="437" t="s">
        <v>1393</v>
      </c>
      <c r="F355" s="437" t="s">
        <v>538</v>
      </c>
      <c r="G355" s="437" t="s">
        <v>1369</v>
      </c>
      <c r="H355" s="437" t="s">
        <v>537</v>
      </c>
      <c r="I355" s="437" t="s">
        <v>0</v>
      </c>
      <c r="J355" s="437" t="s">
        <v>539</v>
      </c>
      <c r="K355" s="437" t="s">
        <v>521</v>
      </c>
      <c r="L355" s="437" t="s">
        <v>533</v>
      </c>
      <c r="M355" s="437">
        <v>1</v>
      </c>
      <c r="N355" s="437">
        <v>1</v>
      </c>
      <c r="O355" s="437">
        <v>1</v>
      </c>
      <c r="P355" s="437">
        <v>1</v>
      </c>
      <c r="Q355" s="437">
        <v>1</v>
      </c>
      <c r="R355" s="437">
        <v>1</v>
      </c>
      <c r="S355" s="448">
        <v>1964000</v>
      </c>
      <c r="T355" s="448">
        <v>0</v>
      </c>
      <c r="U355" s="448">
        <v>0</v>
      </c>
      <c r="V355" s="448">
        <v>0</v>
      </c>
      <c r="W355" s="448">
        <v>0</v>
      </c>
      <c r="X355" s="448">
        <v>0</v>
      </c>
      <c r="Y355" s="448">
        <v>0</v>
      </c>
      <c r="Z355" s="448">
        <v>1964000</v>
      </c>
      <c r="AA355" s="846">
        <v>44291</v>
      </c>
      <c r="AB355" s="846">
        <v>46117</v>
      </c>
      <c r="AC355" s="847">
        <v>1964000</v>
      </c>
      <c r="AD355" s="448">
        <v>4.6611111111111114</v>
      </c>
      <c r="AE355" s="448">
        <v>5.072222222222222</v>
      </c>
      <c r="AF355" s="848">
        <v>7.1294999999999997E-2</v>
      </c>
      <c r="AG355" s="448">
        <v>9154422.222222222</v>
      </c>
      <c r="AH355" s="448">
        <v>9961844.444444444</v>
      </c>
      <c r="AI355" s="448">
        <v>140023.38</v>
      </c>
      <c r="AJ355" s="448">
        <v>4.6611111111111114</v>
      </c>
      <c r="AK355" s="448">
        <v>5.072222222222222</v>
      </c>
      <c r="AL355" s="448">
        <v>7.1294999999999997E-2</v>
      </c>
    </row>
    <row r="356" spans="1:38">
      <c r="A356" s="437" t="s">
        <v>864</v>
      </c>
      <c r="B356" s="437" t="s">
        <v>2132</v>
      </c>
      <c r="C356" s="437" t="s">
        <v>517</v>
      </c>
      <c r="D356" s="437" t="s">
        <v>518</v>
      </c>
      <c r="E356" s="437" t="s">
        <v>1393</v>
      </c>
      <c r="F356" s="437" t="s">
        <v>538</v>
      </c>
      <c r="G356" s="437" t="s">
        <v>1369</v>
      </c>
      <c r="H356" s="437" t="s">
        <v>537</v>
      </c>
      <c r="I356" s="437" t="s">
        <v>0</v>
      </c>
      <c r="J356" s="437" t="s">
        <v>539</v>
      </c>
      <c r="K356" s="437" t="s">
        <v>521</v>
      </c>
      <c r="L356" s="437" t="s">
        <v>533</v>
      </c>
      <c r="M356" s="437">
        <v>1</v>
      </c>
      <c r="N356" s="437">
        <v>1</v>
      </c>
      <c r="O356" s="437">
        <v>1</v>
      </c>
      <c r="P356" s="437">
        <v>1</v>
      </c>
      <c r="Q356" s="437">
        <v>1</v>
      </c>
      <c r="R356" s="437">
        <v>1</v>
      </c>
      <c r="S356" s="448">
        <v>1200041.33</v>
      </c>
      <c r="T356" s="448">
        <v>0</v>
      </c>
      <c r="U356" s="448">
        <v>0</v>
      </c>
      <c r="V356" s="448">
        <v>0</v>
      </c>
      <c r="W356" s="448">
        <v>0</v>
      </c>
      <c r="X356" s="448">
        <v>0</v>
      </c>
      <c r="Y356" s="448">
        <v>0</v>
      </c>
      <c r="Z356" s="448">
        <v>1200041.33</v>
      </c>
      <c r="AA356" s="846">
        <v>44291</v>
      </c>
      <c r="AB356" s="846">
        <v>45387</v>
      </c>
      <c r="AC356" s="847">
        <v>1200041.33</v>
      </c>
      <c r="AD356" s="448">
        <v>2.6333333333333333</v>
      </c>
      <c r="AE356" s="448">
        <v>3.0444444444444443</v>
      </c>
      <c r="AF356" s="848">
        <v>6.1652999999999999E-2</v>
      </c>
      <c r="AG356" s="448">
        <v>3160108.8356666667</v>
      </c>
      <c r="AH356" s="448">
        <v>3653459.1602222221</v>
      </c>
      <c r="AI356" s="448">
        <v>73986.148118490004</v>
      </c>
      <c r="AJ356" s="448">
        <v>2.6333333333333333</v>
      </c>
      <c r="AK356" s="448">
        <v>3.0444444444444443</v>
      </c>
      <c r="AL356" s="448">
        <v>6.1652999999999999E-2</v>
      </c>
    </row>
    <row r="357" spans="1:38">
      <c r="A357" s="437" t="s">
        <v>865</v>
      </c>
      <c r="B357" s="437" t="s">
        <v>2133</v>
      </c>
      <c r="C357" s="437" t="s">
        <v>517</v>
      </c>
      <c r="D357" s="437" t="s">
        <v>518</v>
      </c>
      <c r="E357" s="437" t="s">
        <v>1393</v>
      </c>
      <c r="F357" s="437" t="s">
        <v>538</v>
      </c>
      <c r="G357" s="437" t="s">
        <v>1369</v>
      </c>
      <c r="H357" s="437" t="s">
        <v>537</v>
      </c>
      <c r="I357" s="437" t="s">
        <v>0</v>
      </c>
      <c r="J357" s="437" t="s">
        <v>539</v>
      </c>
      <c r="K357" s="437" t="s">
        <v>521</v>
      </c>
      <c r="L357" s="437" t="s">
        <v>533</v>
      </c>
      <c r="M357" s="437">
        <v>1</v>
      </c>
      <c r="N357" s="437">
        <v>1</v>
      </c>
      <c r="O357" s="437">
        <v>1</v>
      </c>
      <c r="P357" s="437">
        <v>1</v>
      </c>
      <c r="Q357" s="437">
        <v>1</v>
      </c>
      <c r="R357" s="437">
        <v>1</v>
      </c>
      <c r="S357" s="448">
        <v>1199513.1499999999</v>
      </c>
      <c r="T357" s="448">
        <v>0</v>
      </c>
      <c r="U357" s="448">
        <v>0</v>
      </c>
      <c r="V357" s="448">
        <v>0</v>
      </c>
      <c r="W357" s="448">
        <v>0</v>
      </c>
      <c r="X357" s="448">
        <v>0</v>
      </c>
      <c r="Y357" s="448">
        <v>0</v>
      </c>
      <c r="Z357" s="448">
        <v>1199513.1499999999</v>
      </c>
      <c r="AA357" s="846">
        <v>44291</v>
      </c>
      <c r="AB357" s="846">
        <v>46117</v>
      </c>
      <c r="AC357" s="847">
        <v>1199513.1499999999</v>
      </c>
      <c r="AD357" s="448">
        <v>4.6611111111111114</v>
      </c>
      <c r="AE357" s="448">
        <v>5.072222222222222</v>
      </c>
      <c r="AF357" s="848">
        <v>7.1294999999999997E-2</v>
      </c>
      <c r="AG357" s="448">
        <v>5591064.0713888891</v>
      </c>
      <c r="AH357" s="448">
        <v>6084197.2552777771</v>
      </c>
      <c r="AI357" s="448">
        <v>85519.290029249983</v>
      </c>
      <c r="AJ357" s="448">
        <v>4.6611111111111114</v>
      </c>
      <c r="AK357" s="448">
        <v>5.072222222222222</v>
      </c>
      <c r="AL357" s="448">
        <v>7.1294999999999997E-2</v>
      </c>
    </row>
    <row r="358" spans="1:38">
      <c r="A358" s="437" t="s">
        <v>866</v>
      </c>
      <c r="B358" s="437" t="s">
        <v>2134</v>
      </c>
      <c r="C358" s="437" t="s">
        <v>517</v>
      </c>
      <c r="D358" s="437" t="s">
        <v>518</v>
      </c>
      <c r="E358" s="437" t="s">
        <v>1393</v>
      </c>
      <c r="F358" s="437" t="s">
        <v>538</v>
      </c>
      <c r="G358" s="437" t="s">
        <v>1369</v>
      </c>
      <c r="H358" s="437" t="s">
        <v>537</v>
      </c>
      <c r="I358" s="437" t="s">
        <v>0</v>
      </c>
      <c r="J358" s="437" t="s">
        <v>539</v>
      </c>
      <c r="K358" s="437" t="s">
        <v>521</v>
      </c>
      <c r="L358" s="437" t="s">
        <v>533</v>
      </c>
      <c r="M358" s="437">
        <v>1</v>
      </c>
      <c r="N358" s="437">
        <v>1</v>
      </c>
      <c r="O358" s="437">
        <v>1</v>
      </c>
      <c r="P358" s="437">
        <v>1</v>
      </c>
      <c r="Q358" s="437">
        <v>1</v>
      </c>
      <c r="R358" s="437">
        <v>1</v>
      </c>
      <c r="S358" s="448">
        <v>873251.49</v>
      </c>
      <c r="T358" s="448">
        <v>0</v>
      </c>
      <c r="U358" s="448">
        <v>0</v>
      </c>
      <c r="V358" s="448">
        <v>0</v>
      </c>
      <c r="W358" s="448">
        <v>0</v>
      </c>
      <c r="X358" s="448">
        <v>0</v>
      </c>
      <c r="Y358" s="448">
        <v>0</v>
      </c>
      <c r="Z358" s="448">
        <v>873251.49</v>
      </c>
      <c r="AA358" s="846">
        <v>44291</v>
      </c>
      <c r="AB358" s="846">
        <v>45387</v>
      </c>
      <c r="AC358" s="847">
        <v>873251.49</v>
      </c>
      <c r="AD358" s="448">
        <v>2.6333333333333333</v>
      </c>
      <c r="AE358" s="448">
        <v>3.0444444444444443</v>
      </c>
      <c r="AF358" s="848">
        <v>6.1652999999999999E-2</v>
      </c>
      <c r="AG358" s="448">
        <v>2299562.2569999998</v>
      </c>
      <c r="AH358" s="448">
        <v>2658565.6473333333</v>
      </c>
      <c r="AI358" s="448">
        <v>53838.574112969996</v>
      </c>
      <c r="AJ358" s="448">
        <v>2.6333333333333329</v>
      </c>
      <c r="AK358" s="448">
        <v>3.0444444444444443</v>
      </c>
      <c r="AL358" s="448">
        <v>6.1652999999999999E-2</v>
      </c>
    </row>
    <row r="359" spans="1:38">
      <c r="A359" s="437" t="s">
        <v>867</v>
      </c>
      <c r="B359" s="437" t="s">
        <v>2135</v>
      </c>
      <c r="C359" s="437" t="s">
        <v>517</v>
      </c>
      <c r="D359" s="437" t="s">
        <v>518</v>
      </c>
      <c r="E359" s="437" t="s">
        <v>1393</v>
      </c>
      <c r="F359" s="437" t="s">
        <v>538</v>
      </c>
      <c r="G359" s="437" t="s">
        <v>1369</v>
      </c>
      <c r="H359" s="437" t="s">
        <v>537</v>
      </c>
      <c r="I359" s="437" t="s">
        <v>0</v>
      </c>
      <c r="J359" s="437" t="s">
        <v>539</v>
      </c>
      <c r="K359" s="437" t="s">
        <v>521</v>
      </c>
      <c r="L359" s="437" t="s">
        <v>533</v>
      </c>
      <c r="M359" s="437">
        <v>1</v>
      </c>
      <c r="N359" s="437">
        <v>1</v>
      </c>
      <c r="O359" s="437">
        <v>1</v>
      </c>
      <c r="P359" s="437">
        <v>1</v>
      </c>
      <c r="Q359" s="437">
        <v>1</v>
      </c>
      <c r="R359" s="437">
        <v>1</v>
      </c>
      <c r="S359" s="448">
        <v>872844.86</v>
      </c>
      <c r="T359" s="448">
        <v>0</v>
      </c>
      <c r="U359" s="448">
        <v>0</v>
      </c>
      <c r="V359" s="448">
        <v>0</v>
      </c>
      <c r="W359" s="448">
        <v>0</v>
      </c>
      <c r="X359" s="448">
        <v>0</v>
      </c>
      <c r="Y359" s="448">
        <v>0</v>
      </c>
      <c r="Z359" s="448">
        <v>872844.86</v>
      </c>
      <c r="AA359" s="846">
        <v>44291</v>
      </c>
      <c r="AB359" s="846">
        <v>46117</v>
      </c>
      <c r="AC359" s="847">
        <v>872844.86</v>
      </c>
      <c r="AD359" s="448">
        <v>4.6611111111111114</v>
      </c>
      <c r="AE359" s="448">
        <v>5.072222222222222</v>
      </c>
      <c r="AF359" s="848">
        <v>7.1294999999999997E-2</v>
      </c>
      <c r="AG359" s="448">
        <v>4068426.8752222224</v>
      </c>
      <c r="AH359" s="448">
        <v>4427263.0954444446</v>
      </c>
      <c r="AI359" s="448">
        <v>62229.474293699997</v>
      </c>
      <c r="AJ359" s="448">
        <v>4.6611111111111114</v>
      </c>
      <c r="AK359" s="448">
        <v>5.0722222222222229</v>
      </c>
      <c r="AL359" s="448">
        <v>7.1294999999999997E-2</v>
      </c>
    </row>
    <row r="360" spans="1:38">
      <c r="A360" s="437" t="s">
        <v>868</v>
      </c>
      <c r="B360" s="437" t="s">
        <v>2136</v>
      </c>
      <c r="C360" s="437" t="s">
        <v>517</v>
      </c>
      <c r="D360" s="437" t="s">
        <v>518</v>
      </c>
      <c r="E360" s="437" t="s">
        <v>1393</v>
      </c>
      <c r="F360" s="437" t="s">
        <v>538</v>
      </c>
      <c r="G360" s="437" t="s">
        <v>1369</v>
      </c>
      <c r="H360" s="437" t="s">
        <v>537</v>
      </c>
      <c r="I360" s="437" t="s">
        <v>0</v>
      </c>
      <c r="J360" s="437" t="s">
        <v>539</v>
      </c>
      <c r="K360" s="437" t="s">
        <v>521</v>
      </c>
      <c r="L360" s="437" t="s">
        <v>533</v>
      </c>
      <c r="M360" s="437">
        <v>1</v>
      </c>
      <c r="N360" s="437">
        <v>1</v>
      </c>
      <c r="O360" s="437">
        <v>1</v>
      </c>
      <c r="P360" s="437">
        <v>1</v>
      </c>
      <c r="Q360" s="437">
        <v>1</v>
      </c>
      <c r="R360" s="437">
        <v>1</v>
      </c>
      <c r="S360" s="448">
        <v>1817000</v>
      </c>
      <c r="T360" s="448">
        <v>0</v>
      </c>
      <c r="U360" s="448">
        <v>0</v>
      </c>
      <c r="V360" s="448">
        <v>0</v>
      </c>
      <c r="W360" s="448">
        <v>0</v>
      </c>
      <c r="X360" s="448">
        <v>0</v>
      </c>
      <c r="Y360" s="448">
        <v>0</v>
      </c>
      <c r="Z360" s="448">
        <v>1817000</v>
      </c>
      <c r="AA360" s="846">
        <v>44291</v>
      </c>
      <c r="AB360" s="846">
        <v>45387</v>
      </c>
      <c r="AC360" s="847">
        <v>1817000</v>
      </c>
      <c r="AD360" s="448">
        <v>2.6333333333333333</v>
      </c>
      <c r="AE360" s="448">
        <v>3.0444444444444443</v>
      </c>
      <c r="AF360" s="848">
        <v>6.1652999999999999E-2</v>
      </c>
      <c r="AG360" s="448">
        <v>4784766.666666667</v>
      </c>
      <c r="AH360" s="448">
        <v>5531755.555555555</v>
      </c>
      <c r="AI360" s="448">
        <v>112023.501</v>
      </c>
      <c r="AJ360" s="448">
        <v>2.6333333333333333</v>
      </c>
      <c r="AK360" s="448">
        <v>3.0444444444444443</v>
      </c>
      <c r="AL360" s="448">
        <v>6.1652999999999999E-2</v>
      </c>
    </row>
    <row r="361" spans="1:38">
      <c r="A361" s="437" t="s">
        <v>869</v>
      </c>
      <c r="B361" s="437" t="s">
        <v>2137</v>
      </c>
      <c r="C361" s="437" t="s">
        <v>517</v>
      </c>
      <c r="D361" s="437" t="s">
        <v>518</v>
      </c>
      <c r="E361" s="437" t="s">
        <v>1393</v>
      </c>
      <c r="F361" s="437" t="s">
        <v>538</v>
      </c>
      <c r="G361" s="437" t="s">
        <v>1369</v>
      </c>
      <c r="H361" s="437" t="s">
        <v>537</v>
      </c>
      <c r="I361" s="437" t="s">
        <v>0</v>
      </c>
      <c r="J361" s="437" t="s">
        <v>539</v>
      </c>
      <c r="K361" s="437" t="s">
        <v>521</v>
      </c>
      <c r="L361" s="437" t="s">
        <v>533</v>
      </c>
      <c r="M361" s="437">
        <v>1</v>
      </c>
      <c r="N361" s="437">
        <v>1</v>
      </c>
      <c r="O361" s="437">
        <v>1</v>
      </c>
      <c r="P361" s="437">
        <v>1</v>
      </c>
      <c r="Q361" s="437">
        <v>1</v>
      </c>
      <c r="R361" s="437">
        <v>1</v>
      </c>
      <c r="S361" s="448">
        <v>378856.95</v>
      </c>
      <c r="T361" s="448">
        <v>0</v>
      </c>
      <c r="U361" s="448">
        <v>0</v>
      </c>
      <c r="V361" s="448">
        <v>0</v>
      </c>
      <c r="W361" s="448">
        <v>0</v>
      </c>
      <c r="X361" s="448">
        <v>0</v>
      </c>
      <c r="Y361" s="448">
        <v>0</v>
      </c>
      <c r="Z361" s="448">
        <v>378856.95</v>
      </c>
      <c r="AA361" s="846">
        <v>44291</v>
      </c>
      <c r="AB361" s="846">
        <v>45387</v>
      </c>
      <c r="AC361" s="847">
        <v>378856.95</v>
      </c>
      <c r="AD361" s="448">
        <v>2.6333333333333333</v>
      </c>
      <c r="AE361" s="448">
        <v>3.0444444444444443</v>
      </c>
      <c r="AF361" s="848">
        <v>6.1652999999999999E-2</v>
      </c>
      <c r="AG361" s="448">
        <v>997656.63500000001</v>
      </c>
      <c r="AH361" s="448">
        <v>1153408.9366666665</v>
      </c>
      <c r="AI361" s="448">
        <v>23357.667538350001</v>
      </c>
      <c r="AJ361" s="448">
        <v>2.6333333333333333</v>
      </c>
      <c r="AK361" s="448">
        <v>3.0444444444444438</v>
      </c>
      <c r="AL361" s="448">
        <v>6.1652999999999999E-2</v>
      </c>
    </row>
    <row r="362" spans="1:38">
      <c r="A362" s="437" t="s">
        <v>870</v>
      </c>
      <c r="B362" s="437" t="s">
        <v>2138</v>
      </c>
      <c r="C362" s="437" t="s">
        <v>517</v>
      </c>
      <c r="D362" s="437" t="s">
        <v>518</v>
      </c>
      <c r="E362" s="437" t="s">
        <v>1393</v>
      </c>
      <c r="F362" s="437" t="s">
        <v>538</v>
      </c>
      <c r="G362" s="437" t="s">
        <v>1369</v>
      </c>
      <c r="H362" s="437" t="s">
        <v>537</v>
      </c>
      <c r="I362" s="437" t="s">
        <v>0</v>
      </c>
      <c r="J362" s="437" t="s">
        <v>539</v>
      </c>
      <c r="K362" s="437" t="s">
        <v>521</v>
      </c>
      <c r="L362" s="437" t="s">
        <v>533</v>
      </c>
      <c r="M362" s="437">
        <v>1</v>
      </c>
      <c r="N362" s="437">
        <v>1</v>
      </c>
      <c r="O362" s="437">
        <v>1</v>
      </c>
      <c r="P362" s="437">
        <v>1</v>
      </c>
      <c r="Q362" s="437">
        <v>1</v>
      </c>
      <c r="R362" s="437">
        <v>1</v>
      </c>
      <c r="S362" s="448">
        <v>1295191.5900000001</v>
      </c>
      <c r="T362" s="448">
        <v>0</v>
      </c>
      <c r="U362" s="448">
        <v>0</v>
      </c>
      <c r="V362" s="448">
        <v>0</v>
      </c>
      <c r="W362" s="448">
        <v>0</v>
      </c>
      <c r="X362" s="448">
        <v>0</v>
      </c>
      <c r="Y362" s="448">
        <v>0</v>
      </c>
      <c r="Z362" s="448">
        <v>1295191.5900000001</v>
      </c>
      <c r="AA362" s="846">
        <v>44291</v>
      </c>
      <c r="AB362" s="846">
        <v>45387</v>
      </c>
      <c r="AC362" s="847">
        <v>1295191.5900000001</v>
      </c>
      <c r="AD362" s="448">
        <v>2.6333333333333333</v>
      </c>
      <c r="AE362" s="448">
        <v>3.0444444444444443</v>
      </c>
      <c r="AF362" s="848">
        <v>6.1652999999999999E-2</v>
      </c>
      <c r="AG362" s="448">
        <v>3410671.1870000004</v>
      </c>
      <c r="AH362" s="448">
        <v>3943138.8406666666</v>
      </c>
      <c r="AI362" s="448">
        <v>79852.44709827</v>
      </c>
      <c r="AJ362" s="448">
        <v>2.6333333333333333</v>
      </c>
      <c r="AK362" s="448">
        <v>3.0444444444444443</v>
      </c>
      <c r="AL362" s="448">
        <v>6.1652999999999999E-2</v>
      </c>
    </row>
    <row r="363" spans="1:38">
      <c r="A363" s="437" t="s">
        <v>871</v>
      </c>
      <c r="B363" s="437" t="s">
        <v>2139</v>
      </c>
      <c r="C363" s="437" t="s">
        <v>517</v>
      </c>
      <c r="D363" s="437" t="s">
        <v>518</v>
      </c>
      <c r="E363" s="437" t="s">
        <v>1393</v>
      </c>
      <c r="F363" s="437" t="s">
        <v>538</v>
      </c>
      <c r="G363" s="437" t="s">
        <v>1369</v>
      </c>
      <c r="H363" s="437" t="s">
        <v>537</v>
      </c>
      <c r="I363" s="437" t="s">
        <v>0</v>
      </c>
      <c r="J363" s="437" t="s">
        <v>539</v>
      </c>
      <c r="K363" s="437" t="s">
        <v>521</v>
      </c>
      <c r="L363" s="437" t="s">
        <v>533</v>
      </c>
      <c r="M363" s="437">
        <v>1</v>
      </c>
      <c r="N363" s="437">
        <v>1</v>
      </c>
      <c r="O363" s="437">
        <v>1</v>
      </c>
      <c r="P363" s="437">
        <v>1</v>
      </c>
      <c r="Q363" s="437">
        <v>1</v>
      </c>
      <c r="R363" s="437">
        <v>1</v>
      </c>
      <c r="S363" s="448">
        <v>1295191.5900000001</v>
      </c>
      <c r="T363" s="448">
        <v>0</v>
      </c>
      <c r="U363" s="448">
        <v>0</v>
      </c>
      <c r="V363" s="448">
        <v>0</v>
      </c>
      <c r="W363" s="448">
        <v>0</v>
      </c>
      <c r="X363" s="448">
        <v>0</v>
      </c>
      <c r="Y363" s="448">
        <v>0</v>
      </c>
      <c r="Z363" s="448">
        <v>1295191.5900000001</v>
      </c>
      <c r="AA363" s="846">
        <v>44291</v>
      </c>
      <c r="AB363" s="846">
        <v>46117</v>
      </c>
      <c r="AC363" s="847">
        <v>1295191.5900000001</v>
      </c>
      <c r="AD363" s="448">
        <v>4.6611111111111114</v>
      </c>
      <c r="AE363" s="448">
        <v>5.072222222222222</v>
      </c>
      <c r="AF363" s="848">
        <v>7.1294999999999997E-2</v>
      </c>
      <c r="AG363" s="448">
        <v>6037031.911166667</v>
      </c>
      <c r="AH363" s="448">
        <v>6569499.5648333337</v>
      </c>
      <c r="AI363" s="448">
        <v>92340.684409050009</v>
      </c>
      <c r="AJ363" s="448">
        <v>4.6611111111111114</v>
      </c>
      <c r="AK363" s="448">
        <v>5.072222222222222</v>
      </c>
      <c r="AL363" s="448">
        <v>7.1294999999999997E-2</v>
      </c>
    </row>
    <row r="364" spans="1:38">
      <c r="A364" s="437" t="s">
        <v>872</v>
      </c>
      <c r="B364" s="437" t="s">
        <v>2140</v>
      </c>
      <c r="C364" s="437" t="s">
        <v>517</v>
      </c>
      <c r="D364" s="437" t="s">
        <v>518</v>
      </c>
      <c r="E364" s="437" t="s">
        <v>1393</v>
      </c>
      <c r="F364" s="437" t="s">
        <v>538</v>
      </c>
      <c r="G364" s="437" t="s">
        <v>1369</v>
      </c>
      <c r="H364" s="437" t="s">
        <v>537</v>
      </c>
      <c r="I364" s="437" t="s">
        <v>0</v>
      </c>
      <c r="J364" s="437" t="s">
        <v>539</v>
      </c>
      <c r="K364" s="437" t="s">
        <v>521</v>
      </c>
      <c r="L364" s="437" t="s">
        <v>533</v>
      </c>
      <c r="M364" s="437">
        <v>1</v>
      </c>
      <c r="N364" s="437">
        <v>1</v>
      </c>
      <c r="O364" s="437">
        <v>1</v>
      </c>
      <c r="P364" s="437">
        <v>1</v>
      </c>
      <c r="Q364" s="437">
        <v>1</v>
      </c>
      <c r="R364" s="437">
        <v>1</v>
      </c>
      <c r="S364" s="448">
        <v>250000</v>
      </c>
      <c r="T364" s="448">
        <v>0</v>
      </c>
      <c r="U364" s="448">
        <v>0</v>
      </c>
      <c r="V364" s="448">
        <v>0</v>
      </c>
      <c r="W364" s="448">
        <v>0</v>
      </c>
      <c r="X364" s="448">
        <v>0</v>
      </c>
      <c r="Y364" s="448">
        <v>0</v>
      </c>
      <c r="Z364" s="448">
        <v>250000</v>
      </c>
      <c r="AA364" s="846">
        <v>44291</v>
      </c>
      <c r="AB364" s="846">
        <v>45387</v>
      </c>
      <c r="AC364" s="847">
        <v>250000</v>
      </c>
      <c r="AD364" s="448">
        <v>2.6333333333333333</v>
      </c>
      <c r="AE364" s="448">
        <v>3.0444444444444443</v>
      </c>
      <c r="AF364" s="848">
        <v>6.1652999999999999E-2</v>
      </c>
      <c r="AG364" s="448">
        <v>658333.33333333337</v>
      </c>
      <c r="AH364" s="448">
        <v>761111.11111111112</v>
      </c>
      <c r="AI364" s="448">
        <v>15413.25</v>
      </c>
      <c r="AJ364" s="448">
        <v>2.6333333333333333</v>
      </c>
      <c r="AK364" s="448">
        <v>3.0444444444444443</v>
      </c>
      <c r="AL364" s="448">
        <v>6.1652999999999999E-2</v>
      </c>
    </row>
    <row r="365" spans="1:38">
      <c r="A365" s="437" t="s">
        <v>873</v>
      </c>
      <c r="B365" s="437" t="s">
        <v>2141</v>
      </c>
      <c r="C365" s="437" t="s">
        <v>517</v>
      </c>
      <c r="D365" s="437" t="s">
        <v>518</v>
      </c>
      <c r="E365" s="437" t="s">
        <v>1393</v>
      </c>
      <c r="F365" s="437" t="s">
        <v>538</v>
      </c>
      <c r="G365" s="437" t="s">
        <v>1369</v>
      </c>
      <c r="H365" s="437" t="s">
        <v>537</v>
      </c>
      <c r="I365" s="437" t="s">
        <v>0</v>
      </c>
      <c r="J365" s="437" t="s">
        <v>539</v>
      </c>
      <c r="K365" s="437" t="s">
        <v>521</v>
      </c>
      <c r="L365" s="437" t="s">
        <v>533</v>
      </c>
      <c r="M365" s="437">
        <v>1</v>
      </c>
      <c r="N365" s="437">
        <v>1</v>
      </c>
      <c r="O365" s="437">
        <v>1</v>
      </c>
      <c r="P365" s="437">
        <v>1</v>
      </c>
      <c r="Q365" s="437">
        <v>1</v>
      </c>
      <c r="R365" s="437">
        <v>1</v>
      </c>
      <c r="S365" s="448">
        <v>5714504.9400000004</v>
      </c>
      <c r="T365" s="448">
        <v>0</v>
      </c>
      <c r="U365" s="448">
        <v>0</v>
      </c>
      <c r="V365" s="448">
        <v>0</v>
      </c>
      <c r="W365" s="448">
        <v>0</v>
      </c>
      <c r="X365" s="448">
        <v>0</v>
      </c>
      <c r="Y365" s="448">
        <v>0</v>
      </c>
      <c r="Z365" s="448">
        <v>5714504.9400000004</v>
      </c>
      <c r="AA365" s="846">
        <v>44291</v>
      </c>
      <c r="AB365" s="846">
        <v>44656</v>
      </c>
      <c r="AC365" s="847">
        <v>5714504.9400000004</v>
      </c>
      <c r="AD365" s="448">
        <v>0.60277777777777775</v>
      </c>
      <c r="AE365" s="448">
        <v>1.0138888888888888</v>
      </c>
      <c r="AF365" s="848">
        <v>0.03</v>
      </c>
      <c r="AG365" s="448">
        <v>3444576.5888333335</v>
      </c>
      <c r="AH365" s="448">
        <v>5793873.0641666669</v>
      </c>
      <c r="AI365" s="448">
        <v>171435.1482</v>
      </c>
      <c r="AJ365" s="448">
        <v>0.60277777777777775</v>
      </c>
      <c r="AK365" s="448">
        <v>1.0138888888888888</v>
      </c>
      <c r="AL365" s="448">
        <v>2.9999999999999995E-2</v>
      </c>
    </row>
    <row r="366" spans="1:38">
      <c r="A366" s="437" t="s">
        <v>874</v>
      </c>
      <c r="B366" s="437" t="s">
        <v>2142</v>
      </c>
      <c r="C366" s="437" t="s">
        <v>517</v>
      </c>
      <c r="D366" s="437" t="s">
        <v>518</v>
      </c>
      <c r="E366" s="437" t="s">
        <v>1393</v>
      </c>
      <c r="F366" s="437" t="s">
        <v>538</v>
      </c>
      <c r="G366" s="437" t="s">
        <v>1369</v>
      </c>
      <c r="H366" s="437" t="s">
        <v>537</v>
      </c>
      <c r="I366" s="437" t="s">
        <v>0</v>
      </c>
      <c r="J366" s="437" t="s">
        <v>539</v>
      </c>
      <c r="K366" s="437" t="s">
        <v>521</v>
      </c>
      <c r="L366" s="437" t="s">
        <v>533</v>
      </c>
      <c r="M366" s="437">
        <v>1</v>
      </c>
      <c r="N366" s="437">
        <v>1</v>
      </c>
      <c r="O366" s="437">
        <v>1</v>
      </c>
      <c r="P366" s="437">
        <v>1</v>
      </c>
      <c r="Q366" s="437">
        <v>1</v>
      </c>
      <c r="R366" s="437">
        <v>1</v>
      </c>
      <c r="S366" s="448">
        <v>1453522.67</v>
      </c>
      <c r="T366" s="448">
        <v>0</v>
      </c>
      <c r="U366" s="448">
        <v>0</v>
      </c>
      <c r="V366" s="448">
        <v>0</v>
      </c>
      <c r="W366" s="448">
        <v>0</v>
      </c>
      <c r="X366" s="448">
        <v>0</v>
      </c>
      <c r="Y366" s="448">
        <v>0</v>
      </c>
      <c r="Z366" s="448">
        <v>1453522.67</v>
      </c>
      <c r="AA366" s="846">
        <v>44291</v>
      </c>
      <c r="AB366" s="846">
        <v>45387</v>
      </c>
      <c r="AC366" s="847">
        <v>1453522.67</v>
      </c>
      <c r="AD366" s="448">
        <v>2.6333333333333333</v>
      </c>
      <c r="AE366" s="448">
        <v>3.0444444444444443</v>
      </c>
      <c r="AF366" s="848">
        <v>6.1652999999999999E-2</v>
      </c>
      <c r="AG366" s="448">
        <v>3827609.6976666665</v>
      </c>
      <c r="AH366" s="448">
        <v>4425169.0175555553</v>
      </c>
      <c r="AI366" s="448">
        <v>89614.03317350999</v>
      </c>
      <c r="AJ366" s="448">
        <v>2.6333333333333333</v>
      </c>
      <c r="AK366" s="448">
        <v>3.0444444444444443</v>
      </c>
      <c r="AL366" s="448">
        <v>6.1652999999999999E-2</v>
      </c>
    </row>
    <row r="367" spans="1:38">
      <c r="A367" s="437" t="s">
        <v>875</v>
      </c>
      <c r="B367" s="437" t="s">
        <v>2143</v>
      </c>
      <c r="C367" s="437" t="s">
        <v>517</v>
      </c>
      <c r="D367" s="437" t="s">
        <v>518</v>
      </c>
      <c r="E367" s="437" t="s">
        <v>1393</v>
      </c>
      <c r="F367" s="437" t="s">
        <v>538</v>
      </c>
      <c r="G367" s="437" t="s">
        <v>1369</v>
      </c>
      <c r="H367" s="437" t="s">
        <v>537</v>
      </c>
      <c r="I367" s="437" t="s">
        <v>0</v>
      </c>
      <c r="J367" s="437" t="s">
        <v>539</v>
      </c>
      <c r="K367" s="437" t="s">
        <v>521</v>
      </c>
      <c r="L367" s="437" t="s">
        <v>533</v>
      </c>
      <c r="M367" s="437">
        <v>1</v>
      </c>
      <c r="N367" s="437">
        <v>1</v>
      </c>
      <c r="O367" s="437">
        <v>1</v>
      </c>
      <c r="P367" s="437">
        <v>1</v>
      </c>
      <c r="Q367" s="437">
        <v>1</v>
      </c>
      <c r="R367" s="437">
        <v>1</v>
      </c>
      <c r="S367" s="448">
        <v>1240286.8</v>
      </c>
      <c r="T367" s="448">
        <v>0</v>
      </c>
      <c r="U367" s="448">
        <v>0</v>
      </c>
      <c r="V367" s="448">
        <v>0</v>
      </c>
      <c r="W367" s="448">
        <v>0</v>
      </c>
      <c r="X367" s="448">
        <v>0</v>
      </c>
      <c r="Y367" s="448">
        <v>0</v>
      </c>
      <c r="Z367" s="448">
        <v>1240286.8</v>
      </c>
      <c r="AA367" s="846">
        <v>44291</v>
      </c>
      <c r="AB367" s="846">
        <v>45387</v>
      </c>
      <c r="AC367" s="847">
        <v>1240286.8</v>
      </c>
      <c r="AD367" s="448">
        <v>2.6333333333333333</v>
      </c>
      <c r="AE367" s="448">
        <v>3.0444444444444443</v>
      </c>
      <c r="AF367" s="848">
        <v>6.1652999999999999E-2</v>
      </c>
      <c r="AG367" s="448">
        <v>3266088.5733333332</v>
      </c>
      <c r="AH367" s="448">
        <v>3775984.2577777775</v>
      </c>
      <c r="AI367" s="448">
        <v>76467.402080400003</v>
      </c>
      <c r="AJ367" s="448">
        <v>2.6333333333333333</v>
      </c>
      <c r="AK367" s="448">
        <v>3.0444444444444443</v>
      </c>
      <c r="AL367" s="448">
        <v>6.1652999999999999E-2</v>
      </c>
    </row>
    <row r="368" spans="1:38">
      <c r="A368" s="437" t="s">
        <v>876</v>
      </c>
      <c r="B368" s="437" t="s">
        <v>2144</v>
      </c>
      <c r="C368" s="437" t="s">
        <v>517</v>
      </c>
      <c r="D368" s="437" t="s">
        <v>518</v>
      </c>
      <c r="E368" s="437" t="s">
        <v>1393</v>
      </c>
      <c r="F368" s="437" t="s">
        <v>538</v>
      </c>
      <c r="G368" s="437" t="s">
        <v>1369</v>
      </c>
      <c r="H368" s="437" t="s">
        <v>537</v>
      </c>
      <c r="I368" s="437" t="s">
        <v>0</v>
      </c>
      <c r="J368" s="437" t="s">
        <v>539</v>
      </c>
      <c r="K368" s="437" t="s">
        <v>521</v>
      </c>
      <c r="L368" s="437" t="s">
        <v>533</v>
      </c>
      <c r="M368" s="437">
        <v>1</v>
      </c>
      <c r="N368" s="437">
        <v>1</v>
      </c>
      <c r="O368" s="437">
        <v>1</v>
      </c>
      <c r="P368" s="437">
        <v>1</v>
      </c>
      <c r="Q368" s="437">
        <v>1</v>
      </c>
      <c r="R368" s="437">
        <v>1</v>
      </c>
      <c r="S368" s="448">
        <v>1239554.1299999999</v>
      </c>
      <c r="T368" s="448">
        <v>0</v>
      </c>
      <c r="U368" s="448">
        <v>0</v>
      </c>
      <c r="V368" s="448">
        <v>0</v>
      </c>
      <c r="W368" s="448">
        <v>0</v>
      </c>
      <c r="X368" s="448">
        <v>0</v>
      </c>
      <c r="Y368" s="448">
        <v>0</v>
      </c>
      <c r="Z368" s="448">
        <v>1239554.1299999999</v>
      </c>
      <c r="AA368" s="846">
        <v>44291</v>
      </c>
      <c r="AB368" s="846">
        <v>46117</v>
      </c>
      <c r="AC368" s="847">
        <v>1239554.1299999999</v>
      </c>
      <c r="AD368" s="448">
        <v>4.6611111111111114</v>
      </c>
      <c r="AE368" s="448">
        <v>5.072222222222222</v>
      </c>
      <c r="AF368" s="848">
        <v>7.1294999999999997E-2</v>
      </c>
      <c r="AG368" s="448">
        <v>5777699.5281666666</v>
      </c>
      <c r="AH368" s="448">
        <v>6287294.0038333321</v>
      </c>
      <c r="AI368" s="448">
        <v>88374.01169834999</v>
      </c>
      <c r="AJ368" s="448">
        <v>4.6611111111111114</v>
      </c>
      <c r="AK368" s="448">
        <v>5.072222222222222</v>
      </c>
      <c r="AL368" s="448">
        <v>7.1294999999999997E-2</v>
      </c>
    </row>
    <row r="369" spans="1:38">
      <c r="A369" s="437" t="s">
        <v>877</v>
      </c>
      <c r="B369" s="437" t="s">
        <v>2145</v>
      </c>
      <c r="C369" s="437" t="s">
        <v>517</v>
      </c>
      <c r="D369" s="437" t="s">
        <v>518</v>
      </c>
      <c r="E369" s="437" t="s">
        <v>1393</v>
      </c>
      <c r="F369" s="437" t="s">
        <v>538</v>
      </c>
      <c r="G369" s="437" t="s">
        <v>1369</v>
      </c>
      <c r="H369" s="437" t="s">
        <v>537</v>
      </c>
      <c r="I369" s="437" t="s">
        <v>0</v>
      </c>
      <c r="J369" s="437" t="s">
        <v>539</v>
      </c>
      <c r="K369" s="437" t="s">
        <v>521</v>
      </c>
      <c r="L369" s="437" t="s">
        <v>533</v>
      </c>
      <c r="M369" s="437">
        <v>1</v>
      </c>
      <c r="N369" s="437">
        <v>1</v>
      </c>
      <c r="O369" s="437">
        <v>1</v>
      </c>
      <c r="P369" s="437">
        <v>1</v>
      </c>
      <c r="Q369" s="437">
        <v>1</v>
      </c>
      <c r="R369" s="437">
        <v>1</v>
      </c>
      <c r="S369" s="448">
        <v>60196.76</v>
      </c>
      <c r="T369" s="448">
        <v>0</v>
      </c>
      <c r="U369" s="448">
        <v>0</v>
      </c>
      <c r="V369" s="448">
        <v>0</v>
      </c>
      <c r="W369" s="448">
        <v>0</v>
      </c>
      <c r="X369" s="448">
        <v>0</v>
      </c>
      <c r="Y369" s="448">
        <v>0</v>
      </c>
      <c r="Z369" s="448">
        <v>60196.76</v>
      </c>
      <c r="AA369" s="846">
        <v>44291</v>
      </c>
      <c r="AB369" s="846">
        <v>44656</v>
      </c>
      <c r="AC369" s="847">
        <v>60196.76</v>
      </c>
      <c r="AD369" s="448">
        <v>0.60277777777777775</v>
      </c>
      <c r="AE369" s="448">
        <v>1.0138888888888888</v>
      </c>
      <c r="AF369" s="848">
        <v>0.03</v>
      </c>
      <c r="AG369" s="448">
        <v>36285.269222222225</v>
      </c>
      <c r="AH369" s="448">
        <v>61032.826111111113</v>
      </c>
      <c r="AI369" s="448">
        <v>1805.9028000000001</v>
      </c>
      <c r="AJ369" s="448">
        <v>0.60277777777777786</v>
      </c>
      <c r="AK369" s="448">
        <v>1.0138888888888888</v>
      </c>
      <c r="AL369" s="448">
        <v>0.03</v>
      </c>
    </row>
    <row r="370" spans="1:38">
      <c r="A370" s="437" t="s">
        <v>878</v>
      </c>
      <c r="B370" s="437" t="s">
        <v>2146</v>
      </c>
      <c r="C370" s="437" t="s">
        <v>517</v>
      </c>
      <c r="D370" s="437" t="s">
        <v>518</v>
      </c>
      <c r="E370" s="437" t="s">
        <v>1393</v>
      </c>
      <c r="F370" s="437" t="s">
        <v>538</v>
      </c>
      <c r="G370" s="437" t="s">
        <v>1369</v>
      </c>
      <c r="H370" s="437" t="s">
        <v>537</v>
      </c>
      <c r="I370" s="437" t="s">
        <v>0</v>
      </c>
      <c r="J370" s="437" t="s">
        <v>539</v>
      </c>
      <c r="K370" s="437" t="s">
        <v>521</v>
      </c>
      <c r="L370" s="437" t="s">
        <v>533</v>
      </c>
      <c r="M370" s="437">
        <v>1</v>
      </c>
      <c r="N370" s="437">
        <v>1</v>
      </c>
      <c r="O370" s="437">
        <v>1</v>
      </c>
      <c r="P370" s="437">
        <v>1</v>
      </c>
      <c r="Q370" s="437">
        <v>1</v>
      </c>
      <c r="R370" s="437">
        <v>1</v>
      </c>
      <c r="S370" s="448">
        <v>180218.14</v>
      </c>
      <c r="T370" s="448">
        <v>0</v>
      </c>
      <c r="U370" s="448">
        <v>0</v>
      </c>
      <c r="V370" s="448">
        <v>0</v>
      </c>
      <c r="W370" s="448">
        <v>0</v>
      </c>
      <c r="X370" s="448">
        <v>0</v>
      </c>
      <c r="Y370" s="448">
        <v>0</v>
      </c>
      <c r="Z370" s="448">
        <v>180218.14</v>
      </c>
      <c r="AA370" s="846">
        <v>44291</v>
      </c>
      <c r="AB370" s="846">
        <v>45387</v>
      </c>
      <c r="AC370" s="847">
        <v>180218.14</v>
      </c>
      <c r="AD370" s="448">
        <v>2.6333333333333333</v>
      </c>
      <c r="AE370" s="448">
        <v>3.0444444444444443</v>
      </c>
      <c r="AF370" s="848">
        <v>6.1652999999999999E-2</v>
      </c>
      <c r="AG370" s="448">
        <v>474574.43533333339</v>
      </c>
      <c r="AH370" s="448">
        <v>548664.11511111108</v>
      </c>
      <c r="AI370" s="448">
        <v>11110.988985420001</v>
      </c>
      <c r="AJ370" s="448">
        <v>2.6333333333333333</v>
      </c>
      <c r="AK370" s="448">
        <v>3.0444444444444438</v>
      </c>
      <c r="AL370" s="448">
        <v>6.1652999999999999E-2</v>
      </c>
    </row>
    <row r="371" spans="1:38">
      <c r="A371" s="437" t="s">
        <v>879</v>
      </c>
      <c r="B371" s="437" t="s">
        <v>2147</v>
      </c>
      <c r="C371" s="437" t="s">
        <v>517</v>
      </c>
      <c r="D371" s="437" t="s">
        <v>518</v>
      </c>
      <c r="E371" s="437" t="s">
        <v>1393</v>
      </c>
      <c r="F371" s="437" t="s">
        <v>538</v>
      </c>
      <c r="G371" s="437" t="s">
        <v>1369</v>
      </c>
      <c r="H371" s="437" t="s">
        <v>537</v>
      </c>
      <c r="I371" s="437" t="s">
        <v>0</v>
      </c>
      <c r="J371" s="437" t="s">
        <v>539</v>
      </c>
      <c r="K371" s="437" t="s">
        <v>521</v>
      </c>
      <c r="L371" s="437" t="s">
        <v>533</v>
      </c>
      <c r="M371" s="437">
        <v>1</v>
      </c>
      <c r="N371" s="437">
        <v>1</v>
      </c>
      <c r="O371" s="437">
        <v>1</v>
      </c>
      <c r="P371" s="437">
        <v>1</v>
      </c>
      <c r="Q371" s="437">
        <v>1</v>
      </c>
      <c r="R371" s="437">
        <v>1</v>
      </c>
      <c r="S371" s="448">
        <v>160094.26999999999</v>
      </c>
      <c r="T371" s="448">
        <v>0</v>
      </c>
      <c r="U371" s="448">
        <v>0</v>
      </c>
      <c r="V371" s="448">
        <v>0</v>
      </c>
      <c r="W371" s="448">
        <v>0</v>
      </c>
      <c r="X371" s="448">
        <v>0</v>
      </c>
      <c r="Y371" s="448">
        <v>0</v>
      </c>
      <c r="Z371" s="448">
        <v>160094.26999999999</v>
      </c>
      <c r="AA371" s="846">
        <v>44291</v>
      </c>
      <c r="AB371" s="846">
        <v>46117</v>
      </c>
      <c r="AC371" s="847">
        <v>160094.26999999999</v>
      </c>
      <c r="AD371" s="448">
        <v>4.6611111111111114</v>
      </c>
      <c r="AE371" s="448">
        <v>5.072222222222222</v>
      </c>
      <c r="AF371" s="848">
        <v>7.1294999999999997E-2</v>
      </c>
      <c r="AG371" s="448">
        <v>746217.1807222222</v>
      </c>
      <c r="AH371" s="448">
        <v>812033.71394444432</v>
      </c>
      <c r="AI371" s="448">
        <v>11413.920979649998</v>
      </c>
      <c r="AJ371" s="448">
        <v>4.6611111111111114</v>
      </c>
      <c r="AK371" s="448">
        <v>5.072222222222222</v>
      </c>
      <c r="AL371" s="448">
        <v>7.1294999999999997E-2</v>
      </c>
    </row>
    <row r="372" spans="1:38">
      <c r="A372" s="437" t="s">
        <v>880</v>
      </c>
      <c r="B372" s="437" t="s">
        <v>2148</v>
      </c>
      <c r="C372" s="437" t="s">
        <v>517</v>
      </c>
      <c r="D372" s="437" t="s">
        <v>518</v>
      </c>
      <c r="E372" s="437" t="s">
        <v>1393</v>
      </c>
      <c r="F372" s="437" t="s">
        <v>538</v>
      </c>
      <c r="G372" s="437" t="s">
        <v>1369</v>
      </c>
      <c r="H372" s="437" t="s">
        <v>537</v>
      </c>
      <c r="I372" s="437" t="s">
        <v>0</v>
      </c>
      <c r="J372" s="437" t="s">
        <v>539</v>
      </c>
      <c r="K372" s="437" t="s">
        <v>521</v>
      </c>
      <c r="L372" s="437" t="s">
        <v>533</v>
      </c>
      <c r="M372" s="437">
        <v>1</v>
      </c>
      <c r="N372" s="437">
        <v>1</v>
      </c>
      <c r="O372" s="437">
        <v>1</v>
      </c>
      <c r="P372" s="437">
        <v>1</v>
      </c>
      <c r="Q372" s="437">
        <v>1</v>
      </c>
      <c r="R372" s="437">
        <v>1</v>
      </c>
      <c r="S372" s="448">
        <v>116595.23</v>
      </c>
      <c r="T372" s="448">
        <v>0</v>
      </c>
      <c r="U372" s="448">
        <v>0</v>
      </c>
      <c r="V372" s="448">
        <v>0</v>
      </c>
      <c r="W372" s="448">
        <v>0</v>
      </c>
      <c r="X372" s="448">
        <v>0</v>
      </c>
      <c r="Y372" s="448">
        <v>0</v>
      </c>
      <c r="Z372" s="448">
        <v>116595.23</v>
      </c>
      <c r="AA372" s="846">
        <v>44291</v>
      </c>
      <c r="AB372" s="846">
        <v>44656</v>
      </c>
      <c r="AC372" s="847">
        <v>116595.23</v>
      </c>
      <c r="AD372" s="448">
        <v>0.60277777777777775</v>
      </c>
      <c r="AE372" s="448">
        <v>1.0138888888888888</v>
      </c>
      <c r="AF372" s="848">
        <v>0.03</v>
      </c>
      <c r="AG372" s="448">
        <v>70281.013638888879</v>
      </c>
      <c r="AH372" s="448">
        <v>118214.60819444443</v>
      </c>
      <c r="AI372" s="448">
        <v>3497.8568999999998</v>
      </c>
      <c r="AJ372" s="448">
        <v>0.60277777777777775</v>
      </c>
      <c r="AK372" s="448">
        <v>1.0138888888888888</v>
      </c>
      <c r="AL372" s="448">
        <v>0.03</v>
      </c>
    </row>
    <row r="373" spans="1:38">
      <c r="A373" s="437" t="s">
        <v>881</v>
      </c>
      <c r="B373" s="437" t="s">
        <v>2149</v>
      </c>
      <c r="C373" s="437" t="s">
        <v>517</v>
      </c>
      <c r="D373" s="437" t="s">
        <v>518</v>
      </c>
      <c r="E373" s="437" t="s">
        <v>1393</v>
      </c>
      <c r="F373" s="437" t="s">
        <v>538</v>
      </c>
      <c r="G373" s="437" t="s">
        <v>1369</v>
      </c>
      <c r="H373" s="437" t="s">
        <v>537</v>
      </c>
      <c r="I373" s="437" t="s">
        <v>0</v>
      </c>
      <c r="J373" s="437" t="s">
        <v>539</v>
      </c>
      <c r="K373" s="437" t="s">
        <v>521</v>
      </c>
      <c r="L373" s="437" t="s">
        <v>533</v>
      </c>
      <c r="M373" s="437">
        <v>1</v>
      </c>
      <c r="N373" s="437">
        <v>1</v>
      </c>
      <c r="O373" s="437">
        <v>1</v>
      </c>
      <c r="P373" s="437">
        <v>1</v>
      </c>
      <c r="Q373" s="437">
        <v>1</v>
      </c>
      <c r="R373" s="437">
        <v>1</v>
      </c>
      <c r="S373" s="448">
        <v>349064.84</v>
      </c>
      <c r="T373" s="448">
        <v>0</v>
      </c>
      <c r="U373" s="448">
        <v>0</v>
      </c>
      <c r="V373" s="448">
        <v>0</v>
      </c>
      <c r="W373" s="448">
        <v>0</v>
      </c>
      <c r="X373" s="448">
        <v>0</v>
      </c>
      <c r="Y373" s="448">
        <v>0</v>
      </c>
      <c r="Z373" s="448">
        <v>349064.84</v>
      </c>
      <c r="AA373" s="846">
        <v>44291</v>
      </c>
      <c r="AB373" s="846">
        <v>45387</v>
      </c>
      <c r="AC373" s="847">
        <v>349064.84</v>
      </c>
      <c r="AD373" s="448">
        <v>2.6333333333333333</v>
      </c>
      <c r="AE373" s="448">
        <v>3.0444444444444443</v>
      </c>
      <c r="AF373" s="848">
        <v>6.1652999999999999E-2</v>
      </c>
      <c r="AG373" s="448">
        <v>919204.07866666676</v>
      </c>
      <c r="AH373" s="448">
        <v>1062708.5128888888</v>
      </c>
      <c r="AI373" s="448">
        <v>21520.894580520002</v>
      </c>
      <c r="AJ373" s="448">
        <v>2.6333333333333333</v>
      </c>
      <c r="AK373" s="448">
        <v>3.0444444444444438</v>
      </c>
      <c r="AL373" s="448">
        <v>6.1652999999999999E-2</v>
      </c>
    </row>
    <row r="374" spans="1:38">
      <c r="A374" s="437" t="s">
        <v>882</v>
      </c>
      <c r="B374" s="437" t="s">
        <v>2150</v>
      </c>
      <c r="C374" s="437" t="s">
        <v>517</v>
      </c>
      <c r="D374" s="437" t="s">
        <v>518</v>
      </c>
      <c r="E374" s="437" t="s">
        <v>1393</v>
      </c>
      <c r="F374" s="437" t="s">
        <v>538</v>
      </c>
      <c r="G374" s="437" t="s">
        <v>1369</v>
      </c>
      <c r="H374" s="437" t="s">
        <v>537</v>
      </c>
      <c r="I374" s="437" t="s">
        <v>0</v>
      </c>
      <c r="J374" s="437" t="s">
        <v>539</v>
      </c>
      <c r="K374" s="437" t="s">
        <v>521</v>
      </c>
      <c r="L374" s="437" t="s">
        <v>533</v>
      </c>
      <c r="M374" s="437">
        <v>1</v>
      </c>
      <c r="N374" s="437">
        <v>1</v>
      </c>
      <c r="O374" s="437">
        <v>1</v>
      </c>
      <c r="P374" s="437">
        <v>1</v>
      </c>
      <c r="Q374" s="437">
        <v>1</v>
      </c>
      <c r="R374" s="437">
        <v>1</v>
      </c>
      <c r="S374" s="448">
        <v>310086.89</v>
      </c>
      <c r="T374" s="448">
        <v>0</v>
      </c>
      <c r="U374" s="448">
        <v>0</v>
      </c>
      <c r="V374" s="448">
        <v>0</v>
      </c>
      <c r="W374" s="448">
        <v>0</v>
      </c>
      <c r="X374" s="448">
        <v>0</v>
      </c>
      <c r="Y374" s="448">
        <v>0</v>
      </c>
      <c r="Z374" s="448">
        <v>310086.89</v>
      </c>
      <c r="AA374" s="846">
        <v>44291</v>
      </c>
      <c r="AB374" s="846">
        <v>46117</v>
      </c>
      <c r="AC374" s="847">
        <v>310086.89</v>
      </c>
      <c r="AD374" s="448">
        <v>4.6611111111111114</v>
      </c>
      <c r="AE374" s="448">
        <v>5.072222222222222</v>
      </c>
      <c r="AF374" s="848">
        <v>7.1294999999999997E-2</v>
      </c>
      <c r="AG374" s="448">
        <v>1445349.448388889</v>
      </c>
      <c r="AH374" s="448">
        <v>1572829.6142777777</v>
      </c>
      <c r="AI374" s="448">
        <v>22107.644822549999</v>
      </c>
      <c r="AJ374" s="448">
        <v>4.6611111111111114</v>
      </c>
      <c r="AK374" s="448">
        <v>5.072222222222222</v>
      </c>
      <c r="AL374" s="448">
        <v>7.1294999999999997E-2</v>
      </c>
    </row>
    <row r="375" spans="1:38">
      <c r="A375" s="437" t="s">
        <v>883</v>
      </c>
      <c r="B375" s="437" t="s">
        <v>2151</v>
      </c>
      <c r="C375" s="437" t="s">
        <v>517</v>
      </c>
      <c r="D375" s="437" t="s">
        <v>518</v>
      </c>
      <c r="E375" s="437" t="s">
        <v>1393</v>
      </c>
      <c r="F375" s="437" t="s">
        <v>538</v>
      </c>
      <c r="G375" s="437" t="s">
        <v>1369</v>
      </c>
      <c r="H375" s="437" t="s">
        <v>537</v>
      </c>
      <c r="I375" s="437" t="s">
        <v>0</v>
      </c>
      <c r="J375" s="437" t="s">
        <v>539</v>
      </c>
      <c r="K375" s="437" t="s">
        <v>521</v>
      </c>
      <c r="L375" s="437" t="s">
        <v>533</v>
      </c>
      <c r="M375" s="437">
        <v>1</v>
      </c>
      <c r="N375" s="437">
        <v>1</v>
      </c>
      <c r="O375" s="437">
        <v>1</v>
      </c>
      <c r="P375" s="437">
        <v>1</v>
      </c>
      <c r="Q375" s="437">
        <v>1</v>
      </c>
      <c r="R375" s="437">
        <v>1</v>
      </c>
      <c r="S375" s="448">
        <v>165890.87</v>
      </c>
      <c r="T375" s="448">
        <v>0</v>
      </c>
      <c r="U375" s="448">
        <v>0</v>
      </c>
      <c r="V375" s="448">
        <v>0</v>
      </c>
      <c r="W375" s="448">
        <v>0</v>
      </c>
      <c r="X375" s="448">
        <v>0</v>
      </c>
      <c r="Y375" s="448">
        <v>0</v>
      </c>
      <c r="Z375" s="448">
        <v>165890.87</v>
      </c>
      <c r="AA375" s="846">
        <v>44291</v>
      </c>
      <c r="AB375" s="846">
        <v>44656</v>
      </c>
      <c r="AC375" s="847">
        <v>165890.87</v>
      </c>
      <c r="AD375" s="448">
        <v>0.60277777777777775</v>
      </c>
      <c r="AE375" s="448">
        <v>1.0138888888888888</v>
      </c>
      <c r="AF375" s="848">
        <v>0.03</v>
      </c>
      <c r="AG375" s="448">
        <v>99995.329972222215</v>
      </c>
      <c r="AH375" s="448">
        <v>168194.90986111111</v>
      </c>
      <c r="AI375" s="448">
        <v>4976.7260999999999</v>
      </c>
      <c r="AJ375" s="448">
        <v>0.60277777777777775</v>
      </c>
      <c r="AK375" s="448">
        <v>1.0138888888888888</v>
      </c>
      <c r="AL375" s="448">
        <v>0.03</v>
      </c>
    </row>
    <row r="376" spans="1:38">
      <c r="A376" s="437" t="s">
        <v>884</v>
      </c>
      <c r="B376" s="437" t="s">
        <v>2152</v>
      </c>
      <c r="C376" s="437" t="s">
        <v>517</v>
      </c>
      <c r="D376" s="437" t="s">
        <v>518</v>
      </c>
      <c r="E376" s="437" t="s">
        <v>1393</v>
      </c>
      <c r="F376" s="437" t="s">
        <v>538</v>
      </c>
      <c r="G376" s="437" t="s">
        <v>1369</v>
      </c>
      <c r="H376" s="437" t="s">
        <v>537</v>
      </c>
      <c r="I376" s="437" t="s">
        <v>0</v>
      </c>
      <c r="J376" s="437" t="s">
        <v>539</v>
      </c>
      <c r="K376" s="437" t="s">
        <v>521</v>
      </c>
      <c r="L376" s="437" t="s">
        <v>533</v>
      </c>
      <c r="M376" s="437">
        <v>1</v>
      </c>
      <c r="N376" s="437">
        <v>1</v>
      </c>
      <c r="O376" s="437">
        <v>1</v>
      </c>
      <c r="P376" s="437">
        <v>1</v>
      </c>
      <c r="Q376" s="437">
        <v>1</v>
      </c>
      <c r="R376" s="437">
        <v>1</v>
      </c>
      <c r="S376" s="448">
        <v>665577.14</v>
      </c>
      <c r="T376" s="448">
        <v>0</v>
      </c>
      <c r="U376" s="448">
        <v>0</v>
      </c>
      <c r="V376" s="448">
        <v>0</v>
      </c>
      <c r="W376" s="448">
        <v>0</v>
      </c>
      <c r="X376" s="448">
        <v>0</v>
      </c>
      <c r="Y376" s="448">
        <v>0</v>
      </c>
      <c r="Z376" s="448">
        <v>665577.14</v>
      </c>
      <c r="AA376" s="846">
        <v>44291</v>
      </c>
      <c r="AB376" s="846">
        <v>45387</v>
      </c>
      <c r="AC376" s="847">
        <v>665577.14</v>
      </c>
      <c r="AD376" s="448">
        <v>2.6333333333333333</v>
      </c>
      <c r="AE376" s="448">
        <v>3.0444444444444443</v>
      </c>
      <c r="AF376" s="848">
        <v>6.1652999999999999E-2</v>
      </c>
      <c r="AG376" s="448">
        <v>1752686.4686666667</v>
      </c>
      <c r="AH376" s="448">
        <v>2026312.6262222221</v>
      </c>
      <c r="AI376" s="448">
        <v>41034.827412420003</v>
      </c>
      <c r="AJ376" s="448">
        <v>2.6333333333333333</v>
      </c>
      <c r="AK376" s="448">
        <v>3.0444444444444443</v>
      </c>
      <c r="AL376" s="448">
        <v>6.1653000000000006E-2</v>
      </c>
    </row>
    <row r="377" spans="1:38">
      <c r="A377" s="437" t="s">
        <v>885</v>
      </c>
      <c r="B377" s="437" t="s">
        <v>2153</v>
      </c>
      <c r="C377" s="437" t="s">
        <v>517</v>
      </c>
      <c r="D377" s="437" t="s">
        <v>518</v>
      </c>
      <c r="E377" s="437" t="s">
        <v>1393</v>
      </c>
      <c r="F377" s="437" t="s">
        <v>538</v>
      </c>
      <c r="G377" s="437" t="s">
        <v>1369</v>
      </c>
      <c r="H377" s="437" t="s">
        <v>537</v>
      </c>
      <c r="I377" s="437" t="s">
        <v>0</v>
      </c>
      <c r="J377" s="437" t="s">
        <v>539</v>
      </c>
      <c r="K377" s="437" t="s">
        <v>521</v>
      </c>
      <c r="L377" s="437" t="s">
        <v>533</v>
      </c>
      <c r="M377" s="437">
        <v>1</v>
      </c>
      <c r="N377" s="437">
        <v>1</v>
      </c>
      <c r="O377" s="437">
        <v>1</v>
      </c>
      <c r="P377" s="437">
        <v>1</v>
      </c>
      <c r="Q377" s="437">
        <v>1</v>
      </c>
      <c r="R377" s="437">
        <v>1</v>
      </c>
      <c r="S377" s="448">
        <v>665094.68000000005</v>
      </c>
      <c r="T377" s="448">
        <v>0</v>
      </c>
      <c r="U377" s="448">
        <v>0</v>
      </c>
      <c r="V377" s="448">
        <v>0</v>
      </c>
      <c r="W377" s="448">
        <v>0</v>
      </c>
      <c r="X377" s="448">
        <v>0</v>
      </c>
      <c r="Y377" s="448">
        <v>0</v>
      </c>
      <c r="Z377" s="448">
        <v>665094.68000000005</v>
      </c>
      <c r="AA377" s="846">
        <v>44291</v>
      </c>
      <c r="AB377" s="846">
        <v>46117</v>
      </c>
      <c r="AC377" s="847">
        <v>665094.68000000005</v>
      </c>
      <c r="AD377" s="448">
        <v>4.6611111111111114</v>
      </c>
      <c r="AE377" s="448">
        <v>5.072222222222222</v>
      </c>
      <c r="AF377" s="848">
        <v>7.1294999999999997E-2</v>
      </c>
      <c r="AG377" s="448">
        <v>3100080.2028888892</v>
      </c>
      <c r="AH377" s="448">
        <v>3373508.0157777779</v>
      </c>
      <c r="AI377" s="448">
        <v>47417.925210599999</v>
      </c>
      <c r="AJ377" s="448">
        <v>4.6611111111111114</v>
      </c>
      <c r="AK377" s="448">
        <v>5.072222222222222</v>
      </c>
      <c r="AL377" s="448">
        <v>7.1294999999999997E-2</v>
      </c>
    </row>
    <row r="378" spans="1:38">
      <c r="A378" s="437" t="s">
        <v>886</v>
      </c>
      <c r="B378" s="437" t="s">
        <v>2154</v>
      </c>
      <c r="C378" s="437" t="s">
        <v>517</v>
      </c>
      <c r="D378" s="437" t="s">
        <v>518</v>
      </c>
      <c r="E378" s="437" t="s">
        <v>1393</v>
      </c>
      <c r="F378" s="437" t="s">
        <v>538</v>
      </c>
      <c r="G378" s="437" t="s">
        <v>1369</v>
      </c>
      <c r="H378" s="437" t="s">
        <v>537</v>
      </c>
      <c r="I378" s="437" t="s">
        <v>0</v>
      </c>
      <c r="J378" s="437" t="s">
        <v>539</v>
      </c>
      <c r="K378" s="437" t="s">
        <v>521</v>
      </c>
      <c r="L378" s="437" t="s">
        <v>533</v>
      </c>
      <c r="M378" s="437">
        <v>1</v>
      </c>
      <c r="N378" s="437">
        <v>1</v>
      </c>
      <c r="O378" s="437">
        <v>1</v>
      </c>
      <c r="P378" s="437">
        <v>1</v>
      </c>
      <c r="Q378" s="437">
        <v>1</v>
      </c>
      <c r="R378" s="437">
        <v>1</v>
      </c>
      <c r="S378" s="448">
        <v>121301.88</v>
      </c>
      <c r="T378" s="448">
        <v>0</v>
      </c>
      <c r="U378" s="448">
        <v>0</v>
      </c>
      <c r="V378" s="448">
        <v>0</v>
      </c>
      <c r="W378" s="448">
        <v>0</v>
      </c>
      <c r="X378" s="448">
        <v>0</v>
      </c>
      <c r="Y378" s="448">
        <v>0</v>
      </c>
      <c r="Z378" s="448">
        <v>121301.88</v>
      </c>
      <c r="AA378" s="846">
        <v>44291</v>
      </c>
      <c r="AB378" s="846">
        <v>44656</v>
      </c>
      <c r="AC378" s="847">
        <v>121301.88</v>
      </c>
      <c r="AD378" s="448">
        <v>0.60277777777777775</v>
      </c>
      <c r="AE378" s="448">
        <v>1.0138888888888888</v>
      </c>
      <c r="AF378" s="848">
        <v>0.03</v>
      </c>
      <c r="AG378" s="448">
        <v>73118.077666666664</v>
      </c>
      <c r="AH378" s="448">
        <v>122986.62833333333</v>
      </c>
      <c r="AI378" s="448">
        <v>3639.0563999999999</v>
      </c>
      <c r="AJ378" s="448">
        <v>0.60277777777777775</v>
      </c>
      <c r="AK378" s="448">
        <v>1.0138888888888888</v>
      </c>
      <c r="AL378" s="448">
        <v>0.03</v>
      </c>
    </row>
    <row r="379" spans="1:38">
      <c r="A379" s="437" t="s">
        <v>887</v>
      </c>
      <c r="B379" s="437" t="s">
        <v>2155</v>
      </c>
      <c r="C379" s="437" t="s">
        <v>517</v>
      </c>
      <c r="D379" s="437" t="s">
        <v>518</v>
      </c>
      <c r="E379" s="437" t="s">
        <v>1393</v>
      </c>
      <c r="F379" s="437" t="s">
        <v>538</v>
      </c>
      <c r="G379" s="437" t="s">
        <v>1369</v>
      </c>
      <c r="H379" s="437" t="s">
        <v>537</v>
      </c>
      <c r="I379" s="437" t="s">
        <v>0</v>
      </c>
      <c r="J379" s="437" t="s">
        <v>539</v>
      </c>
      <c r="K379" s="437" t="s">
        <v>521</v>
      </c>
      <c r="L379" s="437" t="s">
        <v>533</v>
      </c>
      <c r="M379" s="437">
        <v>1</v>
      </c>
      <c r="N379" s="437">
        <v>1</v>
      </c>
      <c r="O379" s="437">
        <v>1</v>
      </c>
      <c r="P379" s="437">
        <v>1</v>
      </c>
      <c r="Q379" s="437">
        <v>1</v>
      </c>
      <c r="R379" s="437">
        <v>1</v>
      </c>
      <c r="S379" s="448">
        <v>322650.98</v>
      </c>
      <c r="T379" s="448">
        <v>0</v>
      </c>
      <c r="U379" s="448">
        <v>0</v>
      </c>
      <c r="V379" s="448">
        <v>0</v>
      </c>
      <c r="W379" s="448">
        <v>0</v>
      </c>
      <c r="X379" s="448">
        <v>0</v>
      </c>
      <c r="Y379" s="448">
        <v>0</v>
      </c>
      <c r="Z379" s="448">
        <v>322650.98</v>
      </c>
      <c r="AA379" s="846">
        <v>44291</v>
      </c>
      <c r="AB379" s="846">
        <v>45387</v>
      </c>
      <c r="AC379" s="847">
        <v>322650.98</v>
      </c>
      <c r="AD379" s="448">
        <v>2.6333333333333333</v>
      </c>
      <c r="AE379" s="448">
        <v>3.0444444444444443</v>
      </c>
      <c r="AF379" s="848">
        <v>6.1652999999999999E-2</v>
      </c>
      <c r="AG379" s="448">
        <v>849647.58066666662</v>
      </c>
      <c r="AH379" s="448">
        <v>982292.98355555546</v>
      </c>
      <c r="AI379" s="448">
        <v>19892.40086994</v>
      </c>
      <c r="AJ379" s="448">
        <v>2.6333333333333333</v>
      </c>
      <c r="AK379" s="448">
        <v>3.0444444444444443</v>
      </c>
      <c r="AL379" s="448">
        <v>6.1653000000000006E-2</v>
      </c>
    </row>
    <row r="380" spans="1:38">
      <c r="A380" s="437" t="s">
        <v>888</v>
      </c>
      <c r="B380" s="437" t="s">
        <v>2156</v>
      </c>
      <c r="C380" s="437" t="s">
        <v>517</v>
      </c>
      <c r="D380" s="437" t="s">
        <v>518</v>
      </c>
      <c r="E380" s="437" t="s">
        <v>1393</v>
      </c>
      <c r="F380" s="437" t="s">
        <v>538</v>
      </c>
      <c r="G380" s="437" t="s">
        <v>1369</v>
      </c>
      <c r="H380" s="437" t="s">
        <v>537</v>
      </c>
      <c r="I380" s="437" t="s">
        <v>0</v>
      </c>
      <c r="J380" s="437" t="s">
        <v>539</v>
      </c>
      <c r="K380" s="437" t="s">
        <v>521</v>
      </c>
      <c r="L380" s="437" t="s">
        <v>533</v>
      </c>
      <c r="M380" s="437">
        <v>1</v>
      </c>
      <c r="N380" s="437">
        <v>1</v>
      </c>
      <c r="O380" s="437">
        <v>1</v>
      </c>
      <c r="P380" s="437">
        <v>1</v>
      </c>
      <c r="Q380" s="437">
        <v>1</v>
      </c>
      <c r="R380" s="437">
        <v>1</v>
      </c>
      <c r="S380" s="448">
        <v>201501.13</v>
      </c>
      <c r="T380" s="448">
        <v>0</v>
      </c>
      <c r="U380" s="448">
        <v>0</v>
      </c>
      <c r="V380" s="448">
        <v>0</v>
      </c>
      <c r="W380" s="448">
        <v>0</v>
      </c>
      <c r="X380" s="448">
        <v>0</v>
      </c>
      <c r="Y380" s="448">
        <v>0</v>
      </c>
      <c r="Z380" s="448">
        <v>201501.13</v>
      </c>
      <c r="AA380" s="846">
        <v>44291</v>
      </c>
      <c r="AB380" s="846">
        <v>46117</v>
      </c>
      <c r="AC380" s="847">
        <v>201501.13</v>
      </c>
      <c r="AD380" s="448">
        <v>4.6611111111111114</v>
      </c>
      <c r="AE380" s="448">
        <v>5.072222222222222</v>
      </c>
      <c r="AF380" s="848">
        <v>7.1294999999999997E-2</v>
      </c>
      <c r="AG380" s="448">
        <v>939219.15594444447</v>
      </c>
      <c r="AH380" s="448">
        <v>1022058.5093888888</v>
      </c>
      <c r="AI380" s="448">
        <v>14366.02306335</v>
      </c>
      <c r="AJ380" s="448">
        <v>4.6611111111111114</v>
      </c>
      <c r="AK380" s="448">
        <v>5.072222222222222</v>
      </c>
      <c r="AL380" s="448">
        <v>7.1294999999999997E-2</v>
      </c>
    </row>
    <row r="381" spans="1:38">
      <c r="A381" s="437" t="s">
        <v>889</v>
      </c>
      <c r="B381" s="437" t="s">
        <v>2157</v>
      </c>
      <c r="C381" s="437" t="s">
        <v>517</v>
      </c>
      <c r="D381" s="437" t="s">
        <v>518</v>
      </c>
      <c r="E381" s="437" t="s">
        <v>1393</v>
      </c>
      <c r="F381" s="437" t="s">
        <v>538</v>
      </c>
      <c r="G381" s="437" t="s">
        <v>1369</v>
      </c>
      <c r="H381" s="437" t="s">
        <v>537</v>
      </c>
      <c r="I381" s="437" t="s">
        <v>0</v>
      </c>
      <c r="J381" s="437" t="s">
        <v>539</v>
      </c>
      <c r="K381" s="437" t="s">
        <v>521</v>
      </c>
      <c r="L381" s="437" t="s">
        <v>533</v>
      </c>
      <c r="M381" s="437">
        <v>1</v>
      </c>
      <c r="N381" s="437">
        <v>1</v>
      </c>
      <c r="O381" s="437">
        <v>1</v>
      </c>
      <c r="P381" s="437">
        <v>1</v>
      </c>
      <c r="Q381" s="437">
        <v>1</v>
      </c>
      <c r="R381" s="437">
        <v>1</v>
      </c>
      <c r="S381" s="448">
        <v>16515.12</v>
      </c>
      <c r="T381" s="448">
        <v>0</v>
      </c>
      <c r="U381" s="448">
        <v>0</v>
      </c>
      <c r="V381" s="448">
        <v>0</v>
      </c>
      <c r="W381" s="448">
        <v>0</v>
      </c>
      <c r="X381" s="448">
        <v>0</v>
      </c>
      <c r="Y381" s="448">
        <v>0</v>
      </c>
      <c r="Z381" s="448">
        <v>16515.12</v>
      </c>
      <c r="AA381" s="846">
        <v>44291</v>
      </c>
      <c r="AB381" s="846">
        <v>44656</v>
      </c>
      <c r="AC381" s="847">
        <v>16515.12</v>
      </c>
      <c r="AD381" s="448">
        <v>0.60277777777777775</v>
      </c>
      <c r="AE381" s="448">
        <v>1.0138888888888888</v>
      </c>
      <c r="AF381" s="848">
        <v>0.03</v>
      </c>
      <c r="AG381" s="448">
        <v>9954.9473333333317</v>
      </c>
      <c r="AH381" s="448">
        <v>16744.496666666666</v>
      </c>
      <c r="AI381" s="448">
        <v>495.45359999999994</v>
      </c>
      <c r="AJ381" s="448">
        <v>0.60277777777777775</v>
      </c>
      <c r="AK381" s="448">
        <v>1.0138888888888888</v>
      </c>
      <c r="AL381" s="448">
        <v>0.03</v>
      </c>
    </row>
    <row r="382" spans="1:38">
      <c r="A382" s="437" t="s">
        <v>890</v>
      </c>
      <c r="B382" s="437" t="s">
        <v>2158</v>
      </c>
      <c r="C382" s="437" t="s">
        <v>517</v>
      </c>
      <c r="D382" s="437" t="s">
        <v>518</v>
      </c>
      <c r="E382" s="437" t="s">
        <v>1393</v>
      </c>
      <c r="F382" s="437" t="s">
        <v>538</v>
      </c>
      <c r="G382" s="437" t="s">
        <v>1369</v>
      </c>
      <c r="H382" s="437" t="s">
        <v>537</v>
      </c>
      <c r="I382" s="437" t="s">
        <v>0</v>
      </c>
      <c r="J382" s="437" t="s">
        <v>539</v>
      </c>
      <c r="K382" s="437" t="s">
        <v>521</v>
      </c>
      <c r="L382" s="437" t="s">
        <v>533</v>
      </c>
      <c r="M382" s="437">
        <v>1</v>
      </c>
      <c r="N382" s="437">
        <v>1</v>
      </c>
      <c r="O382" s="437">
        <v>1</v>
      </c>
      <c r="P382" s="437">
        <v>1</v>
      </c>
      <c r="Q382" s="437">
        <v>1</v>
      </c>
      <c r="R382" s="437">
        <v>1</v>
      </c>
      <c r="S382" s="448">
        <v>49422.01</v>
      </c>
      <c r="T382" s="448">
        <v>0</v>
      </c>
      <c r="U382" s="448">
        <v>0</v>
      </c>
      <c r="V382" s="448">
        <v>0</v>
      </c>
      <c r="W382" s="448">
        <v>0</v>
      </c>
      <c r="X382" s="448">
        <v>0</v>
      </c>
      <c r="Y382" s="448">
        <v>0</v>
      </c>
      <c r="Z382" s="448">
        <v>49422.01</v>
      </c>
      <c r="AA382" s="846">
        <v>44291</v>
      </c>
      <c r="AB382" s="846">
        <v>45387</v>
      </c>
      <c r="AC382" s="847">
        <v>49422.01</v>
      </c>
      <c r="AD382" s="448">
        <v>2.6333333333333333</v>
      </c>
      <c r="AE382" s="448">
        <v>3.0444444444444443</v>
      </c>
      <c r="AF382" s="848">
        <v>6.1652999999999999E-2</v>
      </c>
      <c r="AG382" s="448">
        <v>130144.62633333333</v>
      </c>
      <c r="AH382" s="448">
        <v>150462.56377777777</v>
      </c>
      <c r="AI382" s="448">
        <v>3047.0151825299999</v>
      </c>
      <c r="AJ382" s="448">
        <v>2.6333333333333333</v>
      </c>
      <c r="AK382" s="448">
        <v>3.0444444444444443</v>
      </c>
      <c r="AL382" s="448">
        <v>6.1652999999999999E-2</v>
      </c>
    </row>
    <row r="383" spans="1:38">
      <c r="A383" s="437" t="s">
        <v>891</v>
      </c>
      <c r="B383" s="437" t="s">
        <v>2159</v>
      </c>
      <c r="C383" s="437" t="s">
        <v>517</v>
      </c>
      <c r="D383" s="437" t="s">
        <v>518</v>
      </c>
      <c r="E383" s="437" t="s">
        <v>1393</v>
      </c>
      <c r="F383" s="437" t="s">
        <v>538</v>
      </c>
      <c r="G383" s="437" t="s">
        <v>1369</v>
      </c>
      <c r="H383" s="437" t="s">
        <v>537</v>
      </c>
      <c r="I383" s="437" t="s">
        <v>0</v>
      </c>
      <c r="J383" s="437" t="s">
        <v>539</v>
      </c>
      <c r="K383" s="437" t="s">
        <v>521</v>
      </c>
      <c r="L383" s="437" t="s">
        <v>533</v>
      </c>
      <c r="M383" s="437">
        <v>1</v>
      </c>
      <c r="N383" s="437">
        <v>1</v>
      </c>
      <c r="O383" s="437">
        <v>1</v>
      </c>
      <c r="P383" s="437">
        <v>1</v>
      </c>
      <c r="Q383" s="437">
        <v>1</v>
      </c>
      <c r="R383" s="437">
        <v>1</v>
      </c>
      <c r="S383" s="448">
        <v>43897.66</v>
      </c>
      <c r="T383" s="448">
        <v>0</v>
      </c>
      <c r="U383" s="448">
        <v>0</v>
      </c>
      <c r="V383" s="448">
        <v>0</v>
      </c>
      <c r="W383" s="448">
        <v>0</v>
      </c>
      <c r="X383" s="448">
        <v>0</v>
      </c>
      <c r="Y383" s="448">
        <v>0</v>
      </c>
      <c r="Z383" s="448">
        <v>43897.66</v>
      </c>
      <c r="AA383" s="846">
        <v>44291</v>
      </c>
      <c r="AB383" s="846">
        <v>46117</v>
      </c>
      <c r="AC383" s="847">
        <v>43897.66</v>
      </c>
      <c r="AD383" s="448">
        <v>4.6611111111111114</v>
      </c>
      <c r="AE383" s="448">
        <v>5.072222222222222</v>
      </c>
      <c r="AF383" s="848">
        <v>7.1294999999999997E-2</v>
      </c>
      <c r="AG383" s="448">
        <v>204611.8707777778</v>
      </c>
      <c r="AH383" s="448">
        <v>222658.68655555556</v>
      </c>
      <c r="AI383" s="448">
        <v>3129.6836697000003</v>
      </c>
      <c r="AJ383" s="448">
        <v>4.6611111111111114</v>
      </c>
      <c r="AK383" s="448">
        <v>5.072222222222222</v>
      </c>
      <c r="AL383" s="448">
        <v>7.1294999999999997E-2</v>
      </c>
    </row>
    <row r="384" spans="1:38">
      <c r="A384" s="437" t="s">
        <v>892</v>
      </c>
      <c r="B384" s="437" t="s">
        <v>2160</v>
      </c>
      <c r="C384" s="437" t="s">
        <v>517</v>
      </c>
      <c r="D384" s="437" t="s">
        <v>518</v>
      </c>
      <c r="E384" s="437" t="s">
        <v>1393</v>
      </c>
      <c r="F384" s="437" t="s">
        <v>538</v>
      </c>
      <c r="G384" s="437" t="s">
        <v>1369</v>
      </c>
      <c r="H384" s="437" t="s">
        <v>537</v>
      </c>
      <c r="I384" s="437" t="s">
        <v>0</v>
      </c>
      <c r="J384" s="437" t="s">
        <v>539</v>
      </c>
      <c r="K384" s="437" t="s">
        <v>521</v>
      </c>
      <c r="L384" s="437" t="s">
        <v>533</v>
      </c>
      <c r="M384" s="437">
        <v>1</v>
      </c>
      <c r="N384" s="437">
        <v>1</v>
      </c>
      <c r="O384" s="437">
        <v>1</v>
      </c>
      <c r="P384" s="437">
        <v>1</v>
      </c>
      <c r="Q384" s="437">
        <v>1</v>
      </c>
      <c r="R384" s="437">
        <v>1</v>
      </c>
      <c r="S384" s="448">
        <v>509133.41</v>
      </c>
      <c r="T384" s="448">
        <v>0</v>
      </c>
      <c r="U384" s="448">
        <v>0</v>
      </c>
      <c r="V384" s="448">
        <v>0</v>
      </c>
      <c r="W384" s="448">
        <v>0</v>
      </c>
      <c r="X384" s="448">
        <v>0</v>
      </c>
      <c r="Y384" s="448">
        <v>0</v>
      </c>
      <c r="Z384" s="448">
        <v>509133.41</v>
      </c>
      <c r="AA384" s="846">
        <v>44291</v>
      </c>
      <c r="AB384" s="846">
        <v>45387</v>
      </c>
      <c r="AC384" s="847">
        <v>509133.41</v>
      </c>
      <c r="AD384" s="448">
        <v>2.6333333333333333</v>
      </c>
      <c r="AE384" s="448">
        <v>3.0444444444444443</v>
      </c>
      <c r="AF384" s="848">
        <v>6.1652999999999999E-2</v>
      </c>
      <c r="AG384" s="448">
        <v>1340717.9796666666</v>
      </c>
      <c r="AH384" s="448">
        <v>1550028.3815555554</v>
      </c>
      <c r="AI384" s="448">
        <v>31389.602126729998</v>
      </c>
      <c r="AJ384" s="448">
        <v>2.6333333333333333</v>
      </c>
      <c r="AK384" s="448">
        <v>3.0444444444444443</v>
      </c>
      <c r="AL384" s="448">
        <v>6.1652999999999999E-2</v>
      </c>
    </row>
    <row r="385" spans="1:38">
      <c r="A385" s="437" t="s">
        <v>893</v>
      </c>
      <c r="B385" s="437" t="s">
        <v>2161</v>
      </c>
      <c r="C385" s="437" t="s">
        <v>517</v>
      </c>
      <c r="D385" s="437" t="s">
        <v>518</v>
      </c>
      <c r="E385" s="437" t="s">
        <v>1393</v>
      </c>
      <c r="F385" s="437" t="s">
        <v>538</v>
      </c>
      <c r="G385" s="437" t="s">
        <v>1369</v>
      </c>
      <c r="H385" s="437" t="s">
        <v>537</v>
      </c>
      <c r="I385" s="437" t="s">
        <v>0</v>
      </c>
      <c r="J385" s="437" t="s">
        <v>539</v>
      </c>
      <c r="K385" s="437" t="s">
        <v>521</v>
      </c>
      <c r="L385" s="437" t="s">
        <v>533</v>
      </c>
      <c r="M385" s="437">
        <v>1</v>
      </c>
      <c r="N385" s="437">
        <v>1</v>
      </c>
      <c r="O385" s="437">
        <v>1</v>
      </c>
      <c r="P385" s="437">
        <v>1</v>
      </c>
      <c r="Q385" s="437">
        <v>1</v>
      </c>
      <c r="R385" s="437">
        <v>1</v>
      </c>
      <c r="S385" s="448">
        <v>509133.41</v>
      </c>
      <c r="T385" s="448">
        <v>0</v>
      </c>
      <c r="U385" s="448">
        <v>0</v>
      </c>
      <c r="V385" s="448">
        <v>0</v>
      </c>
      <c r="W385" s="448">
        <v>0</v>
      </c>
      <c r="X385" s="448">
        <v>0</v>
      </c>
      <c r="Y385" s="448">
        <v>0</v>
      </c>
      <c r="Z385" s="448">
        <v>509133.41</v>
      </c>
      <c r="AA385" s="846">
        <v>44291</v>
      </c>
      <c r="AB385" s="846">
        <v>46117</v>
      </c>
      <c r="AC385" s="847">
        <v>509133.41</v>
      </c>
      <c r="AD385" s="448">
        <v>4.6611111111111114</v>
      </c>
      <c r="AE385" s="448">
        <v>5.072222222222222</v>
      </c>
      <c r="AF385" s="848">
        <v>7.1294999999999997E-2</v>
      </c>
      <c r="AG385" s="448">
        <v>2373127.394388889</v>
      </c>
      <c r="AH385" s="448">
        <v>2582437.7962777773</v>
      </c>
      <c r="AI385" s="448">
        <v>36298.666465949995</v>
      </c>
      <c r="AJ385" s="448">
        <v>4.6611111111111114</v>
      </c>
      <c r="AK385" s="448">
        <v>5.072222222222222</v>
      </c>
      <c r="AL385" s="448">
        <v>7.1294999999999997E-2</v>
      </c>
    </row>
    <row r="386" spans="1:38">
      <c r="A386" s="437" t="s">
        <v>894</v>
      </c>
      <c r="B386" s="437" t="s">
        <v>2162</v>
      </c>
      <c r="C386" s="437" t="s">
        <v>517</v>
      </c>
      <c r="D386" s="437" t="s">
        <v>518</v>
      </c>
      <c r="E386" s="437" t="s">
        <v>1393</v>
      </c>
      <c r="F386" s="437" t="s">
        <v>538</v>
      </c>
      <c r="G386" s="437" t="s">
        <v>1369</v>
      </c>
      <c r="H386" s="437" t="s">
        <v>537</v>
      </c>
      <c r="I386" s="437" t="s">
        <v>0</v>
      </c>
      <c r="J386" s="437" t="s">
        <v>539</v>
      </c>
      <c r="K386" s="437" t="s">
        <v>521</v>
      </c>
      <c r="L386" s="437" t="s">
        <v>533</v>
      </c>
      <c r="M386" s="437">
        <v>1</v>
      </c>
      <c r="N386" s="437">
        <v>1</v>
      </c>
      <c r="O386" s="437">
        <v>1</v>
      </c>
      <c r="P386" s="437">
        <v>1</v>
      </c>
      <c r="Q386" s="437">
        <v>1</v>
      </c>
      <c r="R386" s="437">
        <v>1</v>
      </c>
      <c r="S386" s="448">
        <v>83250.240000000005</v>
      </c>
      <c r="T386" s="448">
        <v>0</v>
      </c>
      <c r="U386" s="448">
        <v>0</v>
      </c>
      <c r="V386" s="448">
        <v>0</v>
      </c>
      <c r="W386" s="448">
        <v>0</v>
      </c>
      <c r="X386" s="448">
        <v>0</v>
      </c>
      <c r="Y386" s="448">
        <v>0</v>
      </c>
      <c r="Z386" s="448">
        <v>83250.240000000005</v>
      </c>
      <c r="AA386" s="846">
        <v>44291</v>
      </c>
      <c r="AB386" s="846">
        <v>44656</v>
      </c>
      <c r="AC386" s="847">
        <v>83250.240000000005</v>
      </c>
      <c r="AD386" s="448">
        <v>0.60277777777777775</v>
      </c>
      <c r="AE386" s="448">
        <v>1.0138888888888888</v>
      </c>
      <c r="AF386" s="848">
        <v>0.03</v>
      </c>
      <c r="AG386" s="448">
        <v>50181.394666666667</v>
      </c>
      <c r="AH386" s="448">
        <v>84406.493333333332</v>
      </c>
      <c r="AI386" s="448">
        <v>2497.5072</v>
      </c>
      <c r="AJ386" s="448">
        <v>0.60277777777777775</v>
      </c>
      <c r="AK386" s="448">
        <v>1.0138888888888888</v>
      </c>
      <c r="AL386" s="448">
        <v>0.03</v>
      </c>
    </row>
    <row r="387" spans="1:38">
      <c r="A387" s="437" t="s">
        <v>895</v>
      </c>
      <c r="B387" s="437" t="s">
        <v>2163</v>
      </c>
      <c r="C387" s="437" t="s">
        <v>517</v>
      </c>
      <c r="D387" s="437" t="s">
        <v>518</v>
      </c>
      <c r="E387" s="437" t="s">
        <v>1393</v>
      </c>
      <c r="F387" s="437" t="s">
        <v>538</v>
      </c>
      <c r="G387" s="437" t="s">
        <v>1369</v>
      </c>
      <c r="H387" s="437" t="s">
        <v>537</v>
      </c>
      <c r="I387" s="437" t="s">
        <v>0</v>
      </c>
      <c r="J387" s="437" t="s">
        <v>539</v>
      </c>
      <c r="K387" s="437" t="s">
        <v>521</v>
      </c>
      <c r="L387" s="437" t="s">
        <v>533</v>
      </c>
      <c r="M387" s="437">
        <v>1</v>
      </c>
      <c r="N387" s="437">
        <v>1</v>
      </c>
      <c r="O387" s="437">
        <v>1</v>
      </c>
      <c r="P387" s="437">
        <v>1</v>
      </c>
      <c r="Q387" s="437">
        <v>1</v>
      </c>
      <c r="R387" s="437">
        <v>1</v>
      </c>
      <c r="S387" s="448">
        <v>249107.5</v>
      </c>
      <c r="T387" s="448">
        <v>0</v>
      </c>
      <c r="U387" s="448">
        <v>0</v>
      </c>
      <c r="V387" s="448">
        <v>0</v>
      </c>
      <c r="W387" s="448">
        <v>0</v>
      </c>
      <c r="X387" s="448">
        <v>0</v>
      </c>
      <c r="Y387" s="448">
        <v>0</v>
      </c>
      <c r="Z387" s="448">
        <v>249107.5</v>
      </c>
      <c r="AA387" s="846">
        <v>44291</v>
      </c>
      <c r="AB387" s="846">
        <v>45387</v>
      </c>
      <c r="AC387" s="847">
        <v>249107.5</v>
      </c>
      <c r="AD387" s="448">
        <v>2.6333333333333333</v>
      </c>
      <c r="AE387" s="448">
        <v>3.0444444444444443</v>
      </c>
      <c r="AF387" s="848">
        <v>6.1652999999999999E-2</v>
      </c>
      <c r="AG387" s="448">
        <v>655983.08333333337</v>
      </c>
      <c r="AH387" s="448">
        <v>758393.94444444438</v>
      </c>
      <c r="AI387" s="448">
        <v>15358.2246975</v>
      </c>
      <c r="AJ387" s="448">
        <v>2.6333333333333333</v>
      </c>
      <c r="AK387" s="448">
        <v>3.0444444444444443</v>
      </c>
      <c r="AL387" s="448">
        <v>6.1652999999999999E-2</v>
      </c>
    </row>
    <row r="388" spans="1:38">
      <c r="A388" s="437" t="s">
        <v>896</v>
      </c>
      <c r="B388" s="437" t="s">
        <v>2164</v>
      </c>
      <c r="C388" s="437" t="s">
        <v>517</v>
      </c>
      <c r="D388" s="437" t="s">
        <v>518</v>
      </c>
      <c r="E388" s="437" t="s">
        <v>1393</v>
      </c>
      <c r="F388" s="437" t="s">
        <v>538</v>
      </c>
      <c r="G388" s="437" t="s">
        <v>1369</v>
      </c>
      <c r="H388" s="437" t="s">
        <v>537</v>
      </c>
      <c r="I388" s="437" t="s">
        <v>0</v>
      </c>
      <c r="J388" s="437" t="s">
        <v>539</v>
      </c>
      <c r="K388" s="437" t="s">
        <v>521</v>
      </c>
      <c r="L388" s="437" t="s">
        <v>533</v>
      </c>
      <c r="M388" s="437">
        <v>1</v>
      </c>
      <c r="N388" s="437">
        <v>1</v>
      </c>
      <c r="O388" s="437">
        <v>1</v>
      </c>
      <c r="P388" s="437">
        <v>1</v>
      </c>
      <c r="Q388" s="437">
        <v>1</v>
      </c>
      <c r="R388" s="437">
        <v>1</v>
      </c>
      <c r="S388" s="448">
        <v>221256.76</v>
      </c>
      <c r="T388" s="448">
        <v>0</v>
      </c>
      <c r="U388" s="448">
        <v>0</v>
      </c>
      <c r="V388" s="448">
        <v>0</v>
      </c>
      <c r="W388" s="448">
        <v>0</v>
      </c>
      <c r="X388" s="448">
        <v>0</v>
      </c>
      <c r="Y388" s="448">
        <v>0</v>
      </c>
      <c r="Z388" s="448">
        <v>221256.76</v>
      </c>
      <c r="AA388" s="846">
        <v>44291</v>
      </c>
      <c r="AB388" s="846">
        <v>46117</v>
      </c>
      <c r="AC388" s="847">
        <v>221256.76</v>
      </c>
      <c r="AD388" s="448">
        <v>4.6611111111111114</v>
      </c>
      <c r="AE388" s="448">
        <v>5.072222222222222</v>
      </c>
      <c r="AF388" s="848">
        <v>7.1294999999999997E-2</v>
      </c>
      <c r="AG388" s="448">
        <v>1031302.3424444445</v>
      </c>
      <c r="AH388" s="448">
        <v>1122263.4548888889</v>
      </c>
      <c r="AI388" s="448">
        <v>15774.5007042</v>
      </c>
      <c r="AJ388" s="448">
        <v>4.6611111111111114</v>
      </c>
      <c r="AK388" s="448">
        <v>5.072222222222222</v>
      </c>
      <c r="AL388" s="448">
        <v>7.1294999999999997E-2</v>
      </c>
    </row>
    <row r="389" spans="1:38">
      <c r="A389" s="437" t="s">
        <v>897</v>
      </c>
      <c r="B389" s="437" t="s">
        <v>2165</v>
      </c>
      <c r="C389" s="437" t="s">
        <v>517</v>
      </c>
      <c r="D389" s="437" t="s">
        <v>518</v>
      </c>
      <c r="E389" s="437" t="s">
        <v>1393</v>
      </c>
      <c r="F389" s="437" t="s">
        <v>538</v>
      </c>
      <c r="G389" s="437" t="s">
        <v>1369</v>
      </c>
      <c r="H389" s="437" t="s">
        <v>537</v>
      </c>
      <c r="I389" s="437" t="s">
        <v>0</v>
      </c>
      <c r="J389" s="437" t="s">
        <v>539</v>
      </c>
      <c r="K389" s="437" t="s">
        <v>521</v>
      </c>
      <c r="L389" s="437" t="s">
        <v>533</v>
      </c>
      <c r="M389" s="437">
        <v>1</v>
      </c>
      <c r="N389" s="437">
        <v>1</v>
      </c>
      <c r="O389" s="437">
        <v>1</v>
      </c>
      <c r="P389" s="437">
        <v>1</v>
      </c>
      <c r="Q389" s="437">
        <v>1</v>
      </c>
      <c r="R389" s="437">
        <v>1</v>
      </c>
      <c r="S389" s="448">
        <v>3005244.61</v>
      </c>
      <c r="T389" s="448">
        <v>0</v>
      </c>
      <c r="U389" s="448">
        <v>0</v>
      </c>
      <c r="V389" s="448">
        <v>0</v>
      </c>
      <c r="W389" s="448">
        <v>0</v>
      </c>
      <c r="X389" s="448">
        <v>0</v>
      </c>
      <c r="Y389" s="448">
        <v>0</v>
      </c>
      <c r="Z389" s="448">
        <v>3005244.61</v>
      </c>
      <c r="AA389" s="846">
        <v>44291</v>
      </c>
      <c r="AB389" s="846">
        <v>44656</v>
      </c>
      <c r="AC389" s="847">
        <v>3005244.61</v>
      </c>
      <c r="AD389" s="448">
        <v>0.60277777777777775</v>
      </c>
      <c r="AE389" s="448">
        <v>1.0138888888888888</v>
      </c>
      <c r="AF389" s="848">
        <v>0.03</v>
      </c>
      <c r="AG389" s="448">
        <v>1811494.6676944443</v>
      </c>
      <c r="AH389" s="448">
        <v>3046984.1184722218</v>
      </c>
      <c r="AI389" s="448">
        <v>90157.338299999989</v>
      </c>
      <c r="AJ389" s="448">
        <v>0.60277777777777775</v>
      </c>
      <c r="AK389" s="448">
        <v>1.0138888888888888</v>
      </c>
      <c r="AL389" s="448">
        <v>0.03</v>
      </c>
    </row>
    <row r="390" spans="1:38">
      <c r="A390" s="437" t="s">
        <v>898</v>
      </c>
      <c r="B390" s="437" t="s">
        <v>2166</v>
      </c>
      <c r="C390" s="437" t="s">
        <v>517</v>
      </c>
      <c r="D390" s="437" t="s">
        <v>518</v>
      </c>
      <c r="E390" s="437" t="s">
        <v>1393</v>
      </c>
      <c r="F390" s="437" t="s">
        <v>538</v>
      </c>
      <c r="G390" s="437" t="s">
        <v>1369</v>
      </c>
      <c r="H390" s="437" t="s">
        <v>537</v>
      </c>
      <c r="I390" s="437" t="s">
        <v>0</v>
      </c>
      <c r="J390" s="437" t="s">
        <v>539</v>
      </c>
      <c r="K390" s="437" t="s">
        <v>521</v>
      </c>
      <c r="L390" s="437" t="s">
        <v>533</v>
      </c>
      <c r="M390" s="437">
        <v>1</v>
      </c>
      <c r="N390" s="437">
        <v>1</v>
      </c>
      <c r="O390" s="437">
        <v>1</v>
      </c>
      <c r="P390" s="437">
        <v>1</v>
      </c>
      <c r="Q390" s="437">
        <v>1</v>
      </c>
      <c r="R390" s="437">
        <v>1</v>
      </c>
      <c r="S390" s="448">
        <v>973557.17</v>
      </c>
      <c r="T390" s="448">
        <v>0</v>
      </c>
      <c r="U390" s="448">
        <v>0</v>
      </c>
      <c r="V390" s="448">
        <v>0</v>
      </c>
      <c r="W390" s="448">
        <v>0</v>
      </c>
      <c r="X390" s="448">
        <v>0</v>
      </c>
      <c r="Y390" s="448">
        <v>0</v>
      </c>
      <c r="Z390" s="448">
        <v>973557.17</v>
      </c>
      <c r="AA390" s="846">
        <v>44291</v>
      </c>
      <c r="AB390" s="846">
        <v>44656</v>
      </c>
      <c r="AC390" s="847">
        <v>973557.17</v>
      </c>
      <c r="AD390" s="448">
        <v>0.60277777777777775</v>
      </c>
      <c r="AE390" s="448">
        <v>1.0138888888888888</v>
      </c>
      <c r="AF390" s="848">
        <v>0.03</v>
      </c>
      <c r="AG390" s="448">
        <v>586838.6274722222</v>
      </c>
      <c r="AH390" s="448">
        <v>987078.79736111115</v>
      </c>
      <c r="AI390" s="448">
        <v>29206.715100000001</v>
      </c>
      <c r="AJ390" s="448">
        <v>0.60277777777777775</v>
      </c>
      <c r="AK390" s="448">
        <v>1.0138888888888888</v>
      </c>
      <c r="AL390" s="448">
        <v>0.03</v>
      </c>
    </row>
    <row r="391" spans="1:38">
      <c r="A391" s="437" t="s">
        <v>899</v>
      </c>
      <c r="B391" s="437" t="s">
        <v>2167</v>
      </c>
      <c r="C391" s="437" t="s">
        <v>517</v>
      </c>
      <c r="D391" s="437" t="s">
        <v>518</v>
      </c>
      <c r="E391" s="437" t="s">
        <v>1393</v>
      </c>
      <c r="F391" s="437" t="s">
        <v>538</v>
      </c>
      <c r="G391" s="437" t="s">
        <v>1369</v>
      </c>
      <c r="H391" s="437" t="s">
        <v>537</v>
      </c>
      <c r="I391" s="437" t="s">
        <v>0</v>
      </c>
      <c r="J391" s="437" t="s">
        <v>539</v>
      </c>
      <c r="K391" s="437" t="s">
        <v>521</v>
      </c>
      <c r="L391" s="437" t="s">
        <v>533</v>
      </c>
      <c r="M391" s="437">
        <v>1</v>
      </c>
      <c r="N391" s="437">
        <v>1</v>
      </c>
      <c r="O391" s="437">
        <v>1</v>
      </c>
      <c r="P391" s="437">
        <v>1</v>
      </c>
      <c r="Q391" s="437">
        <v>1</v>
      </c>
      <c r="R391" s="437">
        <v>1</v>
      </c>
      <c r="S391" s="448">
        <v>6693426.8300000001</v>
      </c>
      <c r="T391" s="448">
        <v>0</v>
      </c>
      <c r="U391" s="448">
        <v>0</v>
      </c>
      <c r="V391" s="448">
        <v>0</v>
      </c>
      <c r="W391" s="448">
        <v>0</v>
      </c>
      <c r="X391" s="448">
        <v>0</v>
      </c>
      <c r="Y391" s="448">
        <v>0</v>
      </c>
      <c r="Z391" s="448">
        <v>6693426.8300000001</v>
      </c>
      <c r="AA391" s="846">
        <v>44291</v>
      </c>
      <c r="AB391" s="846">
        <v>44656</v>
      </c>
      <c r="AC391" s="847">
        <v>6693426.8300000001</v>
      </c>
      <c r="AD391" s="448">
        <v>0.60277777777777775</v>
      </c>
      <c r="AE391" s="448">
        <v>1.0138888888888888</v>
      </c>
      <c r="AF391" s="848">
        <v>0.03</v>
      </c>
      <c r="AG391" s="448">
        <v>4034648.9503055555</v>
      </c>
      <c r="AH391" s="448">
        <v>6786391.0915277777</v>
      </c>
      <c r="AI391" s="448">
        <v>200802.80489999999</v>
      </c>
      <c r="AJ391" s="448">
        <v>0.60277777777777775</v>
      </c>
      <c r="AK391" s="448">
        <v>1.0138888888888888</v>
      </c>
      <c r="AL391" s="448">
        <v>0.03</v>
      </c>
    </row>
    <row r="392" spans="1:38">
      <c r="A392" s="437" t="s">
        <v>900</v>
      </c>
      <c r="B392" s="437" t="s">
        <v>2168</v>
      </c>
      <c r="C392" s="437" t="s">
        <v>517</v>
      </c>
      <c r="D392" s="437" t="s">
        <v>518</v>
      </c>
      <c r="E392" s="437" t="s">
        <v>1393</v>
      </c>
      <c r="F392" s="437" t="s">
        <v>538</v>
      </c>
      <c r="G392" s="437" t="s">
        <v>1369</v>
      </c>
      <c r="H392" s="437" t="s">
        <v>537</v>
      </c>
      <c r="I392" s="437" t="s">
        <v>0</v>
      </c>
      <c r="J392" s="437" t="s">
        <v>539</v>
      </c>
      <c r="K392" s="437" t="s">
        <v>521</v>
      </c>
      <c r="L392" s="437" t="s">
        <v>533</v>
      </c>
      <c r="M392" s="437">
        <v>1</v>
      </c>
      <c r="N392" s="437">
        <v>1</v>
      </c>
      <c r="O392" s="437">
        <v>1</v>
      </c>
      <c r="P392" s="437">
        <v>1</v>
      </c>
      <c r="Q392" s="437">
        <v>1</v>
      </c>
      <c r="R392" s="437">
        <v>1</v>
      </c>
      <c r="S392" s="448">
        <v>1407654.19</v>
      </c>
      <c r="T392" s="448">
        <v>0</v>
      </c>
      <c r="U392" s="448">
        <v>0</v>
      </c>
      <c r="V392" s="448">
        <v>0</v>
      </c>
      <c r="W392" s="448">
        <v>0</v>
      </c>
      <c r="X392" s="448">
        <v>0</v>
      </c>
      <c r="Y392" s="448">
        <v>0</v>
      </c>
      <c r="Z392" s="448">
        <v>1407654.19</v>
      </c>
      <c r="AA392" s="846">
        <v>44291</v>
      </c>
      <c r="AB392" s="846">
        <v>44656</v>
      </c>
      <c r="AC392" s="847">
        <v>1407654.19</v>
      </c>
      <c r="AD392" s="448">
        <v>0.60277777777777775</v>
      </c>
      <c r="AE392" s="448">
        <v>1.0138888888888888</v>
      </c>
      <c r="AF392" s="848">
        <v>0.03</v>
      </c>
      <c r="AG392" s="448">
        <v>848502.6645277777</v>
      </c>
      <c r="AH392" s="448">
        <v>1427204.9426388887</v>
      </c>
      <c r="AI392" s="448">
        <v>42229.625699999997</v>
      </c>
      <c r="AJ392" s="448">
        <v>0.60277777777777775</v>
      </c>
      <c r="AK392" s="448">
        <v>1.0138888888888888</v>
      </c>
      <c r="AL392" s="448">
        <v>0.03</v>
      </c>
    </row>
    <row r="393" spans="1:38">
      <c r="A393" s="437" t="s">
        <v>901</v>
      </c>
      <c r="B393" s="437" t="s">
        <v>2169</v>
      </c>
      <c r="C393" s="437" t="s">
        <v>517</v>
      </c>
      <c r="D393" s="437" t="s">
        <v>518</v>
      </c>
      <c r="E393" s="437" t="s">
        <v>1393</v>
      </c>
      <c r="F393" s="437" t="s">
        <v>538</v>
      </c>
      <c r="G393" s="437" t="s">
        <v>1369</v>
      </c>
      <c r="H393" s="437" t="s">
        <v>537</v>
      </c>
      <c r="I393" s="437" t="s">
        <v>0</v>
      </c>
      <c r="J393" s="437" t="s">
        <v>539</v>
      </c>
      <c r="K393" s="437" t="s">
        <v>521</v>
      </c>
      <c r="L393" s="437" t="s">
        <v>533</v>
      </c>
      <c r="M393" s="437">
        <v>1</v>
      </c>
      <c r="N393" s="437">
        <v>1</v>
      </c>
      <c r="O393" s="437">
        <v>1</v>
      </c>
      <c r="P393" s="437">
        <v>1</v>
      </c>
      <c r="Q393" s="437">
        <v>1</v>
      </c>
      <c r="R393" s="437">
        <v>1</v>
      </c>
      <c r="S393" s="448">
        <v>3753599.31</v>
      </c>
      <c r="T393" s="448">
        <v>0</v>
      </c>
      <c r="U393" s="448">
        <v>0</v>
      </c>
      <c r="V393" s="448">
        <v>0</v>
      </c>
      <c r="W393" s="448">
        <v>0</v>
      </c>
      <c r="X393" s="448">
        <v>0</v>
      </c>
      <c r="Y393" s="448">
        <v>0</v>
      </c>
      <c r="Z393" s="448">
        <v>3753599.31</v>
      </c>
      <c r="AA393" s="846">
        <v>44291</v>
      </c>
      <c r="AB393" s="846">
        <v>45387</v>
      </c>
      <c r="AC393" s="847">
        <v>3753599.31</v>
      </c>
      <c r="AD393" s="448">
        <v>2.6333333333333333</v>
      </c>
      <c r="AE393" s="448">
        <v>3.0444444444444443</v>
      </c>
      <c r="AF393" s="848">
        <v>6.1652999999999999E-2</v>
      </c>
      <c r="AG393" s="448">
        <v>9884478.1830000002</v>
      </c>
      <c r="AH393" s="448">
        <v>11427624.566</v>
      </c>
      <c r="AI393" s="448">
        <v>231420.65825943</v>
      </c>
      <c r="AJ393" s="448">
        <v>2.6333333333333333</v>
      </c>
      <c r="AK393" s="448">
        <v>3.0444444444444443</v>
      </c>
      <c r="AL393" s="448">
        <v>6.1652999999999999E-2</v>
      </c>
    </row>
    <row r="394" spans="1:38">
      <c r="A394" s="437" t="s">
        <v>902</v>
      </c>
      <c r="B394" s="437" t="s">
        <v>2170</v>
      </c>
      <c r="C394" s="437" t="s">
        <v>517</v>
      </c>
      <c r="D394" s="437" t="s">
        <v>518</v>
      </c>
      <c r="E394" s="437" t="s">
        <v>1393</v>
      </c>
      <c r="F394" s="437" t="s">
        <v>538</v>
      </c>
      <c r="G394" s="437" t="s">
        <v>1369</v>
      </c>
      <c r="H394" s="437" t="s">
        <v>537</v>
      </c>
      <c r="I394" s="437" t="s">
        <v>0</v>
      </c>
      <c r="J394" s="437" t="s">
        <v>539</v>
      </c>
      <c r="K394" s="437" t="s">
        <v>521</v>
      </c>
      <c r="L394" s="437" t="s">
        <v>533</v>
      </c>
      <c r="M394" s="437">
        <v>1</v>
      </c>
      <c r="N394" s="437">
        <v>1</v>
      </c>
      <c r="O394" s="437">
        <v>1</v>
      </c>
      <c r="P394" s="437">
        <v>1</v>
      </c>
      <c r="Q394" s="437">
        <v>1</v>
      </c>
      <c r="R394" s="437">
        <v>1</v>
      </c>
      <c r="S394" s="448">
        <v>3027896.67</v>
      </c>
      <c r="T394" s="448">
        <v>0</v>
      </c>
      <c r="U394" s="448">
        <v>0</v>
      </c>
      <c r="V394" s="448">
        <v>0</v>
      </c>
      <c r="W394" s="448">
        <v>0</v>
      </c>
      <c r="X394" s="448">
        <v>0</v>
      </c>
      <c r="Y394" s="448">
        <v>0</v>
      </c>
      <c r="Z394" s="448">
        <v>3027896.67</v>
      </c>
      <c r="AA394" s="846">
        <v>44291</v>
      </c>
      <c r="AB394" s="846">
        <v>44656</v>
      </c>
      <c r="AC394" s="847">
        <v>3027896.67</v>
      </c>
      <c r="AD394" s="448">
        <v>0.60277777777777775</v>
      </c>
      <c r="AE394" s="448">
        <v>1.0138888888888888</v>
      </c>
      <c r="AF394" s="848">
        <v>0.03</v>
      </c>
      <c r="AG394" s="448">
        <v>1825148.8260833332</v>
      </c>
      <c r="AH394" s="448">
        <v>3069950.7904166663</v>
      </c>
      <c r="AI394" s="448">
        <v>90836.900099999999</v>
      </c>
      <c r="AJ394" s="448">
        <v>0.60277777777777775</v>
      </c>
      <c r="AK394" s="448">
        <v>1.0138888888888888</v>
      </c>
      <c r="AL394" s="448">
        <v>0.03</v>
      </c>
    </row>
    <row r="395" spans="1:38">
      <c r="A395" s="437" t="s">
        <v>903</v>
      </c>
      <c r="B395" s="437" t="s">
        <v>2171</v>
      </c>
      <c r="C395" s="437" t="s">
        <v>517</v>
      </c>
      <c r="D395" s="437" t="s">
        <v>518</v>
      </c>
      <c r="E395" s="437" t="s">
        <v>1393</v>
      </c>
      <c r="F395" s="437" t="s">
        <v>538</v>
      </c>
      <c r="G395" s="437" t="s">
        <v>1369</v>
      </c>
      <c r="H395" s="437" t="s">
        <v>537</v>
      </c>
      <c r="I395" s="437" t="s">
        <v>0</v>
      </c>
      <c r="J395" s="437" t="s">
        <v>539</v>
      </c>
      <c r="K395" s="437" t="s">
        <v>521</v>
      </c>
      <c r="L395" s="437" t="s">
        <v>533</v>
      </c>
      <c r="M395" s="437">
        <v>1</v>
      </c>
      <c r="N395" s="437">
        <v>1</v>
      </c>
      <c r="O395" s="437">
        <v>1</v>
      </c>
      <c r="P395" s="437">
        <v>1</v>
      </c>
      <c r="Q395" s="437">
        <v>1</v>
      </c>
      <c r="R395" s="437">
        <v>1</v>
      </c>
      <c r="S395" s="448">
        <v>290202.96000000002</v>
      </c>
      <c r="T395" s="448">
        <v>0</v>
      </c>
      <c r="U395" s="448">
        <v>0</v>
      </c>
      <c r="V395" s="448">
        <v>0</v>
      </c>
      <c r="W395" s="448">
        <v>0</v>
      </c>
      <c r="X395" s="448">
        <v>0</v>
      </c>
      <c r="Y395" s="448">
        <v>0</v>
      </c>
      <c r="Z395" s="448">
        <v>290202.96000000002</v>
      </c>
      <c r="AA395" s="846">
        <v>44291</v>
      </c>
      <c r="AB395" s="846">
        <v>45387</v>
      </c>
      <c r="AC395" s="847">
        <v>290202.96000000002</v>
      </c>
      <c r="AD395" s="448">
        <v>2.6333333333333333</v>
      </c>
      <c r="AE395" s="448">
        <v>3.0444444444444443</v>
      </c>
      <c r="AF395" s="848">
        <v>6.1652999999999999E-2</v>
      </c>
      <c r="AG395" s="448">
        <v>764201.12800000003</v>
      </c>
      <c r="AH395" s="448">
        <v>883506.78933333338</v>
      </c>
      <c r="AI395" s="448">
        <v>17891.883092880002</v>
      </c>
      <c r="AJ395" s="448">
        <v>2.6333333333333333</v>
      </c>
      <c r="AK395" s="448">
        <v>3.0444444444444443</v>
      </c>
      <c r="AL395" s="448">
        <v>6.1652999999999999E-2</v>
      </c>
    </row>
    <row r="396" spans="1:38">
      <c r="A396" s="437" t="s">
        <v>904</v>
      </c>
      <c r="B396" s="437" t="s">
        <v>2172</v>
      </c>
      <c r="C396" s="437" t="s">
        <v>517</v>
      </c>
      <c r="D396" s="437" t="s">
        <v>518</v>
      </c>
      <c r="E396" s="437" t="s">
        <v>1393</v>
      </c>
      <c r="F396" s="437" t="s">
        <v>538</v>
      </c>
      <c r="G396" s="437" t="s">
        <v>1369</v>
      </c>
      <c r="H396" s="437" t="s">
        <v>537</v>
      </c>
      <c r="I396" s="437" t="s">
        <v>0</v>
      </c>
      <c r="J396" s="437" t="s">
        <v>539</v>
      </c>
      <c r="K396" s="437" t="s">
        <v>521</v>
      </c>
      <c r="L396" s="437" t="s">
        <v>533</v>
      </c>
      <c r="M396" s="437">
        <v>1</v>
      </c>
      <c r="N396" s="437">
        <v>1</v>
      </c>
      <c r="O396" s="437">
        <v>1</v>
      </c>
      <c r="P396" s="437">
        <v>1</v>
      </c>
      <c r="Q396" s="437">
        <v>1</v>
      </c>
      <c r="R396" s="437">
        <v>1</v>
      </c>
      <c r="S396" s="448">
        <v>289932.76</v>
      </c>
      <c r="T396" s="448">
        <v>0</v>
      </c>
      <c r="U396" s="448">
        <v>0</v>
      </c>
      <c r="V396" s="448">
        <v>0</v>
      </c>
      <c r="W396" s="448">
        <v>0</v>
      </c>
      <c r="X396" s="448">
        <v>0</v>
      </c>
      <c r="Y396" s="448">
        <v>0</v>
      </c>
      <c r="Z396" s="448">
        <v>289932.76</v>
      </c>
      <c r="AA396" s="846">
        <v>44291</v>
      </c>
      <c r="AB396" s="846">
        <v>46117</v>
      </c>
      <c r="AC396" s="847">
        <v>289932.76</v>
      </c>
      <c r="AD396" s="448">
        <v>4.6611111111111114</v>
      </c>
      <c r="AE396" s="448">
        <v>5.072222222222222</v>
      </c>
      <c r="AF396" s="848">
        <v>7.1294999999999997E-2</v>
      </c>
      <c r="AG396" s="448">
        <v>1351408.8091111113</v>
      </c>
      <c r="AH396" s="448">
        <v>1470603.3882222222</v>
      </c>
      <c r="AI396" s="448">
        <v>20670.756124200001</v>
      </c>
      <c r="AJ396" s="448">
        <v>4.6611111111111114</v>
      </c>
      <c r="AK396" s="448">
        <v>5.072222222222222</v>
      </c>
      <c r="AL396" s="448">
        <v>7.1294999999999997E-2</v>
      </c>
    </row>
    <row r="397" spans="1:38">
      <c r="A397" s="437" t="s">
        <v>905</v>
      </c>
      <c r="B397" s="437" t="s">
        <v>2173</v>
      </c>
      <c r="C397" s="437" t="s">
        <v>517</v>
      </c>
      <c r="D397" s="437" t="s">
        <v>518</v>
      </c>
      <c r="E397" s="437" t="s">
        <v>1393</v>
      </c>
      <c r="F397" s="437" t="s">
        <v>538</v>
      </c>
      <c r="G397" s="437" t="s">
        <v>1369</v>
      </c>
      <c r="H397" s="437" t="s">
        <v>537</v>
      </c>
      <c r="I397" s="437" t="s">
        <v>0</v>
      </c>
      <c r="J397" s="437" t="s">
        <v>539</v>
      </c>
      <c r="K397" s="437" t="s">
        <v>521</v>
      </c>
      <c r="L397" s="437" t="s">
        <v>533</v>
      </c>
      <c r="M397" s="437">
        <v>1</v>
      </c>
      <c r="N397" s="437">
        <v>1</v>
      </c>
      <c r="O397" s="437">
        <v>1</v>
      </c>
      <c r="P397" s="437">
        <v>1</v>
      </c>
      <c r="Q397" s="437">
        <v>1</v>
      </c>
      <c r="R397" s="437">
        <v>1</v>
      </c>
      <c r="S397" s="448">
        <v>368112.64000000001</v>
      </c>
      <c r="T397" s="448">
        <v>0</v>
      </c>
      <c r="U397" s="448">
        <v>0</v>
      </c>
      <c r="V397" s="448">
        <v>0</v>
      </c>
      <c r="W397" s="448">
        <v>0</v>
      </c>
      <c r="X397" s="448">
        <v>0</v>
      </c>
      <c r="Y397" s="448">
        <v>0</v>
      </c>
      <c r="Z397" s="448">
        <v>368112.64000000001</v>
      </c>
      <c r="AA397" s="846">
        <v>44291</v>
      </c>
      <c r="AB397" s="846">
        <v>45387</v>
      </c>
      <c r="AC397" s="847">
        <v>368112.64000000001</v>
      </c>
      <c r="AD397" s="448">
        <v>2.6333333333333333</v>
      </c>
      <c r="AE397" s="448">
        <v>3.0444444444444443</v>
      </c>
      <c r="AF397" s="848">
        <v>6.1652999999999999E-2</v>
      </c>
      <c r="AG397" s="448">
        <v>969363.2853333333</v>
      </c>
      <c r="AH397" s="448">
        <v>1120698.4817777777</v>
      </c>
      <c r="AI397" s="448">
        <v>22695.248593920001</v>
      </c>
      <c r="AJ397" s="448">
        <v>2.6333333333333333</v>
      </c>
      <c r="AK397" s="448">
        <v>3.0444444444444438</v>
      </c>
      <c r="AL397" s="448">
        <v>6.1652999999999999E-2</v>
      </c>
    </row>
    <row r="398" spans="1:38">
      <c r="A398" s="437" t="s">
        <v>906</v>
      </c>
      <c r="B398" s="437" t="s">
        <v>2174</v>
      </c>
      <c r="C398" s="437" t="s">
        <v>517</v>
      </c>
      <c r="D398" s="437" t="s">
        <v>518</v>
      </c>
      <c r="E398" s="437" t="s">
        <v>1393</v>
      </c>
      <c r="F398" s="437" t="s">
        <v>538</v>
      </c>
      <c r="G398" s="437" t="s">
        <v>1369</v>
      </c>
      <c r="H398" s="437" t="s">
        <v>537</v>
      </c>
      <c r="I398" s="437" t="s">
        <v>0</v>
      </c>
      <c r="J398" s="437" t="s">
        <v>539</v>
      </c>
      <c r="K398" s="437" t="s">
        <v>521</v>
      </c>
      <c r="L398" s="437" t="s">
        <v>533</v>
      </c>
      <c r="M398" s="437">
        <v>1</v>
      </c>
      <c r="N398" s="437">
        <v>1</v>
      </c>
      <c r="O398" s="437">
        <v>1</v>
      </c>
      <c r="P398" s="437">
        <v>1</v>
      </c>
      <c r="Q398" s="437">
        <v>1</v>
      </c>
      <c r="R398" s="437">
        <v>1</v>
      </c>
      <c r="S398" s="448">
        <v>367760.08</v>
      </c>
      <c r="T398" s="448">
        <v>0</v>
      </c>
      <c r="U398" s="448">
        <v>0</v>
      </c>
      <c r="V398" s="448">
        <v>0</v>
      </c>
      <c r="W398" s="448">
        <v>0</v>
      </c>
      <c r="X398" s="448">
        <v>0</v>
      </c>
      <c r="Y398" s="448">
        <v>0</v>
      </c>
      <c r="Z398" s="448">
        <v>367760.08</v>
      </c>
      <c r="AA398" s="846">
        <v>44291</v>
      </c>
      <c r="AB398" s="846">
        <v>46117</v>
      </c>
      <c r="AC398" s="847">
        <v>367760.08</v>
      </c>
      <c r="AD398" s="448">
        <v>4.6611111111111114</v>
      </c>
      <c r="AE398" s="448">
        <v>5.072222222222222</v>
      </c>
      <c r="AF398" s="848">
        <v>7.1294999999999997E-2</v>
      </c>
      <c r="AG398" s="448">
        <v>1714170.5951111114</v>
      </c>
      <c r="AH398" s="448">
        <v>1865360.8502222223</v>
      </c>
      <c r="AI398" s="448">
        <v>26219.454903599999</v>
      </c>
      <c r="AJ398" s="448">
        <v>4.6611111111111114</v>
      </c>
      <c r="AK398" s="448">
        <v>5.072222222222222</v>
      </c>
      <c r="AL398" s="448">
        <v>7.1294999999999997E-2</v>
      </c>
    </row>
    <row r="399" spans="1:38">
      <c r="A399" s="437" t="s">
        <v>907</v>
      </c>
      <c r="B399" s="437" t="s">
        <v>2175</v>
      </c>
      <c r="C399" s="437" t="s">
        <v>517</v>
      </c>
      <c r="D399" s="437" t="s">
        <v>518</v>
      </c>
      <c r="E399" s="437" t="s">
        <v>1393</v>
      </c>
      <c r="F399" s="437" t="s">
        <v>538</v>
      </c>
      <c r="G399" s="437" t="s">
        <v>1369</v>
      </c>
      <c r="H399" s="437" t="s">
        <v>537</v>
      </c>
      <c r="I399" s="437" t="s">
        <v>0</v>
      </c>
      <c r="J399" s="437" t="s">
        <v>539</v>
      </c>
      <c r="K399" s="437" t="s">
        <v>521</v>
      </c>
      <c r="L399" s="437" t="s">
        <v>533</v>
      </c>
      <c r="M399" s="437">
        <v>1</v>
      </c>
      <c r="N399" s="437">
        <v>1</v>
      </c>
      <c r="O399" s="437">
        <v>1</v>
      </c>
      <c r="P399" s="437">
        <v>1</v>
      </c>
      <c r="Q399" s="437">
        <v>1</v>
      </c>
      <c r="R399" s="437">
        <v>1</v>
      </c>
      <c r="S399" s="448">
        <v>4515227.32</v>
      </c>
      <c r="T399" s="448">
        <v>0</v>
      </c>
      <c r="U399" s="448">
        <v>0</v>
      </c>
      <c r="V399" s="448">
        <v>0</v>
      </c>
      <c r="W399" s="448">
        <v>0</v>
      </c>
      <c r="X399" s="448">
        <v>0</v>
      </c>
      <c r="Y399" s="448">
        <v>0</v>
      </c>
      <c r="Z399" s="448">
        <v>4515227.32</v>
      </c>
      <c r="AA399" s="846">
        <v>44291</v>
      </c>
      <c r="AB399" s="846">
        <v>44656</v>
      </c>
      <c r="AC399" s="847">
        <v>4515227.32</v>
      </c>
      <c r="AD399" s="448">
        <v>0.60277777777777775</v>
      </c>
      <c r="AE399" s="448">
        <v>1.0138888888888888</v>
      </c>
      <c r="AF399" s="848">
        <v>0.03</v>
      </c>
      <c r="AG399" s="448">
        <v>2721678.6901111109</v>
      </c>
      <c r="AH399" s="448">
        <v>4577938.8105555559</v>
      </c>
      <c r="AI399" s="448">
        <v>135456.81960000002</v>
      </c>
      <c r="AJ399" s="448">
        <v>0.60277777777777775</v>
      </c>
      <c r="AK399" s="448">
        <v>1.0138888888888888</v>
      </c>
      <c r="AL399" s="448">
        <v>3.0000000000000002E-2</v>
      </c>
    </row>
    <row r="400" spans="1:38">
      <c r="A400" s="437" t="s">
        <v>908</v>
      </c>
      <c r="B400" s="437" t="s">
        <v>2176</v>
      </c>
      <c r="C400" s="437" t="s">
        <v>517</v>
      </c>
      <c r="D400" s="437" t="s">
        <v>518</v>
      </c>
      <c r="E400" s="437" t="s">
        <v>1393</v>
      </c>
      <c r="F400" s="437" t="s">
        <v>538</v>
      </c>
      <c r="G400" s="437" t="s">
        <v>1369</v>
      </c>
      <c r="H400" s="437" t="s">
        <v>537</v>
      </c>
      <c r="I400" s="437" t="s">
        <v>0</v>
      </c>
      <c r="J400" s="437" t="s">
        <v>539</v>
      </c>
      <c r="K400" s="437" t="s">
        <v>521</v>
      </c>
      <c r="L400" s="437" t="s">
        <v>533</v>
      </c>
      <c r="M400" s="437">
        <v>1</v>
      </c>
      <c r="N400" s="437">
        <v>1</v>
      </c>
      <c r="O400" s="437">
        <v>1</v>
      </c>
      <c r="P400" s="437">
        <v>1</v>
      </c>
      <c r="Q400" s="437">
        <v>1</v>
      </c>
      <c r="R400" s="437">
        <v>1</v>
      </c>
      <c r="S400" s="448">
        <v>67489.37</v>
      </c>
      <c r="T400" s="448">
        <v>0</v>
      </c>
      <c r="U400" s="448">
        <v>0</v>
      </c>
      <c r="V400" s="448">
        <v>0</v>
      </c>
      <c r="W400" s="448">
        <v>0</v>
      </c>
      <c r="X400" s="448">
        <v>0</v>
      </c>
      <c r="Y400" s="448">
        <v>0</v>
      </c>
      <c r="Z400" s="448">
        <v>67489.37</v>
      </c>
      <c r="AA400" s="846">
        <v>44291</v>
      </c>
      <c r="AB400" s="846">
        <v>44656</v>
      </c>
      <c r="AC400" s="847">
        <v>67489.37</v>
      </c>
      <c r="AD400" s="448">
        <v>0.60277777777777775</v>
      </c>
      <c r="AE400" s="448">
        <v>1.0138888888888888</v>
      </c>
      <c r="AF400" s="848">
        <v>0.03</v>
      </c>
      <c r="AG400" s="448">
        <v>40681.092472222219</v>
      </c>
      <c r="AH400" s="448">
        <v>68426.722361111097</v>
      </c>
      <c r="AI400" s="448">
        <v>2024.6810999999998</v>
      </c>
      <c r="AJ400" s="448">
        <v>0.60277777777777775</v>
      </c>
      <c r="AK400" s="448">
        <v>1.0138888888888888</v>
      </c>
      <c r="AL400" s="448">
        <v>0.03</v>
      </c>
    </row>
    <row r="401" spans="1:38">
      <c r="A401" s="437" t="s">
        <v>909</v>
      </c>
      <c r="B401" s="437" t="s">
        <v>2177</v>
      </c>
      <c r="C401" s="437" t="s">
        <v>517</v>
      </c>
      <c r="D401" s="437" t="s">
        <v>518</v>
      </c>
      <c r="E401" s="437" t="s">
        <v>1393</v>
      </c>
      <c r="F401" s="437" t="s">
        <v>538</v>
      </c>
      <c r="G401" s="437" t="s">
        <v>1369</v>
      </c>
      <c r="H401" s="437" t="s">
        <v>537</v>
      </c>
      <c r="I401" s="437" t="s">
        <v>0</v>
      </c>
      <c r="J401" s="437" t="s">
        <v>539</v>
      </c>
      <c r="K401" s="437" t="s">
        <v>521</v>
      </c>
      <c r="L401" s="437" t="s">
        <v>533</v>
      </c>
      <c r="M401" s="437">
        <v>1</v>
      </c>
      <c r="N401" s="437">
        <v>1</v>
      </c>
      <c r="O401" s="437">
        <v>1</v>
      </c>
      <c r="P401" s="437">
        <v>1</v>
      </c>
      <c r="Q401" s="437">
        <v>1</v>
      </c>
      <c r="R401" s="437">
        <v>1</v>
      </c>
      <c r="S401" s="448">
        <v>134527.66</v>
      </c>
      <c r="T401" s="448">
        <v>0</v>
      </c>
      <c r="U401" s="448">
        <v>0</v>
      </c>
      <c r="V401" s="448">
        <v>0</v>
      </c>
      <c r="W401" s="448">
        <v>0</v>
      </c>
      <c r="X401" s="448">
        <v>0</v>
      </c>
      <c r="Y401" s="448">
        <v>0</v>
      </c>
      <c r="Z401" s="448">
        <v>134527.66</v>
      </c>
      <c r="AA401" s="846">
        <v>44291</v>
      </c>
      <c r="AB401" s="846">
        <v>45387</v>
      </c>
      <c r="AC401" s="847">
        <v>134527.66</v>
      </c>
      <c r="AD401" s="448">
        <v>2.6333333333333333</v>
      </c>
      <c r="AE401" s="448">
        <v>3.0444444444444443</v>
      </c>
      <c r="AF401" s="848">
        <v>6.1652999999999999E-2</v>
      </c>
      <c r="AG401" s="448">
        <v>354256.17133333336</v>
      </c>
      <c r="AH401" s="448">
        <v>409561.98711111111</v>
      </c>
      <c r="AI401" s="448">
        <v>8294.0338219799996</v>
      </c>
      <c r="AJ401" s="448">
        <v>2.6333333333333333</v>
      </c>
      <c r="AK401" s="448">
        <v>3.0444444444444443</v>
      </c>
      <c r="AL401" s="448">
        <v>6.1652999999999993E-2</v>
      </c>
    </row>
    <row r="402" spans="1:38">
      <c r="A402" s="437" t="s">
        <v>910</v>
      </c>
      <c r="B402" s="437" t="s">
        <v>2178</v>
      </c>
      <c r="C402" s="437" t="s">
        <v>517</v>
      </c>
      <c r="D402" s="437" t="s">
        <v>518</v>
      </c>
      <c r="E402" s="437" t="s">
        <v>1393</v>
      </c>
      <c r="F402" s="437" t="s">
        <v>538</v>
      </c>
      <c r="G402" s="437" t="s">
        <v>1369</v>
      </c>
      <c r="H402" s="437" t="s">
        <v>537</v>
      </c>
      <c r="I402" s="437" t="s">
        <v>0</v>
      </c>
      <c r="J402" s="437" t="s">
        <v>539</v>
      </c>
      <c r="K402" s="437" t="s">
        <v>521</v>
      </c>
      <c r="L402" s="437" t="s">
        <v>533</v>
      </c>
      <c r="M402" s="437">
        <v>1</v>
      </c>
      <c r="N402" s="437">
        <v>1</v>
      </c>
      <c r="O402" s="437">
        <v>1</v>
      </c>
      <c r="P402" s="437">
        <v>1</v>
      </c>
      <c r="Q402" s="437">
        <v>1</v>
      </c>
      <c r="R402" s="437">
        <v>1</v>
      </c>
      <c r="S402" s="448">
        <v>134391.94</v>
      </c>
      <c r="T402" s="448">
        <v>0</v>
      </c>
      <c r="U402" s="448">
        <v>0</v>
      </c>
      <c r="V402" s="448">
        <v>0</v>
      </c>
      <c r="W402" s="448">
        <v>0</v>
      </c>
      <c r="X402" s="448">
        <v>0</v>
      </c>
      <c r="Y402" s="448">
        <v>0</v>
      </c>
      <c r="Z402" s="448">
        <v>134391.94</v>
      </c>
      <c r="AA402" s="846">
        <v>44291</v>
      </c>
      <c r="AB402" s="846">
        <v>46117</v>
      </c>
      <c r="AC402" s="847">
        <v>134391.94</v>
      </c>
      <c r="AD402" s="448">
        <v>4.6611111111111114</v>
      </c>
      <c r="AE402" s="448">
        <v>5.072222222222222</v>
      </c>
      <c r="AF402" s="848">
        <v>7.1294999999999997E-2</v>
      </c>
      <c r="AG402" s="448">
        <v>626415.76477777783</v>
      </c>
      <c r="AH402" s="448">
        <v>681665.78455555555</v>
      </c>
      <c r="AI402" s="448">
        <v>9581.4733622999993</v>
      </c>
      <c r="AJ402" s="448">
        <v>4.6611111111111114</v>
      </c>
      <c r="AK402" s="448">
        <v>5.072222222222222</v>
      </c>
      <c r="AL402" s="448">
        <v>7.1294999999999997E-2</v>
      </c>
    </row>
    <row r="403" spans="1:38">
      <c r="A403" s="437" t="s">
        <v>911</v>
      </c>
      <c r="B403" s="437" t="s">
        <v>2179</v>
      </c>
      <c r="C403" s="437" t="s">
        <v>517</v>
      </c>
      <c r="D403" s="437" t="s">
        <v>518</v>
      </c>
      <c r="E403" s="437" t="s">
        <v>1393</v>
      </c>
      <c r="F403" s="437" t="s">
        <v>538</v>
      </c>
      <c r="G403" s="437" t="s">
        <v>1369</v>
      </c>
      <c r="H403" s="437" t="s">
        <v>537</v>
      </c>
      <c r="I403" s="437" t="s">
        <v>0</v>
      </c>
      <c r="J403" s="437" t="s">
        <v>539</v>
      </c>
      <c r="K403" s="437" t="s">
        <v>521</v>
      </c>
      <c r="L403" s="437" t="s">
        <v>533</v>
      </c>
      <c r="M403" s="437">
        <v>1</v>
      </c>
      <c r="N403" s="437">
        <v>1</v>
      </c>
      <c r="O403" s="437">
        <v>1</v>
      </c>
      <c r="P403" s="437">
        <v>1</v>
      </c>
      <c r="Q403" s="437">
        <v>1</v>
      </c>
      <c r="R403" s="437">
        <v>1</v>
      </c>
      <c r="S403" s="448">
        <v>1290535.5</v>
      </c>
      <c r="T403" s="448">
        <v>0</v>
      </c>
      <c r="U403" s="448">
        <v>0</v>
      </c>
      <c r="V403" s="448">
        <v>0</v>
      </c>
      <c r="W403" s="448">
        <v>0</v>
      </c>
      <c r="X403" s="448">
        <v>0</v>
      </c>
      <c r="Y403" s="448">
        <v>0</v>
      </c>
      <c r="Z403" s="448">
        <v>1290535.5</v>
      </c>
      <c r="AA403" s="846">
        <v>44291</v>
      </c>
      <c r="AB403" s="846">
        <v>44656</v>
      </c>
      <c r="AC403" s="847">
        <v>1290535.5</v>
      </c>
      <c r="AD403" s="448">
        <v>0.60277777777777775</v>
      </c>
      <c r="AE403" s="448">
        <v>1.0138888888888888</v>
      </c>
      <c r="AF403" s="848">
        <v>0.03</v>
      </c>
      <c r="AG403" s="448">
        <v>777906.12083333335</v>
      </c>
      <c r="AH403" s="448">
        <v>1308459.6041666665</v>
      </c>
      <c r="AI403" s="448">
        <v>38716.064999999995</v>
      </c>
      <c r="AJ403" s="448">
        <v>0.60277777777777775</v>
      </c>
      <c r="AK403" s="448">
        <v>1.0138888888888888</v>
      </c>
      <c r="AL403" s="448">
        <v>2.9999999999999995E-2</v>
      </c>
    </row>
    <row r="404" spans="1:38">
      <c r="A404" s="437" t="s">
        <v>912</v>
      </c>
      <c r="B404" s="437" t="s">
        <v>2180</v>
      </c>
      <c r="C404" s="437" t="s">
        <v>517</v>
      </c>
      <c r="D404" s="437" t="s">
        <v>518</v>
      </c>
      <c r="E404" s="437" t="s">
        <v>1393</v>
      </c>
      <c r="F404" s="437" t="s">
        <v>538</v>
      </c>
      <c r="G404" s="437" t="s">
        <v>1369</v>
      </c>
      <c r="H404" s="437" t="s">
        <v>537</v>
      </c>
      <c r="I404" s="437" t="s">
        <v>0</v>
      </c>
      <c r="J404" s="437" t="s">
        <v>539</v>
      </c>
      <c r="K404" s="437" t="s">
        <v>521</v>
      </c>
      <c r="L404" s="437" t="s">
        <v>533</v>
      </c>
      <c r="M404" s="437">
        <v>1</v>
      </c>
      <c r="N404" s="437">
        <v>1</v>
      </c>
      <c r="O404" s="437">
        <v>1</v>
      </c>
      <c r="P404" s="437">
        <v>1</v>
      </c>
      <c r="Q404" s="437">
        <v>1</v>
      </c>
      <c r="R404" s="437">
        <v>1</v>
      </c>
      <c r="S404" s="448">
        <v>226960.36</v>
      </c>
      <c r="T404" s="448">
        <v>0</v>
      </c>
      <c r="U404" s="448">
        <v>0</v>
      </c>
      <c r="V404" s="448">
        <v>0</v>
      </c>
      <c r="W404" s="448">
        <v>0</v>
      </c>
      <c r="X404" s="448">
        <v>0</v>
      </c>
      <c r="Y404" s="448">
        <v>0</v>
      </c>
      <c r="Z404" s="448">
        <v>226960.36</v>
      </c>
      <c r="AA404" s="846">
        <v>44291</v>
      </c>
      <c r="AB404" s="846">
        <v>45387</v>
      </c>
      <c r="AC404" s="847">
        <v>226960.36</v>
      </c>
      <c r="AD404" s="448">
        <v>2.6333333333333333</v>
      </c>
      <c r="AE404" s="448">
        <v>3.0444444444444443</v>
      </c>
      <c r="AF404" s="848">
        <v>6.1652999999999999E-2</v>
      </c>
      <c r="AG404" s="448">
        <v>597662.28133333335</v>
      </c>
      <c r="AH404" s="448">
        <v>690968.20711111103</v>
      </c>
      <c r="AI404" s="448">
        <v>13992.787075079999</v>
      </c>
      <c r="AJ404" s="448">
        <v>2.6333333333333337</v>
      </c>
      <c r="AK404" s="448">
        <v>3.0444444444444443</v>
      </c>
      <c r="AL404" s="448">
        <v>6.1652999999999999E-2</v>
      </c>
    </row>
    <row r="405" spans="1:38">
      <c r="A405" s="437" t="s">
        <v>913</v>
      </c>
      <c r="B405" s="437" t="s">
        <v>2181</v>
      </c>
      <c r="C405" s="437" t="s">
        <v>517</v>
      </c>
      <c r="D405" s="437" t="s">
        <v>518</v>
      </c>
      <c r="E405" s="437" t="s">
        <v>1393</v>
      </c>
      <c r="F405" s="437" t="s">
        <v>538</v>
      </c>
      <c r="G405" s="437" t="s">
        <v>1369</v>
      </c>
      <c r="H405" s="437" t="s">
        <v>537</v>
      </c>
      <c r="I405" s="437" t="s">
        <v>0</v>
      </c>
      <c r="J405" s="437" t="s">
        <v>539</v>
      </c>
      <c r="K405" s="437" t="s">
        <v>521</v>
      </c>
      <c r="L405" s="437" t="s">
        <v>533</v>
      </c>
      <c r="M405" s="437">
        <v>1</v>
      </c>
      <c r="N405" s="437">
        <v>1</v>
      </c>
      <c r="O405" s="437">
        <v>1</v>
      </c>
      <c r="P405" s="437">
        <v>1</v>
      </c>
      <c r="Q405" s="437">
        <v>1</v>
      </c>
      <c r="R405" s="437">
        <v>1</v>
      </c>
      <c r="S405" s="448">
        <v>59883.64</v>
      </c>
      <c r="T405" s="448">
        <v>0</v>
      </c>
      <c r="U405" s="448">
        <v>0</v>
      </c>
      <c r="V405" s="448">
        <v>0</v>
      </c>
      <c r="W405" s="448">
        <v>0</v>
      </c>
      <c r="X405" s="448">
        <v>0</v>
      </c>
      <c r="Y405" s="448">
        <v>0</v>
      </c>
      <c r="Z405" s="448">
        <v>59883.64</v>
      </c>
      <c r="AA405" s="846">
        <v>44291</v>
      </c>
      <c r="AB405" s="846">
        <v>45387</v>
      </c>
      <c r="AC405" s="847">
        <v>59883.64</v>
      </c>
      <c r="AD405" s="448">
        <v>2.6333333333333333</v>
      </c>
      <c r="AE405" s="448">
        <v>3.0444444444444443</v>
      </c>
      <c r="AF405" s="848">
        <v>6.1652999999999999E-2</v>
      </c>
      <c r="AG405" s="448">
        <v>157693.58533333332</v>
      </c>
      <c r="AH405" s="448">
        <v>182312.4151111111</v>
      </c>
      <c r="AI405" s="448">
        <v>3692.00605692</v>
      </c>
      <c r="AJ405" s="448">
        <v>2.6333333333333333</v>
      </c>
      <c r="AK405" s="448">
        <v>3.0444444444444443</v>
      </c>
      <c r="AL405" s="448">
        <v>6.1652999999999999E-2</v>
      </c>
    </row>
    <row r="406" spans="1:38">
      <c r="A406" s="437" t="s">
        <v>914</v>
      </c>
      <c r="B406" s="437" t="s">
        <v>2182</v>
      </c>
      <c r="C406" s="437" t="s">
        <v>517</v>
      </c>
      <c r="D406" s="437" t="s">
        <v>518</v>
      </c>
      <c r="E406" s="437" t="s">
        <v>1393</v>
      </c>
      <c r="F406" s="437" t="s">
        <v>538</v>
      </c>
      <c r="G406" s="437" t="s">
        <v>1369</v>
      </c>
      <c r="H406" s="437" t="s">
        <v>537</v>
      </c>
      <c r="I406" s="437" t="s">
        <v>0</v>
      </c>
      <c r="J406" s="437" t="s">
        <v>539</v>
      </c>
      <c r="K406" s="437" t="s">
        <v>521</v>
      </c>
      <c r="L406" s="437" t="s">
        <v>533</v>
      </c>
      <c r="M406" s="437">
        <v>1</v>
      </c>
      <c r="N406" s="437">
        <v>1</v>
      </c>
      <c r="O406" s="437">
        <v>1</v>
      </c>
      <c r="P406" s="437">
        <v>1</v>
      </c>
      <c r="Q406" s="437">
        <v>1</v>
      </c>
      <c r="R406" s="437">
        <v>1</v>
      </c>
      <c r="S406" s="448">
        <v>59813</v>
      </c>
      <c r="T406" s="448">
        <v>0</v>
      </c>
      <c r="U406" s="448">
        <v>0</v>
      </c>
      <c r="V406" s="448">
        <v>0</v>
      </c>
      <c r="W406" s="448">
        <v>0</v>
      </c>
      <c r="X406" s="448">
        <v>0</v>
      </c>
      <c r="Y406" s="448">
        <v>0</v>
      </c>
      <c r="Z406" s="448">
        <v>59813</v>
      </c>
      <c r="AA406" s="846">
        <v>44291</v>
      </c>
      <c r="AB406" s="846">
        <v>46117</v>
      </c>
      <c r="AC406" s="847">
        <v>59813</v>
      </c>
      <c r="AD406" s="448">
        <v>4.6611111111111114</v>
      </c>
      <c r="AE406" s="448">
        <v>5.072222222222222</v>
      </c>
      <c r="AF406" s="848">
        <v>7.1294999999999997E-2</v>
      </c>
      <c r="AG406" s="448">
        <v>278795.0388888889</v>
      </c>
      <c r="AH406" s="448">
        <v>303384.82777777774</v>
      </c>
      <c r="AI406" s="448">
        <v>4264.367835</v>
      </c>
      <c r="AJ406" s="448">
        <v>4.6611111111111114</v>
      </c>
      <c r="AK406" s="448">
        <v>5.072222222222222</v>
      </c>
      <c r="AL406" s="448">
        <v>7.1294999999999997E-2</v>
      </c>
    </row>
    <row r="407" spans="1:38">
      <c r="A407" s="437" t="s">
        <v>915</v>
      </c>
      <c r="B407" s="437" t="s">
        <v>2183</v>
      </c>
      <c r="C407" s="437" t="s">
        <v>517</v>
      </c>
      <c r="D407" s="437" t="s">
        <v>518</v>
      </c>
      <c r="E407" s="437" t="s">
        <v>1393</v>
      </c>
      <c r="F407" s="437" t="s">
        <v>538</v>
      </c>
      <c r="G407" s="437" t="s">
        <v>1369</v>
      </c>
      <c r="H407" s="437" t="s">
        <v>537</v>
      </c>
      <c r="I407" s="437" t="s">
        <v>0</v>
      </c>
      <c r="J407" s="437" t="s">
        <v>539</v>
      </c>
      <c r="K407" s="437" t="s">
        <v>521</v>
      </c>
      <c r="L407" s="437" t="s">
        <v>533</v>
      </c>
      <c r="M407" s="437">
        <v>1</v>
      </c>
      <c r="N407" s="437">
        <v>1</v>
      </c>
      <c r="O407" s="437">
        <v>1</v>
      </c>
      <c r="P407" s="437">
        <v>1</v>
      </c>
      <c r="Q407" s="437">
        <v>1</v>
      </c>
      <c r="R407" s="437">
        <v>1</v>
      </c>
      <c r="S407" s="448">
        <v>290526.96000000002</v>
      </c>
      <c r="T407" s="448">
        <v>0</v>
      </c>
      <c r="U407" s="448">
        <v>0</v>
      </c>
      <c r="V407" s="448">
        <v>0</v>
      </c>
      <c r="W407" s="448">
        <v>0</v>
      </c>
      <c r="X407" s="448">
        <v>0</v>
      </c>
      <c r="Y407" s="448">
        <v>0</v>
      </c>
      <c r="Z407" s="448">
        <v>290526.96000000002</v>
      </c>
      <c r="AA407" s="846">
        <v>44291</v>
      </c>
      <c r="AB407" s="846">
        <v>44656</v>
      </c>
      <c r="AC407" s="847">
        <v>290526.96000000002</v>
      </c>
      <c r="AD407" s="448">
        <v>0.60277777777777775</v>
      </c>
      <c r="AE407" s="448">
        <v>1.0138888888888888</v>
      </c>
      <c r="AF407" s="848">
        <v>0.03</v>
      </c>
      <c r="AG407" s="448">
        <v>175123.19533333334</v>
      </c>
      <c r="AH407" s="448">
        <v>294562.0566666667</v>
      </c>
      <c r="AI407" s="448">
        <v>8715.8088000000007</v>
      </c>
      <c r="AJ407" s="448">
        <v>0.60277777777777775</v>
      </c>
      <c r="AK407" s="448">
        <v>1.0138888888888888</v>
      </c>
      <c r="AL407" s="448">
        <v>0.03</v>
      </c>
    </row>
    <row r="408" spans="1:38">
      <c r="A408" s="437" t="s">
        <v>916</v>
      </c>
      <c r="B408" s="437" t="s">
        <v>2184</v>
      </c>
      <c r="C408" s="437" t="s">
        <v>517</v>
      </c>
      <c r="D408" s="437" t="s">
        <v>518</v>
      </c>
      <c r="E408" s="437" t="s">
        <v>1393</v>
      </c>
      <c r="F408" s="437" t="s">
        <v>538</v>
      </c>
      <c r="G408" s="437" t="s">
        <v>1369</v>
      </c>
      <c r="H408" s="437" t="s">
        <v>537</v>
      </c>
      <c r="I408" s="437" t="s">
        <v>0</v>
      </c>
      <c r="J408" s="437" t="s">
        <v>539</v>
      </c>
      <c r="K408" s="437" t="s">
        <v>521</v>
      </c>
      <c r="L408" s="437" t="s">
        <v>533</v>
      </c>
      <c r="M408" s="437">
        <v>1</v>
      </c>
      <c r="N408" s="437">
        <v>1</v>
      </c>
      <c r="O408" s="437">
        <v>1</v>
      </c>
      <c r="P408" s="437">
        <v>1</v>
      </c>
      <c r="Q408" s="437">
        <v>1</v>
      </c>
      <c r="R408" s="437">
        <v>1</v>
      </c>
      <c r="S408" s="448">
        <v>434120.4</v>
      </c>
      <c r="T408" s="448">
        <v>0</v>
      </c>
      <c r="U408" s="448">
        <v>0</v>
      </c>
      <c r="V408" s="448">
        <v>0</v>
      </c>
      <c r="W408" s="448">
        <v>0</v>
      </c>
      <c r="X408" s="448">
        <v>0</v>
      </c>
      <c r="Y408" s="448">
        <v>0</v>
      </c>
      <c r="Z408" s="448">
        <v>434120.4</v>
      </c>
      <c r="AA408" s="846">
        <v>44291</v>
      </c>
      <c r="AB408" s="846">
        <v>45387</v>
      </c>
      <c r="AC408" s="847">
        <v>434120.4</v>
      </c>
      <c r="AD408" s="448">
        <v>2.6333333333333333</v>
      </c>
      <c r="AE408" s="448">
        <v>3.0444444444444443</v>
      </c>
      <c r="AF408" s="848">
        <v>6.1652999999999999E-2</v>
      </c>
      <c r="AG408" s="448">
        <v>1143183.72</v>
      </c>
      <c r="AH408" s="448">
        <v>1321655.44</v>
      </c>
      <c r="AI408" s="448">
        <v>26764.825021200002</v>
      </c>
      <c r="AJ408" s="448">
        <v>2.6333333333333333</v>
      </c>
      <c r="AK408" s="448">
        <v>3.0444444444444443</v>
      </c>
      <c r="AL408" s="448">
        <v>6.1652999999999999E-2</v>
      </c>
    </row>
    <row r="409" spans="1:38">
      <c r="A409" s="437" t="s">
        <v>917</v>
      </c>
      <c r="B409" s="437" t="s">
        <v>2185</v>
      </c>
      <c r="C409" s="437" t="s">
        <v>517</v>
      </c>
      <c r="D409" s="437" t="s">
        <v>518</v>
      </c>
      <c r="E409" s="437" t="s">
        <v>1393</v>
      </c>
      <c r="F409" s="437" t="s">
        <v>538</v>
      </c>
      <c r="G409" s="437" t="s">
        <v>1369</v>
      </c>
      <c r="H409" s="437" t="s">
        <v>537</v>
      </c>
      <c r="I409" s="437" t="s">
        <v>0</v>
      </c>
      <c r="J409" s="437" t="s">
        <v>539</v>
      </c>
      <c r="K409" s="437" t="s">
        <v>521</v>
      </c>
      <c r="L409" s="437" t="s">
        <v>533</v>
      </c>
      <c r="M409" s="437">
        <v>1</v>
      </c>
      <c r="N409" s="437">
        <v>1</v>
      </c>
      <c r="O409" s="437">
        <v>1</v>
      </c>
      <c r="P409" s="437">
        <v>1</v>
      </c>
      <c r="Q409" s="437">
        <v>1</v>
      </c>
      <c r="R409" s="437">
        <v>1</v>
      </c>
      <c r="S409" s="448">
        <v>357215.37</v>
      </c>
      <c r="T409" s="448">
        <v>0</v>
      </c>
      <c r="U409" s="448">
        <v>0</v>
      </c>
      <c r="V409" s="448">
        <v>0</v>
      </c>
      <c r="W409" s="448">
        <v>0</v>
      </c>
      <c r="X409" s="448">
        <v>0</v>
      </c>
      <c r="Y409" s="448">
        <v>0</v>
      </c>
      <c r="Z409" s="448">
        <v>357215.37</v>
      </c>
      <c r="AA409" s="846">
        <v>44291</v>
      </c>
      <c r="AB409" s="846">
        <v>45387</v>
      </c>
      <c r="AC409" s="847">
        <v>357215.37</v>
      </c>
      <c r="AD409" s="448">
        <v>2.6333333333333333</v>
      </c>
      <c r="AE409" s="448">
        <v>3.0444444444444443</v>
      </c>
      <c r="AF409" s="848">
        <v>6.1652999999999999E-2</v>
      </c>
      <c r="AG409" s="448">
        <v>940667.14099999995</v>
      </c>
      <c r="AH409" s="448">
        <v>1087522.3486666665</v>
      </c>
      <c r="AI409" s="448">
        <v>22023.39920661</v>
      </c>
      <c r="AJ409" s="448">
        <v>2.6333333333333333</v>
      </c>
      <c r="AK409" s="448">
        <v>3.0444444444444443</v>
      </c>
      <c r="AL409" s="448">
        <v>6.1652999999999999E-2</v>
      </c>
    </row>
    <row r="410" spans="1:38">
      <c r="A410" s="437" t="s">
        <v>918</v>
      </c>
      <c r="B410" s="437" t="s">
        <v>2186</v>
      </c>
      <c r="C410" s="437" t="s">
        <v>517</v>
      </c>
      <c r="D410" s="437" t="s">
        <v>518</v>
      </c>
      <c r="E410" s="437" t="s">
        <v>1393</v>
      </c>
      <c r="F410" s="437" t="s">
        <v>538</v>
      </c>
      <c r="G410" s="437" t="s">
        <v>1369</v>
      </c>
      <c r="H410" s="437" t="s">
        <v>537</v>
      </c>
      <c r="I410" s="437" t="s">
        <v>0</v>
      </c>
      <c r="J410" s="437" t="s">
        <v>539</v>
      </c>
      <c r="K410" s="437" t="s">
        <v>521</v>
      </c>
      <c r="L410" s="437" t="s">
        <v>533</v>
      </c>
      <c r="M410" s="437">
        <v>1</v>
      </c>
      <c r="N410" s="437">
        <v>1</v>
      </c>
      <c r="O410" s="437">
        <v>1</v>
      </c>
      <c r="P410" s="437">
        <v>1</v>
      </c>
      <c r="Q410" s="437">
        <v>1</v>
      </c>
      <c r="R410" s="437">
        <v>1</v>
      </c>
      <c r="S410" s="448">
        <v>927415.9</v>
      </c>
      <c r="T410" s="448">
        <v>0</v>
      </c>
      <c r="U410" s="448">
        <v>0</v>
      </c>
      <c r="V410" s="448">
        <v>0</v>
      </c>
      <c r="W410" s="448">
        <v>0</v>
      </c>
      <c r="X410" s="448">
        <v>0</v>
      </c>
      <c r="Y410" s="448">
        <v>0</v>
      </c>
      <c r="Z410" s="448">
        <v>927415.9</v>
      </c>
      <c r="AA410" s="846">
        <v>44291</v>
      </c>
      <c r="AB410" s="846">
        <v>45387</v>
      </c>
      <c r="AC410" s="847">
        <v>927415.9</v>
      </c>
      <c r="AD410" s="448">
        <v>2.6333333333333333</v>
      </c>
      <c r="AE410" s="448">
        <v>3.0444444444444443</v>
      </c>
      <c r="AF410" s="848">
        <v>6.1652999999999999E-2</v>
      </c>
      <c r="AG410" s="448">
        <v>2442195.2033333331</v>
      </c>
      <c r="AH410" s="448">
        <v>2823466.1844444443</v>
      </c>
      <c r="AI410" s="448">
        <v>57177.972482700003</v>
      </c>
      <c r="AJ410" s="448">
        <v>2.6333333333333329</v>
      </c>
      <c r="AK410" s="448">
        <v>3.0444444444444443</v>
      </c>
      <c r="AL410" s="448">
        <v>6.1652999999999999E-2</v>
      </c>
    </row>
    <row r="411" spans="1:38">
      <c r="A411" s="437" t="s">
        <v>919</v>
      </c>
      <c r="B411" s="437" t="s">
        <v>2187</v>
      </c>
      <c r="C411" s="437" t="s">
        <v>517</v>
      </c>
      <c r="D411" s="437" t="s">
        <v>518</v>
      </c>
      <c r="E411" s="437" t="s">
        <v>1393</v>
      </c>
      <c r="F411" s="437" t="s">
        <v>538</v>
      </c>
      <c r="G411" s="437" t="s">
        <v>1369</v>
      </c>
      <c r="H411" s="437" t="s">
        <v>537</v>
      </c>
      <c r="I411" s="437" t="s">
        <v>0</v>
      </c>
      <c r="J411" s="437" t="s">
        <v>539</v>
      </c>
      <c r="K411" s="437" t="s">
        <v>521</v>
      </c>
      <c r="L411" s="437" t="s">
        <v>533</v>
      </c>
      <c r="M411" s="437">
        <v>1</v>
      </c>
      <c r="N411" s="437">
        <v>1</v>
      </c>
      <c r="O411" s="437">
        <v>1</v>
      </c>
      <c r="P411" s="437">
        <v>1</v>
      </c>
      <c r="Q411" s="437">
        <v>1</v>
      </c>
      <c r="R411" s="437">
        <v>1</v>
      </c>
      <c r="S411" s="448">
        <v>143983.32999999999</v>
      </c>
      <c r="T411" s="448">
        <v>0</v>
      </c>
      <c r="U411" s="448">
        <v>0</v>
      </c>
      <c r="V411" s="448">
        <v>0</v>
      </c>
      <c r="W411" s="448">
        <v>0</v>
      </c>
      <c r="X411" s="448">
        <v>0</v>
      </c>
      <c r="Y411" s="448">
        <v>0</v>
      </c>
      <c r="Z411" s="448">
        <v>143983.32999999999</v>
      </c>
      <c r="AA411" s="846">
        <v>44291</v>
      </c>
      <c r="AB411" s="846">
        <v>45387</v>
      </c>
      <c r="AC411" s="847">
        <v>143983.32999999999</v>
      </c>
      <c r="AD411" s="448">
        <v>2.6333333333333333</v>
      </c>
      <c r="AE411" s="448">
        <v>3.0444444444444443</v>
      </c>
      <c r="AF411" s="848">
        <v>6.1652999999999999E-2</v>
      </c>
      <c r="AG411" s="448">
        <v>379156.10233333329</v>
      </c>
      <c r="AH411" s="448">
        <v>438349.24911111104</v>
      </c>
      <c r="AI411" s="448">
        <v>8877.0042444899991</v>
      </c>
      <c r="AJ411" s="448">
        <v>2.6333333333333333</v>
      </c>
      <c r="AK411" s="448">
        <v>3.0444444444444443</v>
      </c>
      <c r="AL411" s="448">
        <v>6.1652999999999999E-2</v>
      </c>
    </row>
    <row r="412" spans="1:38">
      <c r="A412" s="437" t="s">
        <v>920</v>
      </c>
      <c r="B412" s="437" t="s">
        <v>2188</v>
      </c>
      <c r="C412" s="437" t="s">
        <v>517</v>
      </c>
      <c r="D412" s="437" t="s">
        <v>518</v>
      </c>
      <c r="E412" s="437" t="s">
        <v>1393</v>
      </c>
      <c r="F412" s="437" t="s">
        <v>538</v>
      </c>
      <c r="G412" s="437" t="s">
        <v>1369</v>
      </c>
      <c r="H412" s="437" t="s">
        <v>537</v>
      </c>
      <c r="I412" s="437" t="s">
        <v>0</v>
      </c>
      <c r="J412" s="437" t="s">
        <v>539</v>
      </c>
      <c r="K412" s="437" t="s">
        <v>521</v>
      </c>
      <c r="L412" s="437" t="s">
        <v>533</v>
      </c>
      <c r="M412" s="437">
        <v>1</v>
      </c>
      <c r="N412" s="437">
        <v>1</v>
      </c>
      <c r="O412" s="437">
        <v>1</v>
      </c>
      <c r="P412" s="437">
        <v>1</v>
      </c>
      <c r="Q412" s="437">
        <v>1</v>
      </c>
      <c r="R412" s="437">
        <v>1</v>
      </c>
      <c r="S412" s="448">
        <v>149653.78</v>
      </c>
      <c r="T412" s="448">
        <v>0</v>
      </c>
      <c r="U412" s="448">
        <v>0</v>
      </c>
      <c r="V412" s="448">
        <v>0</v>
      </c>
      <c r="W412" s="448">
        <v>0</v>
      </c>
      <c r="X412" s="448">
        <v>0</v>
      </c>
      <c r="Y412" s="448">
        <v>0</v>
      </c>
      <c r="Z412" s="448">
        <v>149653.78</v>
      </c>
      <c r="AA412" s="846">
        <v>44291</v>
      </c>
      <c r="AB412" s="846">
        <v>45387</v>
      </c>
      <c r="AC412" s="847">
        <v>149653.78</v>
      </c>
      <c r="AD412" s="448">
        <v>2.6333333333333333</v>
      </c>
      <c r="AE412" s="448">
        <v>3.0444444444444443</v>
      </c>
      <c r="AF412" s="848">
        <v>6.1652999999999999E-2</v>
      </c>
      <c r="AG412" s="448">
        <v>394088.28733333334</v>
      </c>
      <c r="AH412" s="448">
        <v>455612.6191111111</v>
      </c>
      <c r="AI412" s="448">
        <v>9226.6044983400006</v>
      </c>
      <c r="AJ412" s="448">
        <v>2.6333333333333333</v>
      </c>
      <c r="AK412" s="448">
        <v>3.0444444444444443</v>
      </c>
      <c r="AL412" s="448">
        <v>6.1653000000000006E-2</v>
      </c>
    </row>
    <row r="413" spans="1:38">
      <c r="A413" s="437" t="s">
        <v>921</v>
      </c>
      <c r="B413" s="437" t="s">
        <v>2189</v>
      </c>
      <c r="C413" s="437" t="s">
        <v>517</v>
      </c>
      <c r="D413" s="437" t="s">
        <v>518</v>
      </c>
      <c r="E413" s="437" t="s">
        <v>1393</v>
      </c>
      <c r="F413" s="437" t="s">
        <v>538</v>
      </c>
      <c r="G413" s="437" t="s">
        <v>1369</v>
      </c>
      <c r="H413" s="437" t="s">
        <v>537</v>
      </c>
      <c r="I413" s="437" t="s">
        <v>0</v>
      </c>
      <c r="J413" s="437" t="s">
        <v>539</v>
      </c>
      <c r="K413" s="437" t="s">
        <v>521</v>
      </c>
      <c r="L413" s="437" t="s">
        <v>533</v>
      </c>
      <c r="M413" s="437">
        <v>1</v>
      </c>
      <c r="N413" s="437">
        <v>1</v>
      </c>
      <c r="O413" s="437">
        <v>1</v>
      </c>
      <c r="P413" s="437">
        <v>1</v>
      </c>
      <c r="Q413" s="437">
        <v>1</v>
      </c>
      <c r="R413" s="437">
        <v>1</v>
      </c>
      <c r="S413" s="448">
        <v>139502.87</v>
      </c>
      <c r="T413" s="448">
        <v>0</v>
      </c>
      <c r="U413" s="448">
        <v>0</v>
      </c>
      <c r="V413" s="448">
        <v>0</v>
      </c>
      <c r="W413" s="448">
        <v>0</v>
      </c>
      <c r="X413" s="448">
        <v>0</v>
      </c>
      <c r="Y413" s="448">
        <v>0</v>
      </c>
      <c r="Z413" s="448">
        <v>139502.87</v>
      </c>
      <c r="AA413" s="846">
        <v>44291</v>
      </c>
      <c r="AB413" s="846">
        <v>45387</v>
      </c>
      <c r="AC413" s="847">
        <v>139502.87</v>
      </c>
      <c r="AD413" s="448">
        <v>2.6333333333333333</v>
      </c>
      <c r="AE413" s="448">
        <v>3.0444444444444443</v>
      </c>
      <c r="AF413" s="848">
        <v>6.1652999999999999E-2</v>
      </c>
      <c r="AG413" s="448">
        <v>367357.55766666663</v>
      </c>
      <c r="AH413" s="448">
        <v>424708.73755555553</v>
      </c>
      <c r="AI413" s="448">
        <v>8600.7704441099995</v>
      </c>
      <c r="AJ413" s="448">
        <v>2.6333333333333333</v>
      </c>
      <c r="AK413" s="448">
        <v>3.0444444444444443</v>
      </c>
      <c r="AL413" s="448">
        <v>6.1652999999999999E-2</v>
      </c>
    </row>
    <row r="414" spans="1:38">
      <c r="A414" s="437" t="s">
        <v>922</v>
      </c>
      <c r="B414" s="437" t="s">
        <v>2190</v>
      </c>
      <c r="C414" s="437" t="s">
        <v>517</v>
      </c>
      <c r="D414" s="437" t="s">
        <v>518</v>
      </c>
      <c r="E414" s="437" t="s">
        <v>1393</v>
      </c>
      <c r="F414" s="437" t="s">
        <v>538</v>
      </c>
      <c r="G414" s="437" t="s">
        <v>1369</v>
      </c>
      <c r="H414" s="437" t="s">
        <v>537</v>
      </c>
      <c r="I414" s="437" t="s">
        <v>0</v>
      </c>
      <c r="J414" s="437" t="s">
        <v>539</v>
      </c>
      <c r="K414" s="437" t="s">
        <v>521</v>
      </c>
      <c r="L414" s="437" t="s">
        <v>533</v>
      </c>
      <c r="M414" s="437">
        <v>1</v>
      </c>
      <c r="N414" s="437">
        <v>1</v>
      </c>
      <c r="O414" s="437">
        <v>1</v>
      </c>
      <c r="P414" s="437">
        <v>1</v>
      </c>
      <c r="Q414" s="437">
        <v>1</v>
      </c>
      <c r="R414" s="437">
        <v>1</v>
      </c>
      <c r="S414" s="448">
        <v>87018.32</v>
      </c>
      <c r="T414" s="448">
        <v>0</v>
      </c>
      <c r="U414" s="448">
        <v>0</v>
      </c>
      <c r="V414" s="448">
        <v>0</v>
      </c>
      <c r="W414" s="448">
        <v>0</v>
      </c>
      <c r="X414" s="448">
        <v>0</v>
      </c>
      <c r="Y414" s="448">
        <v>0</v>
      </c>
      <c r="Z414" s="448">
        <v>87018.32</v>
      </c>
      <c r="AA414" s="846">
        <v>44291</v>
      </c>
      <c r="AB414" s="846">
        <v>44656</v>
      </c>
      <c r="AC414" s="847">
        <v>87018.32</v>
      </c>
      <c r="AD414" s="448">
        <v>0.60277777777777775</v>
      </c>
      <c r="AE414" s="448">
        <v>1.0138888888888888</v>
      </c>
      <c r="AF414" s="848">
        <v>0.03</v>
      </c>
      <c r="AG414" s="448">
        <v>52452.709555555557</v>
      </c>
      <c r="AH414" s="448">
        <v>88226.907777777786</v>
      </c>
      <c r="AI414" s="448">
        <v>2610.5496000000003</v>
      </c>
      <c r="AJ414" s="448">
        <v>0.60277777777777775</v>
      </c>
      <c r="AK414" s="448">
        <v>1.0138888888888888</v>
      </c>
      <c r="AL414" s="448">
        <v>3.0000000000000002E-2</v>
      </c>
    </row>
    <row r="415" spans="1:38">
      <c r="A415" s="437" t="s">
        <v>923</v>
      </c>
      <c r="B415" s="437" t="s">
        <v>2191</v>
      </c>
      <c r="C415" s="437" t="s">
        <v>517</v>
      </c>
      <c r="D415" s="437" t="s">
        <v>518</v>
      </c>
      <c r="E415" s="437" t="s">
        <v>1393</v>
      </c>
      <c r="F415" s="437" t="s">
        <v>538</v>
      </c>
      <c r="G415" s="437" t="s">
        <v>1369</v>
      </c>
      <c r="H415" s="437" t="s">
        <v>537</v>
      </c>
      <c r="I415" s="437" t="s">
        <v>0</v>
      </c>
      <c r="J415" s="437" t="s">
        <v>539</v>
      </c>
      <c r="K415" s="437" t="s">
        <v>521</v>
      </c>
      <c r="L415" s="437" t="s">
        <v>533</v>
      </c>
      <c r="M415" s="437">
        <v>1</v>
      </c>
      <c r="N415" s="437">
        <v>1</v>
      </c>
      <c r="O415" s="437">
        <v>1</v>
      </c>
      <c r="P415" s="437">
        <v>1</v>
      </c>
      <c r="Q415" s="437">
        <v>1</v>
      </c>
      <c r="R415" s="437">
        <v>1</v>
      </c>
      <c r="S415" s="448">
        <v>42914.42</v>
      </c>
      <c r="T415" s="448">
        <v>0</v>
      </c>
      <c r="U415" s="448">
        <v>0</v>
      </c>
      <c r="V415" s="448">
        <v>0</v>
      </c>
      <c r="W415" s="448">
        <v>0</v>
      </c>
      <c r="X415" s="448">
        <v>0</v>
      </c>
      <c r="Y415" s="448">
        <v>0</v>
      </c>
      <c r="Z415" s="448">
        <v>42914.42</v>
      </c>
      <c r="AA415" s="846">
        <v>44291</v>
      </c>
      <c r="AB415" s="846">
        <v>44656</v>
      </c>
      <c r="AC415" s="847">
        <v>42914.42</v>
      </c>
      <c r="AD415" s="448">
        <v>0.60277777777777775</v>
      </c>
      <c r="AE415" s="448">
        <v>1.0138888888888888</v>
      </c>
      <c r="AF415" s="848">
        <v>0.03</v>
      </c>
      <c r="AG415" s="448">
        <v>25867.85872222222</v>
      </c>
      <c r="AH415" s="448">
        <v>43510.453611111108</v>
      </c>
      <c r="AI415" s="448">
        <v>1287.4325999999999</v>
      </c>
      <c r="AJ415" s="448">
        <v>0.60277777777777775</v>
      </c>
      <c r="AK415" s="448">
        <v>1.0138888888888888</v>
      </c>
      <c r="AL415" s="448">
        <v>0.03</v>
      </c>
    </row>
    <row r="416" spans="1:38">
      <c r="A416" s="437" t="s">
        <v>924</v>
      </c>
      <c r="B416" s="437" t="s">
        <v>2192</v>
      </c>
      <c r="C416" s="437" t="s">
        <v>517</v>
      </c>
      <c r="D416" s="437" t="s">
        <v>518</v>
      </c>
      <c r="E416" s="437" t="s">
        <v>1393</v>
      </c>
      <c r="F416" s="437" t="s">
        <v>538</v>
      </c>
      <c r="G416" s="437" t="s">
        <v>1369</v>
      </c>
      <c r="H416" s="437" t="s">
        <v>537</v>
      </c>
      <c r="I416" s="437" t="s">
        <v>0</v>
      </c>
      <c r="J416" s="437" t="s">
        <v>539</v>
      </c>
      <c r="K416" s="437" t="s">
        <v>521</v>
      </c>
      <c r="L416" s="437" t="s">
        <v>533</v>
      </c>
      <c r="M416" s="437">
        <v>1</v>
      </c>
      <c r="N416" s="437">
        <v>1</v>
      </c>
      <c r="O416" s="437">
        <v>1</v>
      </c>
      <c r="P416" s="437">
        <v>1</v>
      </c>
      <c r="Q416" s="437">
        <v>1</v>
      </c>
      <c r="R416" s="437">
        <v>1</v>
      </c>
      <c r="S416" s="448">
        <v>296987.58</v>
      </c>
      <c r="T416" s="448">
        <v>0</v>
      </c>
      <c r="U416" s="448">
        <v>0</v>
      </c>
      <c r="V416" s="448">
        <v>0</v>
      </c>
      <c r="W416" s="448">
        <v>0</v>
      </c>
      <c r="X416" s="448">
        <v>0</v>
      </c>
      <c r="Y416" s="448">
        <v>0</v>
      </c>
      <c r="Z416" s="448">
        <v>296987.58</v>
      </c>
      <c r="AA416" s="846">
        <v>44291</v>
      </c>
      <c r="AB416" s="846">
        <v>44656</v>
      </c>
      <c r="AC416" s="847">
        <v>296987.58</v>
      </c>
      <c r="AD416" s="448">
        <v>0.60277777777777775</v>
      </c>
      <c r="AE416" s="448">
        <v>1.0138888888888888</v>
      </c>
      <c r="AF416" s="848">
        <v>0.03</v>
      </c>
      <c r="AG416" s="448">
        <v>179017.5135</v>
      </c>
      <c r="AH416" s="448">
        <v>301112.40750000003</v>
      </c>
      <c r="AI416" s="448">
        <v>8909.6273999999994</v>
      </c>
      <c r="AJ416" s="448">
        <v>0.60277777777777775</v>
      </c>
      <c r="AK416" s="448">
        <v>1.0138888888888888</v>
      </c>
      <c r="AL416" s="448">
        <v>2.9999999999999995E-2</v>
      </c>
    </row>
    <row r="417" spans="1:38">
      <c r="A417" s="437" t="s">
        <v>925</v>
      </c>
      <c r="B417" s="437" t="s">
        <v>2193</v>
      </c>
      <c r="C417" s="437" t="s">
        <v>517</v>
      </c>
      <c r="D417" s="437" t="s">
        <v>518</v>
      </c>
      <c r="E417" s="437" t="s">
        <v>1393</v>
      </c>
      <c r="F417" s="437" t="s">
        <v>538</v>
      </c>
      <c r="G417" s="437" t="s">
        <v>1369</v>
      </c>
      <c r="H417" s="437" t="s">
        <v>537</v>
      </c>
      <c r="I417" s="437" t="s">
        <v>0</v>
      </c>
      <c r="J417" s="437" t="s">
        <v>539</v>
      </c>
      <c r="K417" s="437" t="s">
        <v>521</v>
      </c>
      <c r="L417" s="437" t="s">
        <v>533</v>
      </c>
      <c r="M417" s="437">
        <v>1</v>
      </c>
      <c r="N417" s="437">
        <v>1</v>
      </c>
      <c r="O417" s="437">
        <v>1</v>
      </c>
      <c r="P417" s="437">
        <v>1</v>
      </c>
      <c r="Q417" s="437">
        <v>1</v>
      </c>
      <c r="R417" s="437">
        <v>1</v>
      </c>
      <c r="S417" s="448">
        <v>295815.59999999998</v>
      </c>
      <c r="T417" s="448">
        <v>0</v>
      </c>
      <c r="U417" s="448">
        <v>0</v>
      </c>
      <c r="V417" s="448">
        <v>0</v>
      </c>
      <c r="W417" s="448">
        <v>0</v>
      </c>
      <c r="X417" s="448">
        <v>0</v>
      </c>
      <c r="Y417" s="448">
        <v>0</v>
      </c>
      <c r="Z417" s="448">
        <v>295815.59999999998</v>
      </c>
      <c r="AA417" s="846">
        <v>44291</v>
      </c>
      <c r="AB417" s="846">
        <v>45387</v>
      </c>
      <c r="AC417" s="847">
        <v>295815.59999999998</v>
      </c>
      <c r="AD417" s="448">
        <v>2.6333333333333333</v>
      </c>
      <c r="AE417" s="448">
        <v>3.0444444444444443</v>
      </c>
      <c r="AF417" s="848">
        <v>6.1652999999999999E-2</v>
      </c>
      <c r="AG417" s="448">
        <v>778981.08</v>
      </c>
      <c r="AH417" s="448">
        <v>900594.15999999992</v>
      </c>
      <c r="AI417" s="448">
        <v>18237.919186799998</v>
      </c>
      <c r="AJ417" s="448">
        <v>2.6333333333333333</v>
      </c>
      <c r="AK417" s="448">
        <v>3.0444444444444443</v>
      </c>
      <c r="AL417" s="448">
        <v>6.1652999999999999E-2</v>
      </c>
    </row>
    <row r="418" spans="1:38">
      <c r="A418" s="437" t="s">
        <v>926</v>
      </c>
      <c r="B418" s="437" t="s">
        <v>2194</v>
      </c>
      <c r="C418" s="437" t="s">
        <v>517</v>
      </c>
      <c r="D418" s="437" t="s">
        <v>518</v>
      </c>
      <c r="E418" s="437" t="s">
        <v>1393</v>
      </c>
      <c r="F418" s="437" t="s">
        <v>538</v>
      </c>
      <c r="G418" s="437" t="s">
        <v>1369</v>
      </c>
      <c r="H418" s="437" t="s">
        <v>537</v>
      </c>
      <c r="I418" s="437" t="s">
        <v>0</v>
      </c>
      <c r="J418" s="437" t="s">
        <v>539</v>
      </c>
      <c r="K418" s="437" t="s">
        <v>521</v>
      </c>
      <c r="L418" s="437" t="s">
        <v>533</v>
      </c>
      <c r="M418" s="437">
        <v>1</v>
      </c>
      <c r="N418" s="437">
        <v>1</v>
      </c>
      <c r="O418" s="437">
        <v>1</v>
      </c>
      <c r="P418" s="437">
        <v>1</v>
      </c>
      <c r="Q418" s="437">
        <v>1</v>
      </c>
      <c r="R418" s="437">
        <v>1</v>
      </c>
      <c r="S418" s="448">
        <v>5380082.1500000004</v>
      </c>
      <c r="T418" s="448">
        <v>0</v>
      </c>
      <c r="U418" s="448">
        <v>0</v>
      </c>
      <c r="V418" s="448">
        <v>0</v>
      </c>
      <c r="W418" s="448">
        <v>0</v>
      </c>
      <c r="X418" s="448">
        <v>0</v>
      </c>
      <c r="Y418" s="448">
        <v>0</v>
      </c>
      <c r="Z418" s="448">
        <v>5380082.1500000004</v>
      </c>
      <c r="AA418" s="846">
        <v>44291</v>
      </c>
      <c r="AB418" s="846">
        <v>44656</v>
      </c>
      <c r="AC418" s="847">
        <v>5380082.1500000004</v>
      </c>
      <c r="AD418" s="448">
        <v>0.60277777777777775</v>
      </c>
      <c r="AE418" s="448">
        <v>1.0138888888888888</v>
      </c>
      <c r="AF418" s="848">
        <v>0.03</v>
      </c>
      <c r="AG418" s="448">
        <v>3242993.962638889</v>
      </c>
      <c r="AH418" s="448">
        <v>5454805.5131944446</v>
      </c>
      <c r="AI418" s="448">
        <v>161402.4645</v>
      </c>
      <c r="AJ418" s="448">
        <v>0.60277777777777775</v>
      </c>
      <c r="AK418" s="448">
        <v>1.0138888888888888</v>
      </c>
      <c r="AL418" s="448">
        <v>0.03</v>
      </c>
    </row>
    <row r="419" spans="1:38">
      <c r="A419" s="437" t="s">
        <v>927</v>
      </c>
      <c r="B419" s="437" t="s">
        <v>2195</v>
      </c>
      <c r="C419" s="437" t="s">
        <v>517</v>
      </c>
      <c r="D419" s="437" t="s">
        <v>518</v>
      </c>
      <c r="E419" s="437" t="s">
        <v>1393</v>
      </c>
      <c r="F419" s="437" t="s">
        <v>538</v>
      </c>
      <c r="G419" s="437" t="s">
        <v>1369</v>
      </c>
      <c r="H419" s="437" t="s">
        <v>537</v>
      </c>
      <c r="I419" s="437" t="s">
        <v>0</v>
      </c>
      <c r="J419" s="437" t="s">
        <v>539</v>
      </c>
      <c r="K419" s="437" t="s">
        <v>521</v>
      </c>
      <c r="L419" s="437" t="s">
        <v>533</v>
      </c>
      <c r="M419" s="437">
        <v>1</v>
      </c>
      <c r="N419" s="437">
        <v>1</v>
      </c>
      <c r="O419" s="437">
        <v>1</v>
      </c>
      <c r="P419" s="437">
        <v>1</v>
      </c>
      <c r="Q419" s="437">
        <v>1</v>
      </c>
      <c r="R419" s="437">
        <v>1</v>
      </c>
      <c r="S419" s="448">
        <v>40602.550000000003</v>
      </c>
      <c r="T419" s="448">
        <v>0</v>
      </c>
      <c r="U419" s="448">
        <v>0</v>
      </c>
      <c r="V419" s="448">
        <v>0</v>
      </c>
      <c r="W419" s="448">
        <v>0</v>
      </c>
      <c r="X419" s="448">
        <v>0</v>
      </c>
      <c r="Y419" s="448">
        <v>0</v>
      </c>
      <c r="Z419" s="448">
        <v>40602.550000000003</v>
      </c>
      <c r="AA419" s="846">
        <v>44291</v>
      </c>
      <c r="AB419" s="846">
        <v>44656</v>
      </c>
      <c r="AC419" s="847">
        <v>40602.550000000003</v>
      </c>
      <c r="AD419" s="448">
        <v>0.60277777777777775</v>
      </c>
      <c r="AE419" s="448">
        <v>1.0138888888888888</v>
      </c>
      <c r="AF419" s="848">
        <v>0.03</v>
      </c>
      <c r="AG419" s="448">
        <v>24474.31486111111</v>
      </c>
      <c r="AH419" s="448">
        <v>41166.474305555559</v>
      </c>
      <c r="AI419" s="448">
        <v>1218.0765000000001</v>
      </c>
      <c r="AJ419" s="448">
        <v>0.60277777777777775</v>
      </c>
      <c r="AK419" s="448">
        <v>1.0138888888888888</v>
      </c>
      <c r="AL419" s="448">
        <v>3.0000000000000002E-2</v>
      </c>
    </row>
    <row r="420" spans="1:38">
      <c r="A420" s="437" t="s">
        <v>928</v>
      </c>
      <c r="B420" s="437" t="s">
        <v>2196</v>
      </c>
      <c r="C420" s="437" t="s">
        <v>517</v>
      </c>
      <c r="D420" s="437" t="s">
        <v>518</v>
      </c>
      <c r="E420" s="437" t="s">
        <v>1393</v>
      </c>
      <c r="F420" s="437" t="s">
        <v>538</v>
      </c>
      <c r="G420" s="437" t="s">
        <v>1369</v>
      </c>
      <c r="H420" s="437" t="s">
        <v>537</v>
      </c>
      <c r="I420" s="437" t="s">
        <v>0</v>
      </c>
      <c r="J420" s="437" t="s">
        <v>539</v>
      </c>
      <c r="K420" s="437" t="s">
        <v>521</v>
      </c>
      <c r="L420" s="437" t="s">
        <v>533</v>
      </c>
      <c r="M420" s="437">
        <v>1</v>
      </c>
      <c r="N420" s="437">
        <v>1</v>
      </c>
      <c r="O420" s="437">
        <v>1</v>
      </c>
      <c r="P420" s="437">
        <v>1</v>
      </c>
      <c r="Q420" s="437">
        <v>1</v>
      </c>
      <c r="R420" s="437">
        <v>1</v>
      </c>
      <c r="S420" s="448">
        <v>2685398.07</v>
      </c>
      <c r="T420" s="448">
        <v>0</v>
      </c>
      <c r="U420" s="448">
        <v>0</v>
      </c>
      <c r="V420" s="448">
        <v>0</v>
      </c>
      <c r="W420" s="448">
        <v>0</v>
      </c>
      <c r="X420" s="448">
        <v>0</v>
      </c>
      <c r="Y420" s="448">
        <v>0</v>
      </c>
      <c r="Z420" s="448">
        <v>2685398.07</v>
      </c>
      <c r="AA420" s="846">
        <v>44291</v>
      </c>
      <c r="AB420" s="846">
        <v>45387</v>
      </c>
      <c r="AC420" s="847">
        <v>2685398.07</v>
      </c>
      <c r="AD420" s="448">
        <v>2.6333333333333333</v>
      </c>
      <c r="AE420" s="448">
        <v>3.0444444444444443</v>
      </c>
      <c r="AF420" s="848">
        <v>6.1652999999999999E-2</v>
      </c>
      <c r="AG420" s="448">
        <v>7071548.2509999992</v>
      </c>
      <c r="AH420" s="448">
        <v>8175545.2353333328</v>
      </c>
      <c r="AI420" s="448">
        <v>165562.84720970999</v>
      </c>
      <c r="AJ420" s="448">
        <v>2.6333333333333333</v>
      </c>
      <c r="AK420" s="448">
        <v>3.0444444444444443</v>
      </c>
      <c r="AL420" s="448">
        <v>6.1652999999999999E-2</v>
      </c>
    </row>
    <row r="421" spans="1:38">
      <c r="A421" s="437" t="s">
        <v>929</v>
      </c>
      <c r="B421" s="437" t="s">
        <v>2197</v>
      </c>
      <c r="C421" s="437" t="s">
        <v>517</v>
      </c>
      <c r="D421" s="437" t="s">
        <v>518</v>
      </c>
      <c r="E421" s="437" t="s">
        <v>1393</v>
      </c>
      <c r="F421" s="437" t="s">
        <v>538</v>
      </c>
      <c r="G421" s="437" t="s">
        <v>1369</v>
      </c>
      <c r="H421" s="437" t="s">
        <v>537</v>
      </c>
      <c r="I421" s="437" t="s">
        <v>0</v>
      </c>
      <c r="J421" s="437" t="s">
        <v>539</v>
      </c>
      <c r="K421" s="437" t="s">
        <v>521</v>
      </c>
      <c r="L421" s="437" t="s">
        <v>533</v>
      </c>
      <c r="M421" s="437">
        <v>1</v>
      </c>
      <c r="N421" s="437">
        <v>1</v>
      </c>
      <c r="O421" s="437">
        <v>1</v>
      </c>
      <c r="P421" s="437">
        <v>1</v>
      </c>
      <c r="Q421" s="437">
        <v>1</v>
      </c>
      <c r="R421" s="437">
        <v>1</v>
      </c>
      <c r="S421" s="448">
        <v>2153967.91</v>
      </c>
      <c r="T421" s="448">
        <v>0</v>
      </c>
      <c r="U421" s="448">
        <v>0</v>
      </c>
      <c r="V421" s="448">
        <v>0</v>
      </c>
      <c r="W421" s="448">
        <v>0</v>
      </c>
      <c r="X421" s="448">
        <v>0</v>
      </c>
      <c r="Y421" s="448">
        <v>0</v>
      </c>
      <c r="Z421" s="448">
        <v>2153967.91</v>
      </c>
      <c r="AA421" s="846">
        <v>44291</v>
      </c>
      <c r="AB421" s="846">
        <v>44656</v>
      </c>
      <c r="AC421" s="847">
        <v>2153967.91</v>
      </c>
      <c r="AD421" s="448">
        <v>0.60277777777777775</v>
      </c>
      <c r="AE421" s="448">
        <v>1.0138888888888888</v>
      </c>
      <c r="AF421" s="848">
        <v>0.03</v>
      </c>
      <c r="AG421" s="448">
        <v>1298363.9901944445</v>
      </c>
      <c r="AH421" s="448">
        <v>2183884.1309722224</v>
      </c>
      <c r="AI421" s="448">
        <v>64619.037300000004</v>
      </c>
      <c r="AJ421" s="448">
        <v>0.60277777777777775</v>
      </c>
      <c r="AK421" s="448">
        <v>1.0138888888888888</v>
      </c>
      <c r="AL421" s="448">
        <v>0.03</v>
      </c>
    </row>
    <row r="422" spans="1:38">
      <c r="A422" s="437" t="s">
        <v>930</v>
      </c>
      <c r="B422" s="437" t="s">
        <v>2198</v>
      </c>
      <c r="C422" s="437" t="s">
        <v>517</v>
      </c>
      <c r="D422" s="437" t="s">
        <v>518</v>
      </c>
      <c r="E422" s="437" t="s">
        <v>1393</v>
      </c>
      <c r="F422" s="437" t="s">
        <v>538</v>
      </c>
      <c r="G422" s="437" t="s">
        <v>1369</v>
      </c>
      <c r="H422" s="437" t="s">
        <v>537</v>
      </c>
      <c r="I422" s="437" t="s">
        <v>0</v>
      </c>
      <c r="J422" s="437" t="s">
        <v>539</v>
      </c>
      <c r="K422" s="437" t="s">
        <v>521</v>
      </c>
      <c r="L422" s="437" t="s">
        <v>533</v>
      </c>
      <c r="M422" s="437">
        <v>1</v>
      </c>
      <c r="N422" s="437">
        <v>1</v>
      </c>
      <c r="O422" s="437">
        <v>1</v>
      </c>
      <c r="P422" s="437">
        <v>1</v>
      </c>
      <c r="Q422" s="437">
        <v>1</v>
      </c>
      <c r="R422" s="437">
        <v>1</v>
      </c>
      <c r="S422" s="448">
        <v>3717641.59</v>
      </c>
      <c r="T422" s="448">
        <v>0</v>
      </c>
      <c r="U422" s="448">
        <v>0</v>
      </c>
      <c r="V422" s="448">
        <v>0</v>
      </c>
      <c r="W422" s="448">
        <v>0</v>
      </c>
      <c r="X422" s="448">
        <v>0</v>
      </c>
      <c r="Y422" s="448">
        <v>0</v>
      </c>
      <c r="Z422" s="448">
        <v>3717641.59</v>
      </c>
      <c r="AA422" s="846">
        <v>44291</v>
      </c>
      <c r="AB422" s="846">
        <v>44656</v>
      </c>
      <c r="AC422" s="847">
        <v>3717641.59</v>
      </c>
      <c r="AD422" s="448">
        <v>0.60277777777777775</v>
      </c>
      <c r="AE422" s="448">
        <v>1.0138888888888888</v>
      </c>
      <c r="AF422" s="848">
        <v>0.03</v>
      </c>
      <c r="AG422" s="448">
        <v>2240911.7361944444</v>
      </c>
      <c r="AH422" s="448">
        <v>3769275.5009722221</v>
      </c>
      <c r="AI422" s="448">
        <v>111529.24769999999</v>
      </c>
      <c r="AJ422" s="448">
        <v>0.60277777777777775</v>
      </c>
      <c r="AK422" s="448">
        <v>1.0138888888888888</v>
      </c>
      <c r="AL422" s="448">
        <v>0.03</v>
      </c>
    </row>
    <row r="423" spans="1:38">
      <c r="A423" s="437" t="s">
        <v>931</v>
      </c>
      <c r="B423" s="437" t="s">
        <v>2199</v>
      </c>
      <c r="C423" s="437" t="s">
        <v>517</v>
      </c>
      <c r="D423" s="437" t="s">
        <v>518</v>
      </c>
      <c r="E423" s="437" t="s">
        <v>1393</v>
      </c>
      <c r="F423" s="437" t="s">
        <v>538</v>
      </c>
      <c r="G423" s="437" t="s">
        <v>1369</v>
      </c>
      <c r="H423" s="437" t="s">
        <v>537</v>
      </c>
      <c r="I423" s="437" t="s">
        <v>0</v>
      </c>
      <c r="J423" s="437" t="s">
        <v>539</v>
      </c>
      <c r="K423" s="437" t="s">
        <v>521</v>
      </c>
      <c r="L423" s="437" t="s">
        <v>533</v>
      </c>
      <c r="M423" s="437">
        <v>1</v>
      </c>
      <c r="N423" s="437">
        <v>1</v>
      </c>
      <c r="O423" s="437">
        <v>1</v>
      </c>
      <c r="P423" s="437">
        <v>1</v>
      </c>
      <c r="Q423" s="437">
        <v>1</v>
      </c>
      <c r="R423" s="437">
        <v>1</v>
      </c>
      <c r="S423" s="448">
        <v>500000</v>
      </c>
      <c r="T423" s="448">
        <v>0</v>
      </c>
      <c r="U423" s="448">
        <v>0</v>
      </c>
      <c r="V423" s="448">
        <v>0</v>
      </c>
      <c r="W423" s="448">
        <v>0</v>
      </c>
      <c r="X423" s="448">
        <v>0</v>
      </c>
      <c r="Y423" s="448">
        <v>0</v>
      </c>
      <c r="Z423" s="448">
        <v>500000</v>
      </c>
      <c r="AA423" s="846">
        <v>44291</v>
      </c>
      <c r="AB423" s="846">
        <v>45387</v>
      </c>
      <c r="AC423" s="847">
        <v>500000</v>
      </c>
      <c r="AD423" s="448">
        <v>2.6333333333333333</v>
      </c>
      <c r="AE423" s="448">
        <v>3.0444444444444443</v>
      </c>
      <c r="AF423" s="848">
        <v>6.1652999999999999E-2</v>
      </c>
      <c r="AG423" s="448">
        <v>1316666.6666666667</v>
      </c>
      <c r="AH423" s="448">
        <v>1522222.2222222222</v>
      </c>
      <c r="AI423" s="448">
        <v>30826.5</v>
      </c>
      <c r="AJ423" s="448">
        <v>2.6333333333333333</v>
      </c>
      <c r="AK423" s="448">
        <v>3.0444444444444443</v>
      </c>
      <c r="AL423" s="448">
        <v>6.1652999999999999E-2</v>
      </c>
    </row>
    <row r="424" spans="1:38">
      <c r="A424" s="437" t="s">
        <v>932</v>
      </c>
      <c r="B424" s="437" t="s">
        <v>2200</v>
      </c>
      <c r="C424" s="437" t="s">
        <v>517</v>
      </c>
      <c r="D424" s="437" t="s">
        <v>518</v>
      </c>
      <c r="E424" s="437" t="s">
        <v>1393</v>
      </c>
      <c r="F424" s="437" t="s">
        <v>538</v>
      </c>
      <c r="G424" s="437" t="s">
        <v>1369</v>
      </c>
      <c r="H424" s="437" t="s">
        <v>537</v>
      </c>
      <c r="I424" s="437" t="s">
        <v>0</v>
      </c>
      <c r="J424" s="437" t="s">
        <v>539</v>
      </c>
      <c r="K424" s="437" t="s">
        <v>521</v>
      </c>
      <c r="L424" s="437" t="s">
        <v>533</v>
      </c>
      <c r="M424" s="437">
        <v>1</v>
      </c>
      <c r="N424" s="437">
        <v>1</v>
      </c>
      <c r="O424" s="437">
        <v>1</v>
      </c>
      <c r="P424" s="437">
        <v>1</v>
      </c>
      <c r="Q424" s="437">
        <v>1</v>
      </c>
      <c r="R424" s="437">
        <v>1</v>
      </c>
      <c r="S424" s="448">
        <v>635190.13</v>
      </c>
      <c r="T424" s="448">
        <v>0</v>
      </c>
      <c r="U424" s="448">
        <v>0</v>
      </c>
      <c r="V424" s="448">
        <v>0</v>
      </c>
      <c r="W424" s="448">
        <v>0</v>
      </c>
      <c r="X424" s="448">
        <v>0</v>
      </c>
      <c r="Y424" s="448">
        <v>0</v>
      </c>
      <c r="Z424" s="448">
        <v>635190.13</v>
      </c>
      <c r="AA424" s="846">
        <v>44291</v>
      </c>
      <c r="AB424" s="846">
        <v>44656</v>
      </c>
      <c r="AC424" s="847">
        <v>635190.13</v>
      </c>
      <c r="AD424" s="448">
        <v>0.60277777777777775</v>
      </c>
      <c r="AE424" s="448">
        <v>1.0138888888888888</v>
      </c>
      <c r="AF424" s="848">
        <v>0.03</v>
      </c>
      <c r="AG424" s="448">
        <v>382878.49502777774</v>
      </c>
      <c r="AH424" s="448">
        <v>644012.21513888892</v>
      </c>
      <c r="AI424" s="448">
        <v>19055.7039</v>
      </c>
      <c r="AJ424" s="448">
        <v>0.60277777777777775</v>
      </c>
      <c r="AK424" s="448">
        <v>1.0138888888888888</v>
      </c>
      <c r="AL424" s="448">
        <v>0.03</v>
      </c>
    </row>
    <row r="425" spans="1:38">
      <c r="A425" s="437" t="s">
        <v>933</v>
      </c>
      <c r="B425" s="437" t="s">
        <v>2201</v>
      </c>
      <c r="C425" s="437" t="s">
        <v>517</v>
      </c>
      <c r="D425" s="437" t="s">
        <v>518</v>
      </c>
      <c r="E425" s="437" t="s">
        <v>1393</v>
      </c>
      <c r="F425" s="437" t="s">
        <v>538</v>
      </c>
      <c r="G425" s="437" t="s">
        <v>1369</v>
      </c>
      <c r="H425" s="437" t="s">
        <v>537</v>
      </c>
      <c r="I425" s="437" t="s">
        <v>0</v>
      </c>
      <c r="J425" s="437" t="s">
        <v>539</v>
      </c>
      <c r="K425" s="437" t="s">
        <v>521</v>
      </c>
      <c r="L425" s="437" t="s">
        <v>533</v>
      </c>
      <c r="M425" s="437">
        <v>1</v>
      </c>
      <c r="N425" s="437">
        <v>1</v>
      </c>
      <c r="O425" s="437">
        <v>1</v>
      </c>
      <c r="P425" s="437">
        <v>1</v>
      </c>
      <c r="Q425" s="437">
        <v>1</v>
      </c>
      <c r="R425" s="437">
        <v>1</v>
      </c>
      <c r="S425" s="448">
        <v>1011186.95</v>
      </c>
      <c r="T425" s="448">
        <v>0</v>
      </c>
      <c r="U425" s="448">
        <v>0</v>
      </c>
      <c r="V425" s="448">
        <v>0</v>
      </c>
      <c r="W425" s="448">
        <v>0</v>
      </c>
      <c r="X425" s="448">
        <v>0</v>
      </c>
      <c r="Y425" s="448">
        <v>0</v>
      </c>
      <c r="Z425" s="448">
        <v>1011186.95</v>
      </c>
      <c r="AA425" s="846">
        <v>44291</v>
      </c>
      <c r="AB425" s="846">
        <v>45387</v>
      </c>
      <c r="AC425" s="847">
        <v>1011186.95</v>
      </c>
      <c r="AD425" s="448">
        <v>2.6333333333333333</v>
      </c>
      <c r="AE425" s="448">
        <v>3.0444444444444443</v>
      </c>
      <c r="AF425" s="848">
        <v>6.1652999999999999E-2</v>
      </c>
      <c r="AG425" s="448">
        <v>2662792.3016666663</v>
      </c>
      <c r="AH425" s="448">
        <v>3078502.492222222</v>
      </c>
      <c r="AI425" s="448">
        <v>62342.70902835</v>
      </c>
      <c r="AJ425" s="448">
        <v>2.6333333333333329</v>
      </c>
      <c r="AK425" s="448">
        <v>3.0444444444444443</v>
      </c>
      <c r="AL425" s="448">
        <v>6.1653000000000006E-2</v>
      </c>
    </row>
    <row r="426" spans="1:38">
      <c r="A426" s="437" t="s">
        <v>934</v>
      </c>
      <c r="B426" s="437" t="s">
        <v>2202</v>
      </c>
      <c r="C426" s="437" t="s">
        <v>517</v>
      </c>
      <c r="D426" s="437" t="s">
        <v>518</v>
      </c>
      <c r="E426" s="437" t="s">
        <v>1393</v>
      </c>
      <c r="F426" s="437" t="s">
        <v>538</v>
      </c>
      <c r="G426" s="437" t="s">
        <v>1369</v>
      </c>
      <c r="H426" s="437" t="s">
        <v>537</v>
      </c>
      <c r="I426" s="437" t="s">
        <v>0</v>
      </c>
      <c r="J426" s="437" t="s">
        <v>539</v>
      </c>
      <c r="K426" s="437" t="s">
        <v>521</v>
      </c>
      <c r="L426" s="437" t="s">
        <v>533</v>
      </c>
      <c r="M426" s="437">
        <v>1</v>
      </c>
      <c r="N426" s="437">
        <v>1</v>
      </c>
      <c r="O426" s="437">
        <v>1</v>
      </c>
      <c r="P426" s="437">
        <v>1</v>
      </c>
      <c r="Q426" s="437">
        <v>1</v>
      </c>
      <c r="R426" s="437">
        <v>1</v>
      </c>
      <c r="S426" s="448">
        <v>883483.46</v>
      </c>
      <c r="T426" s="448">
        <v>0</v>
      </c>
      <c r="U426" s="448">
        <v>0</v>
      </c>
      <c r="V426" s="448">
        <v>0</v>
      </c>
      <c r="W426" s="448">
        <v>0</v>
      </c>
      <c r="X426" s="448">
        <v>0</v>
      </c>
      <c r="Y426" s="448">
        <v>0</v>
      </c>
      <c r="Z426" s="448">
        <v>883483.46</v>
      </c>
      <c r="AA426" s="846">
        <v>44291</v>
      </c>
      <c r="AB426" s="846">
        <v>46117</v>
      </c>
      <c r="AC426" s="847">
        <v>883483.46</v>
      </c>
      <c r="AD426" s="448">
        <v>4.6611111111111114</v>
      </c>
      <c r="AE426" s="448">
        <v>5.072222222222222</v>
      </c>
      <c r="AF426" s="848">
        <v>7.1294999999999997E-2</v>
      </c>
      <c r="AG426" s="448">
        <v>4118014.5718888892</v>
      </c>
      <c r="AH426" s="448">
        <v>4481224.4387777774</v>
      </c>
      <c r="AI426" s="448">
        <v>62987.953280699992</v>
      </c>
      <c r="AJ426" s="448">
        <v>4.6611111111111114</v>
      </c>
      <c r="AK426" s="448">
        <v>5.072222222222222</v>
      </c>
      <c r="AL426" s="448">
        <v>7.1294999999999997E-2</v>
      </c>
    </row>
    <row r="427" spans="1:38">
      <c r="A427" s="437" t="s">
        <v>935</v>
      </c>
      <c r="B427" s="437" t="s">
        <v>2203</v>
      </c>
      <c r="C427" s="437" t="s">
        <v>517</v>
      </c>
      <c r="D427" s="437" t="s">
        <v>518</v>
      </c>
      <c r="E427" s="437" t="s">
        <v>1393</v>
      </c>
      <c r="F427" s="437" t="s">
        <v>538</v>
      </c>
      <c r="G427" s="437" t="s">
        <v>1369</v>
      </c>
      <c r="H427" s="437" t="s">
        <v>537</v>
      </c>
      <c r="I427" s="437" t="s">
        <v>0</v>
      </c>
      <c r="J427" s="437" t="s">
        <v>539</v>
      </c>
      <c r="K427" s="437" t="s">
        <v>521</v>
      </c>
      <c r="L427" s="437" t="s">
        <v>533</v>
      </c>
      <c r="M427" s="437">
        <v>1</v>
      </c>
      <c r="N427" s="437">
        <v>1</v>
      </c>
      <c r="O427" s="437">
        <v>1</v>
      </c>
      <c r="P427" s="437">
        <v>1</v>
      </c>
      <c r="Q427" s="437">
        <v>1</v>
      </c>
      <c r="R427" s="437">
        <v>1</v>
      </c>
      <c r="S427" s="448">
        <v>674375.63</v>
      </c>
      <c r="T427" s="448">
        <v>0</v>
      </c>
      <c r="U427" s="448">
        <v>0</v>
      </c>
      <c r="V427" s="448">
        <v>0</v>
      </c>
      <c r="W427" s="448">
        <v>0</v>
      </c>
      <c r="X427" s="448">
        <v>0</v>
      </c>
      <c r="Y427" s="448">
        <v>0</v>
      </c>
      <c r="Z427" s="448">
        <v>674375.63</v>
      </c>
      <c r="AA427" s="846">
        <v>44291</v>
      </c>
      <c r="AB427" s="846">
        <v>44656</v>
      </c>
      <c r="AC427" s="847">
        <v>674375.63</v>
      </c>
      <c r="AD427" s="448">
        <v>0.60277777777777775</v>
      </c>
      <c r="AE427" s="448">
        <v>1.0138888888888888</v>
      </c>
      <c r="AF427" s="848">
        <v>0.03</v>
      </c>
      <c r="AG427" s="448">
        <v>406498.6436388889</v>
      </c>
      <c r="AH427" s="448">
        <v>683741.95819444442</v>
      </c>
      <c r="AI427" s="448">
        <v>20231.268899999999</v>
      </c>
      <c r="AJ427" s="448">
        <v>0.60277777777777775</v>
      </c>
      <c r="AK427" s="448">
        <v>1.0138888888888888</v>
      </c>
      <c r="AL427" s="448">
        <v>0.03</v>
      </c>
    </row>
    <row r="428" spans="1:38">
      <c r="A428" s="437" t="s">
        <v>936</v>
      </c>
      <c r="B428" s="437" t="s">
        <v>2204</v>
      </c>
      <c r="C428" s="437" t="s">
        <v>517</v>
      </c>
      <c r="D428" s="437" t="s">
        <v>518</v>
      </c>
      <c r="E428" s="437" t="s">
        <v>1393</v>
      </c>
      <c r="F428" s="437" t="s">
        <v>538</v>
      </c>
      <c r="G428" s="437" t="s">
        <v>1369</v>
      </c>
      <c r="H428" s="437" t="s">
        <v>537</v>
      </c>
      <c r="I428" s="437" t="s">
        <v>0</v>
      </c>
      <c r="J428" s="437" t="s">
        <v>539</v>
      </c>
      <c r="K428" s="437" t="s">
        <v>521</v>
      </c>
      <c r="L428" s="437" t="s">
        <v>533</v>
      </c>
      <c r="M428" s="437">
        <v>1</v>
      </c>
      <c r="N428" s="437">
        <v>1</v>
      </c>
      <c r="O428" s="437">
        <v>1</v>
      </c>
      <c r="P428" s="437">
        <v>1</v>
      </c>
      <c r="Q428" s="437">
        <v>1</v>
      </c>
      <c r="R428" s="437">
        <v>1</v>
      </c>
      <c r="S428" s="448">
        <v>1073481.06</v>
      </c>
      <c r="T428" s="448">
        <v>0</v>
      </c>
      <c r="U428" s="448">
        <v>0</v>
      </c>
      <c r="V428" s="448">
        <v>0</v>
      </c>
      <c r="W428" s="448">
        <v>0</v>
      </c>
      <c r="X428" s="448">
        <v>0</v>
      </c>
      <c r="Y428" s="448">
        <v>0</v>
      </c>
      <c r="Z428" s="448">
        <v>1073481.06</v>
      </c>
      <c r="AA428" s="846">
        <v>44291</v>
      </c>
      <c r="AB428" s="846">
        <v>45387</v>
      </c>
      <c r="AC428" s="847">
        <v>1073481.06</v>
      </c>
      <c r="AD428" s="448">
        <v>2.6333333333333333</v>
      </c>
      <c r="AE428" s="448">
        <v>3.0444444444444443</v>
      </c>
      <c r="AF428" s="848">
        <v>6.1652999999999999E-2</v>
      </c>
      <c r="AG428" s="448">
        <v>2826833.4580000001</v>
      </c>
      <c r="AH428" s="448">
        <v>3268153.4493333334</v>
      </c>
      <c r="AI428" s="448">
        <v>66183.327792180004</v>
      </c>
      <c r="AJ428" s="448">
        <v>2.6333333333333333</v>
      </c>
      <c r="AK428" s="448">
        <v>3.0444444444444443</v>
      </c>
      <c r="AL428" s="448">
        <v>6.1652999999999999E-2</v>
      </c>
    </row>
    <row r="429" spans="1:38">
      <c r="A429" s="437" t="s">
        <v>937</v>
      </c>
      <c r="B429" s="437" t="s">
        <v>2205</v>
      </c>
      <c r="C429" s="437" t="s">
        <v>517</v>
      </c>
      <c r="D429" s="437" t="s">
        <v>518</v>
      </c>
      <c r="E429" s="437" t="s">
        <v>1393</v>
      </c>
      <c r="F429" s="437" t="s">
        <v>538</v>
      </c>
      <c r="G429" s="437" t="s">
        <v>1369</v>
      </c>
      <c r="H429" s="437" t="s">
        <v>537</v>
      </c>
      <c r="I429" s="437" t="s">
        <v>0</v>
      </c>
      <c r="J429" s="437" t="s">
        <v>539</v>
      </c>
      <c r="K429" s="437" t="s">
        <v>521</v>
      </c>
      <c r="L429" s="437" t="s">
        <v>533</v>
      </c>
      <c r="M429" s="437">
        <v>1</v>
      </c>
      <c r="N429" s="437">
        <v>1</v>
      </c>
      <c r="O429" s="437">
        <v>1</v>
      </c>
      <c r="P429" s="437">
        <v>1</v>
      </c>
      <c r="Q429" s="437">
        <v>1</v>
      </c>
      <c r="R429" s="437">
        <v>1</v>
      </c>
      <c r="S429" s="448">
        <v>937886.16</v>
      </c>
      <c r="T429" s="448">
        <v>0</v>
      </c>
      <c r="U429" s="448">
        <v>0</v>
      </c>
      <c r="V429" s="448">
        <v>0</v>
      </c>
      <c r="W429" s="448">
        <v>0</v>
      </c>
      <c r="X429" s="448">
        <v>0</v>
      </c>
      <c r="Y429" s="448">
        <v>0</v>
      </c>
      <c r="Z429" s="448">
        <v>937886.16</v>
      </c>
      <c r="AA429" s="846">
        <v>44291</v>
      </c>
      <c r="AB429" s="846">
        <v>46117</v>
      </c>
      <c r="AC429" s="847">
        <v>937886.16</v>
      </c>
      <c r="AD429" s="448">
        <v>4.6611111111111114</v>
      </c>
      <c r="AE429" s="448">
        <v>5.072222222222222</v>
      </c>
      <c r="AF429" s="848">
        <v>7.1294999999999997E-2</v>
      </c>
      <c r="AG429" s="448">
        <v>4371591.6013333341</v>
      </c>
      <c r="AH429" s="448">
        <v>4757167.0226666667</v>
      </c>
      <c r="AI429" s="448">
        <v>66866.593777200003</v>
      </c>
      <c r="AJ429" s="448">
        <v>4.6611111111111114</v>
      </c>
      <c r="AK429" s="448">
        <v>5.072222222222222</v>
      </c>
      <c r="AL429" s="448">
        <v>7.1294999999999997E-2</v>
      </c>
    </row>
    <row r="430" spans="1:38">
      <c r="A430" s="437" t="s">
        <v>938</v>
      </c>
      <c r="B430" s="437" t="s">
        <v>2206</v>
      </c>
      <c r="C430" s="437" t="s">
        <v>517</v>
      </c>
      <c r="D430" s="437" t="s">
        <v>518</v>
      </c>
      <c r="E430" s="437" t="s">
        <v>1393</v>
      </c>
      <c r="F430" s="437" t="s">
        <v>538</v>
      </c>
      <c r="G430" s="437" t="s">
        <v>1369</v>
      </c>
      <c r="H430" s="437" t="s">
        <v>537</v>
      </c>
      <c r="I430" s="437" t="s">
        <v>0</v>
      </c>
      <c r="J430" s="437" t="s">
        <v>539</v>
      </c>
      <c r="K430" s="437" t="s">
        <v>521</v>
      </c>
      <c r="L430" s="437" t="s">
        <v>533</v>
      </c>
      <c r="M430" s="437">
        <v>1</v>
      </c>
      <c r="N430" s="437">
        <v>1</v>
      </c>
      <c r="O430" s="437">
        <v>1</v>
      </c>
      <c r="P430" s="437">
        <v>1</v>
      </c>
      <c r="Q430" s="437">
        <v>1</v>
      </c>
      <c r="R430" s="437">
        <v>1</v>
      </c>
      <c r="S430" s="448">
        <v>657641.96</v>
      </c>
      <c r="T430" s="448">
        <v>0</v>
      </c>
      <c r="U430" s="448">
        <v>0</v>
      </c>
      <c r="V430" s="448">
        <v>0</v>
      </c>
      <c r="W430" s="448">
        <v>0</v>
      </c>
      <c r="X430" s="448">
        <v>0</v>
      </c>
      <c r="Y430" s="448">
        <v>0</v>
      </c>
      <c r="Z430" s="448">
        <v>657641.96</v>
      </c>
      <c r="AA430" s="846">
        <v>44291</v>
      </c>
      <c r="AB430" s="846">
        <v>44656</v>
      </c>
      <c r="AC430" s="847">
        <v>657641.96</v>
      </c>
      <c r="AD430" s="448">
        <v>0.60277777777777775</v>
      </c>
      <c r="AE430" s="448">
        <v>1.0138888888888888</v>
      </c>
      <c r="AF430" s="848">
        <v>0.03</v>
      </c>
      <c r="AG430" s="448">
        <v>396411.95922222215</v>
      </c>
      <c r="AH430" s="448">
        <v>666775.87611111102</v>
      </c>
      <c r="AI430" s="448">
        <v>19729.2588</v>
      </c>
      <c r="AJ430" s="448">
        <v>0.60277777777777775</v>
      </c>
      <c r="AK430" s="448">
        <v>1.0138888888888888</v>
      </c>
      <c r="AL430" s="448">
        <v>3.0000000000000002E-2</v>
      </c>
    </row>
    <row r="431" spans="1:38">
      <c r="A431" s="437" t="s">
        <v>939</v>
      </c>
      <c r="B431" s="437" t="s">
        <v>2207</v>
      </c>
      <c r="C431" s="437" t="s">
        <v>517</v>
      </c>
      <c r="D431" s="437" t="s">
        <v>518</v>
      </c>
      <c r="E431" s="437" t="s">
        <v>1393</v>
      </c>
      <c r="F431" s="437" t="s">
        <v>538</v>
      </c>
      <c r="G431" s="437" t="s">
        <v>1369</v>
      </c>
      <c r="H431" s="437" t="s">
        <v>537</v>
      </c>
      <c r="I431" s="437" t="s">
        <v>0</v>
      </c>
      <c r="J431" s="437" t="s">
        <v>539</v>
      </c>
      <c r="K431" s="437" t="s">
        <v>521</v>
      </c>
      <c r="L431" s="437" t="s">
        <v>533</v>
      </c>
      <c r="M431" s="437">
        <v>1</v>
      </c>
      <c r="N431" s="437">
        <v>1</v>
      </c>
      <c r="O431" s="437">
        <v>1</v>
      </c>
      <c r="P431" s="437">
        <v>1</v>
      </c>
      <c r="Q431" s="437">
        <v>1</v>
      </c>
      <c r="R431" s="437">
        <v>1</v>
      </c>
      <c r="S431" s="448">
        <v>1046843.7</v>
      </c>
      <c r="T431" s="448">
        <v>0</v>
      </c>
      <c r="U431" s="448">
        <v>0</v>
      </c>
      <c r="V431" s="448">
        <v>0</v>
      </c>
      <c r="W431" s="448">
        <v>0</v>
      </c>
      <c r="X431" s="448">
        <v>0</v>
      </c>
      <c r="Y431" s="448">
        <v>0</v>
      </c>
      <c r="Z431" s="448">
        <v>1046843.7</v>
      </c>
      <c r="AA431" s="846">
        <v>44291</v>
      </c>
      <c r="AB431" s="846">
        <v>45387</v>
      </c>
      <c r="AC431" s="847">
        <v>1046843.7</v>
      </c>
      <c r="AD431" s="448">
        <v>2.6333333333333333</v>
      </c>
      <c r="AE431" s="448">
        <v>3.0444444444444443</v>
      </c>
      <c r="AF431" s="848">
        <v>6.1652999999999999E-2</v>
      </c>
      <c r="AG431" s="448">
        <v>2756688.4099999997</v>
      </c>
      <c r="AH431" s="448">
        <v>3187057.4866666663</v>
      </c>
      <c r="AI431" s="448">
        <v>64541.054636099994</v>
      </c>
      <c r="AJ431" s="448">
        <v>2.6333333333333333</v>
      </c>
      <c r="AK431" s="448">
        <v>3.0444444444444443</v>
      </c>
      <c r="AL431" s="448">
        <v>6.1652999999999999E-2</v>
      </c>
    </row>
    <row r="432" spans="1:38">
      <c r="A432" s="437" t="s">
        <v>940</v>
      </c>
      <c r="B432" s="437" t="s">
        <v>2208</v>
      </c>
      <c r="C432" s="437" t="s">
        <v>517</v>
      </c>
      <c r="D432" s="437" t="s">
        <v>518</v>
      </c>
      <c r="E432" s="437" t="s">
        <v>1393</v>
      </c>
      <c r="F432" s="437" t="s">
        <v>538</v>
      </c>
      <c r="G432" s="437" t="s">
        <v>1369</v>
      </c>
      <c r="H432" s="437" t="s">
        <v>537</v>
      </c>
      <c r="I432" s="437" t="s">
        <v>0</v>
      </c>
      <c r="J432" s="437" t="s">
        <v>539</v>
      </c>
      <c r="K432" s="437" t="s">
        <v>521</v>
      </c>
      <c r="L432" s="437" t="s">
        <v>533</v>
      </c>
      <c r="M432" s="437">
        <v>1</v>
      </c>
      <c r="N432" s="437">
        <v>1</v>
      </c>
      <c r="O432" s="437">
        <v>1</v>
      </c>
      <c r="P432" s="437">
        <v>1</v>
      </c>
      <c r="Q432" s="437">
        <v>1</v>
      </c>
      <c r="R432" s="437">
        <v>1</v>
      </c>
      <c r="S432" s="448">
        <v>914591.86</v>
      </c>
      <c r="T432" s="448">
        <v>0</v>
      </c>
      <c r="U432" s="448">
        <v>0</v>
      </c>
      <c r="V432" s="448">
        <v>0</v>
      </c>
      <c r="W432" s="448">
        <v>0</v>
      </c>
      <c r="X432" s="448">
        <v>0</v>
      </c>
      <c r="Y432" s="448">
        <v>0</v>
      </c>
      <c r="Z432" s="448">
        <v>914591.86</v>
      </c>
      <c r="AA432" s="846">
        <v>44291</v>
      </c>
      <c r="AB432" s="846">
        <v>46117</v>
      </c>
      <c r="AC432" s="847">
        <v>914591.86</v>
      </c>
      <c r="AD432" s="448">
        <v>4.6611111111111114</v>
      </c>
      <c r="AE432" s="448">
        <v>5.072222222222222</v>
      </c>
      <c r="AF432" s="848">
        <v>7.1294999999999997E-2</v>
      </c>
      <c r="AG432" s="448">
        <v>4263014.2807777775</v>
      </c>
      <c r="AH432" s="448">
        <v>4639013.1565555548</v>
      </c>
      <c r="AI432" s="448">
        <v>65205.826658699996</v>
      </c>
      <c r="AJ432" s="448">
        <v>4.6611111111111105</v>
      </c>
      <c r="AK432" s="448">
        <v>5.0722222222222211</v>
      </c>
      <c r="AL432" s="448">
        <v>7.1294999999999997E-2</v>
      </c>
    </row>
    <row r="433" spans="1:38">
      <c r="A433" s="437" t="s">
        <v>941</v>
      </c>
      <c r="B433" s="437" t="s">
        <v>2209</v>
      </c>
      <c r="C433" s="437" t="s">
        <v>517</v>
      </c>
      <c r="D433" s="437" t="s">
        <v>518</v>
      </c>
      <c r="E433" s="437" t="s">
        <v>1393</v>
      </c>
      <c r="F433" s="437" t="s">
        <v>538</v>
      </c>
      <c r="G433" s="437" t="s">
        <v>1369</v>
      </c>
      <c r="H433" s="437" t="s">
        <v>537</v>
      </c>
      <c r="I433" s="437" t="s">
        <v>0</v>
      </c>
      <c r="J433" s="437" t="s">
        <v>539</v>
      </c>
      <c r="K433" s="437" t="s">
        <v>521</v>
      </c>
      <c r="L433" s="437" t="s">
        <v>533</v>
      </c>
      <c r="M433" s="437">
        <v>1</v>
      </c>
      <c r="N433" s="437">
        <v>1</v>
      </c>
      <c r="O433" s="437">
        <v>1</v>
      </c>
      <c r="P433" s="437">
        <v>1</v>
      </c>
      <c r="Q433" s="437">
        <v>1</v>
      </c>
      <c r="R433" s="437">
        <v>1</v>
      </c>
      <c r="S433" s="448">
        <v>161655.71</v>
      </c>
      <c r="T433" s="448">
        <v>0</v>
      </c>
      <c r="U433" s="448">
        <v>0</v>
      </c>
      <c r="V433" s="448">
        <v>0</v>
      </c>
      <c r="W433" s="448">
        <v>0</v>
      </c>
      <c r="X433" s="448">
        <v>0</v>
      </c>
      <c r="Y433" s="448">
        <v>0</v>
      </c>
      <c r="Z433" s="448">
        <v>161655.71</v>
      </c>
      <c r="AA433" s="846">
        <v>44291</v>
      </c>
      <c r="AB433" s="846">
        <v>44656</v>
      </c>
      <c r="AC433" s="847">
        <v>161655.71</v>
      </c>
      <c r="AD433" s="448">
        <v>0.60277777777777775</v>
      </c>
      <c r="AE433" s="448">
        <v>1.0138888888888888</v>
      </c>
      <c r="AF433" s="848">
        <v>0.03</v>
      </c>
      <c r="AG433" s="448">
        <v>97442.469638888884</v>
      </c>
      <c r="AH433" s="448">
        <v>163900.92819444442</v>
      </c>
      <c r="AI433" s="448">
        <v>4849.6713</v>
      </c>
      <c r="AJ433" s="448">
        <v>0.60277777777777775</v>
      </c>
      <c r="AK433" s="448">
        <v>1.0138888888888888</v>
      </c>
      <c r="AL433" s="448">
        <v>3.0000000000000002E-2</v>
      </c>
    </row>
    <row r="434" spans="1:38">
      <c r="A434" s="437" t="s">
        <v>942</v>
      </c>
      <c r="B434" s="437" t="s">
        <v>2210</v>
      </c>
      <c r="C434" s="437" t="s">
        <v>517</v>
      </c>
      <c r="D434" s="437" t="s">
        <v>518</v>
      </c>
      <c r="E434" s="437" t="s">
        <v>1393</v>
      </c>
      <c r="F434" s="437" t="s">
        <v>538</v>
      </c>
      <c r="G434" s="437" t="s">
        <v>1369</v>
      </c>
      <c r="H434" s="437" t="s">
        <v>537</v>
      </c>
      <c r="I434" s="437" t="s">
        <v>0</v>
      </c>
      <c r="J434" s="437" t="s">
        <v>539</v>
      </c>
      <c r="K434" s="437" t="s">
        <v>521</v>
      </c>
      <c r="L434" s="437" t="s">
        <v>533</v>
      </c>
      <c r="M434" s="437">
        <v>1</v>
      </c>
      <c r="N434" s="437">
        <v>1</v>
      </c>
      <c r="O434" s="437">
        <v>1</v>
      </c>
      <c r="P434" s="437">
        <v>1</v>
      </c>
      <c r="Q434" s="437">
        <v>1</v>
      </c>
      <c r="R434" s="437">
        <v>1</v>
      </c>
      <c r="S434" s="448">
        <v>204818.9</v>
      </c>
      <c r="T434" s="448">
        <v>0</v>
      </c>
      <c r="U434" s="448">
        <v>0</v>
      </c>
      <c r="V434" s="448">
        <v>0</v>
      </c>
      <c r="W434" s="448">
        <v>0</v>
      </c>
      <c r="X434" s="448">
        <v>0</v>
      </c>
      <c r="Y434" s="448">
        <v>0</v>
      </c>
      <c r="Z434" s="448">
        <v>204818.9</v>
      </c>
      <c r="AA434" s="846">
        <v>44291</v>
      </c>
      <c r="AB434" s="846">
        <v>44656</v>
      </c>
      <c r="AC434" s="847">
        <v>204818.9</v>
      </c>
      <c r="AD434" s="448">
        <v>0.60277777777777775</v>
      </c>
      <c r="AE434" s="448">
        <v>1.0138888888888888</v>
      </c>
      <c r="AF434" s="848">
        <v>0.03</v>
      </c>
      <c r="AG434" s="448">
        <v>123460.28138888888</v>
      </c>
      <c r="AH434" s="448">
        <v>207663.60694444441</v>
      </c>
      <c r="AI434" s="448">
        <v>6144.567</v>
      </c>
      <c r="AJ434" s="448">
        <v>0.60277777777777775</v>
      </c>
      <c r="AK434" s="448">
        <v>1.0138888888888888</v>
      </c>
      <c r="AL434" s="448">
        <v>3.0000000000000002E-2</v>
      </c>
    </row>
    <row r="435" spans="1:38">
      <c r="A435" s="437" t="s">
        <v>943</v>
      </c>
      <c r="B435" s="437" t="s">
        <v>2211</v>
      </c>
      <c r="C435" s="437" t="s">
        <v>517</v>
      </c>
      <c r="D435" s="437" t="s">
        <v>518</v>
      </c>
      <c r="E435" s="437" t="s">
        <v>1393</v>
      </c>
      <c r="F435" s="437" t="s">
        <v>538</v>
      </c>
      <c r="G435" s="437" t="s">
        <v>1369</v>
      </c>
      <c r="H435" s="437" t="s">
        <v>537</v>
      </c>
      <c r="I435" s="437" t="s">
        <v>0</v>
      </c>
      <c r="J435" s="437" t="s">
        <v>539</v>
      </c>
      <c r="K435" s="437" t="s">
        <v>521</v>
      </c>
      <c r="L435" s="437" t="s">
        <v>533</v>
      </c>
      <c r="M435" s="437">
        <v>1</v>
      </c>
      <c r="N435" s="437">
        <v>1</v>
      </c>
      <c r="O435" s="437">
        <v>1</v>
      </c>
      <c r="P435" s="437">
        <v>1</v>
      </c>
      <c r="Q435" s="437">
        <v>1</v>
      </c>
      <c r="R435" s="437">
        <v>1</v>
      </c>
      <c r="S435" s="448">
        <v>407342</v>
      </c>
      <c r="T435" s="448">
        <v>0</v>
      </c>
      <c r="U435" s="448">
        <v>0</v>
      </c>
      <c r="V435" s="448">
        <v>0</v>
      </c>
      <c r="W435" s="448">
        <v>0</v>
      </c>
      <c r="X435" s="448">
        <v>0</v>
      </c>
      <c r="Y435" s="448">
        <v>0</v>
      </c>
      <c r="Z435" s="448">
        <v>407342</v>
      </c>
      <c r="AA435" s="846">
        <v>44291</v>
      </c>
      <c r="AB435" s="846">
        <v>45387</v>
      </c>
      <c r="AC435" s="847">
        <v>407342</v>
      </c>
      <c r="AD435" s="448">
        <v>2.6333333333333333</v>
      </c>
      <c r="AE435" s="448">
        <v>3.0444444444444443</v>
      </c>
      <c r="AF435" s="848">
        <v>6.1652999999999999E-2</v>
      </c>
      <c r="AG435" s="448">
        <v>1072667.2666666666</v>
      </c>
      <c r="AH435" s="448">
        <v>1240130.0888888887</v>
      </c>
      <c r="AI435" s="448">
        <v>25113.856326000001</v>
      </c>
      <c r="AJ435" s="448">
        <v>2.6333333333333333</v>
      </c>
      <c r="AK435" s="448">
        <v>3.0444444444444438</v>
      </c>
      <c r="AL435" s="448">
        <v>6.1652999999999999E-2</v>
      </c>
    </row>
    <row r="436" spans="1:38">
      <c r="A436" s="437" t="s">
        <v>944</v>
      </c>
      <c r="B436" s="437" t="s">
        <v>2212</v>
      </c>
      <c r="C436" s="437" t="s">
        <v>517</v>
      </c>
      <c r="D436" s="437" t="s">
        <v>518</v>
      </c>
      <c r="E436" s="437" t="s">
        <v>1393</v>
      </c>
      <c r="F436" s="437" t="s">
        <v>538</v>
      </c>
      <c r="G436" s="437" t="s">
        <v>1369</v>
      </c>
      <c r="H436" s="437" t="s">
        <v>537</v>
      </c>
      <c r="I436" s="437" t="s">
        <v>0</v>
      </c>
      <c r="J436" s="437" t="s">
        <v>539</v>
      </c>
      <c r="K436" s="437" t="s">
        <v>521</v>
      </c>
      <c r="L436" s="437" t="s">
        <v>533</v>
      </c>
      <c r="M436" s="437">
        <v>1</v>
      </c>
      <c r="N436" s="437">
        <v>1</v>
      </c>
      <c r="O436" s="437">
        <v>1</v>
      </c>
      <c r="P436" s="437">
        <v>1</v>
      </c>
      <c r="Q436" s="437">
        <v>1</v>
      </c>
      <c r="R436" s="437">
        <v>1</v>
      </c>
      <c r="S436" s="448">
        <v>406652.05</v>
      </c>
      <c r="T436" s="448">
        <v>0</v>
      </c>
      <c r="U436" s="448">
        <v>0</v>
      </c>
      <c r="V436" s="448">
        <v>0</v>
      </c>
      <c r="W436" s="448">
        <v>0</v>
      </c>
      <c r="X436" s="448">
        <v>0</v>
      </c>
      <c r="Y436" s="448">
        <v>0</v>
      </c>
      <c r="Z436" s="448">
        <v>406652.05</v>
      </c>
      <c r="AA436" s="846">
        <v>44291</v>
      </c>
      <c r="AB436" s="846">
        <v>46117</v>
      </c>
      <c r="AC436" s="847">
        <v>406652.05</v>
      </c>
      <c r="AD436" s="448">
        <v>4.6611111111111114</v>
      </c>
      <c r="AE436" s="448">
        <v>5.072222222222222</v>
      </c>
      <c r="AF436" s="848">
        <v>7.1294999999999997E-2</v>
      </c>
      <c r="AG436" s="448">
        <v>1895450.3886111111</v>
      </c>
      <c r="AH436" s="448">
        <v>2062629.564722222</v>
      </c>
      <c r="AI436" s="448">
        <v>28992.257904749997</v>
      </c>
      <c r="AJ436" s="448">
        <v>4.6611111111111114</v>
      </c>
      <c r="AK436" s="448">
        <v>5.072222222222222</v>
      </c>
      <c r="AL436" s="448">
        <v>7.1294999999999997E-2</v>
      </c>
    </row>
    <row r="437" spans="1:38">
      <c r="A437" s="437" t="s">
        <v>945</v>
      </c>
      <c r="B437" s="437" t="s">
        <v>2213</v>
      </c>
      <c r="C437" s="437" t="s">
        <v>517</v>
      </c>
      <c r="D437" s="437" t="s">
        <v>518</v>
      </c>
      <c r="E437" s="437" t="s">
        <v>1393</v>
      </c>
      <c r="F437" s="437" t="s">
        <v>538</v>
      </c>
      <c r="G437" s="437" t="s">
        <v>1369</v>
      </c>
      <c r="H437" s="437" t="s">
        <v>537</v>
      </c>
      <c r="I437" s="437" t="s">
        <v>0</v>
      </c>
      <c r="J437" s="437" t="s">
        <v>539</v>
      </c>
      <c r="K437" s="437" t="s">
        <v>521</v>
      </c>
      <c r="L437" s="437" t="s">
        <v>533</v>
      </c>
      <c r="M437" s="437">
        <v>1</v>
      </c>
      <c r="N437" s="437">
        <v>1</v>
      </c>
      <c r="O437" s="437">
        <v>1</v>
      </c>
      <c r="P437" s="437">
        <v>1</v>
      </c>
      <c r="Q437" s="437">
        <v>1</v>
      </c>
      <c r="R437" s="437">
        <v>1</v>
      </c>
      <c r="S437" s="448">
        <v>807991.24</v>
      </c>
      <c r="T437" s="448">
        <v>0</v>
      </c>
      <c r="U437" s="448">
        <v>0</v>
      </c>
      <c r="V437" s="448">
        <v>0</v>
      </c>
      <c r="W437" s="448">
        <v>0</v>
      </c>
      <c r="X437" s="448">
        <v>0</v>
      </c>
      <c r="Y437" s="448">
        <v>0</v>
      </c>
      <c r="Z437" s="448">
        <v>807991.24</v>
      </c>
      <c r="AA437" s="846">
        <v>44291</v>
      </c>
      <c r="AB437" s="846">
        <v>45387</v>
      </c>
      <c r="AC437" s="847">
        <v>807991.24</v>
      </c>
      <c r="AD437" s="448">
        <v>2.6333333333333333</v>
      </c>
      <c r="AE437" s="448">
        <v>3.0444444444444443</v>
      </c>
      <c r="AF437" s="848">
        <v>6.1652999999999999E-2</v>
      </c>
      <c r="AG437" s="448">
        <v>2127710.2653333331</v>
      </c>
      <c r="AH437" s="448">
        <v>2459884.4417777774</v>
      </c>
      <c r="AI437" s="448">
        <v>49815.083919719997</v>
      </c>
      <c r="AJ437" s="448">
        <v>2.6333333333333329</v>
      </c>
      <c r="AK437" s="448">
        <v>3.0444444444444438</v>
      </c>
      <c r="AL437" s="448">
        <v>6.1652999999999999E-2</v>
      </c>
    </row>
    <row r="438" spans="1:38">
      <c r="A438" s="437" t="s">
        <v>946</v>
      </c>
      <c r="B438" s="437" t="s">
        <v>2214</v>
      </c>
      <c r="C438" s="437" t="s">
        <v>517</v>
      </c>
      <c r="D438" s="437" t="s">
        <v>518</v>
      </c>
      <c r="E438" s="437" t="s">
        <v>1393</v>
      </c>
      <c r="F438" s="437" t="s">
        <v>538</v>
      </c>
      <c r="G438" s="437" t="s">
        <v>1369</v>
      </c>
      <c r="H438" s="437" t="s">
        <v>537</v>
      </c>
      <c r="I438" s="437" t="s">
        <v>0</v>
      </c>
      <c r="J438" s="437" t="s">
        <v>539</v>
      </c>
      <c r="K438" s="437" t="s">
        <v>521</v>
      </c>
      <c r="L438" s="437" t="s">
        <v>533</v>
      </c>
      <c r="M438" s="437">
        <v>1</v>
      </c>
      <c r="N438" s="437">
        <v>1</v>
      </c>
      <c r="O438" s="437">
        <v>1</v>
      </c>
      <c r="P438" s="437">
        <v>1</v>
      </c>
      <c r="Q438" s="437">
        <v>1</v>
      </c>
      <c r="R438" s="437">
        <v>1</v>
      </c>
      <c r="S438" s="448">
        <v>368502.9</v>
      </c>
      <c r="T438" s="448">
        <v>0</v>
      </c>
      <c r="U438" s="448">
        <v>0</v>
      </c>
      <c r="V438" s="448">
        <v>0</v>
      </c>
      <c r="W438" s="448">
        <v>0</v>
      </c>
      <c r="X438" s="448">
        <v>0</v>
      </c>
      <c r="Y438" s="448">
        <v>0</v>
      </c>
      <c r="Z438" s="448">
        <v>368502.9</v>
      </c>
      <c r="AA438" s="846">
        <v>44291</v>
      </c>
      <c r="AB438" s="846">
        <v>44656</v>
      </c>
      <c r="AC438" s="847">
        <v>368502.9</v>
      </c>
      <c r="AD438" s="448">
        <v>0.60277777777777775</v>
      </c>
      <c r="AE438" s="448">
        <v>1.0138888888888888</v>
      </c>
      <c r="AF438" s="848">
        <v>0.03</v>
      </c>
      <c r="AG438" s="448">
        <v>222125.35916666666</v>
      </c>
      <c r="AH438" s="448">
        <v>373620.99583333335</v>
      </c>
      <c r="AI438" s="448">
        <v>11055.087</v>
      </c>
      <c r="AJ438" s="448">
        <v>0.60277777777777775</v>
      </c>
      <c r="AK438" s="448">
        <v>1.0138888888888888</v>
      </c>
      <c r="AL438" s="448">
        <v>2.9999999999999995E-2</v>
      </c>
    </row>
    <row r="439" spans="1:38">
      <c r="A439" s="437" t="s">
        <v>947</v>
      </c>
      <c r="B439" s="437" t="s">
        <v>2215</v>
      </c>
      <c r="C439" s="437" t="s">
        <v>517</v>
      </c>
      <c r="D439" s="437" t="s">
        <v>518</v>
      </c>
      <c r="E439" s="437" t="s">
        <v>1393</v>
      </c>
      <c r="F439" s="437" t="s">
        <v>538</v>
      </c>
      <c r="G439" s="437" t="s">
        <v>1369</v>
      </c>
      <c r="H439" s="437" t="s">
        <v>537</v>
      </c>
      <c r="I439" s="437" t="s">
        <v>0</v>
      </c>
      <c r="J439" s="437" t="s">
        <v>539</v>
      </c>
      <c r="K439" s="437" t="s">
        <v>521</v>
      </c>
      <c r="L439" s="437" t="s">
        <v>533</v>
      </c>
      <c r="M439" s="437">
        <v>1</v>
      </c>
      <c r="N439" s="437">
        <v>1</v>
      </c>
      <c r="O439" s="437">
        <v>1</v>
      </c>
      <c r="P439" s="437">
        <v>1</v>
      </c>
      <c r="Q439" s="437">
        <v>1</v>
      </c>
      <c r="R439" s="437">
        <v>1</v>
      </c>
      <c r="S439" s="448">
        <v>732840.14</v>
      </c>
      <c r="T439" s="448">
        <v>0</v>
      </c>
      <c r="U439" s="448">
        <v>0</v>
      </c>
      <c r="V439" s="448">
        <v>0</v>
      </c>
      <c r="W439" s="448">
        <v>0</v>
      </c>
      <c r="X439" s="448">
        <v>0</v>
      </c>
      <c r="Y439" s="448">
        <v>0</v>
      </c>
      <c r="Z439" s="448">
        <v>732840.14</v>
      </c>
      <c r="AA439" s="846">
        <v>44291</v>
      </c>
      <c r="AB439" s="846">
        <v>45387</v>
      </c>
      <c r="AC439" s="847">
        <v>732840.14</v>
      </c>
      <c r="AD439" s="448">
        <v>2.6333333333333333</v>
      </c>
      <c r="AE439" s="448">
        <v>3.0444444444444443</v>
      </c>
      <c r="AF439" s="848">
        <v>6.1652999999999999E-2</v>
      </c>
      <c r="AG439" s="448">
        <v>1929812.3686666668</v>
      </c>
      <c r="AH439" s="448">
        <v>2231091.0928888889</v>
      </c>
      <c r="AI439" s="448">
        <v>45181.793151420003</v>
      </c>
      <c r="AJ439" s="448">
        <v>2.6333333333333333</v>
      </c>
      <c r="AK439" s="448">
        <v>3.0444444444444443</v>
      </c>
      <c r="AL439" s="448">
        <v>6.1652999999999999E-2</v>
      </c>
    </row>
    <row r="440" spans="1:38">
      <c r="A440" s="437" t="s">
        <v>948</v>
      </c>
      <c r="B440" s="437" t="s">
        <v>2216</v>
      </c>
      <c r="C440" s="437" t="s">
        <v>517</v>
      </c>
      <c r="D440" s="437" t="s">
        <v>518</v>
      </c>
      <c r="E440" s="437" t="s">
        <v>1393</v>
      </c>
      <c r="F440" s="437" t="s">
        <v>538</v>
      </c>
      <c r="G440" s="437" t="s">
        <v>1369</v>
      </c>
      <c r="H440" s="437" t="s">
        <v>537</v>
      </c>
      <c r="I440" s="437" t="s">
        <v>0</v>
      </c>
      <c r="J440" s="437" t="s">
        <v>539</v>
      </c>
      <c r="K440" s="437" t="s">
        <v>521</v>
      </c>
      <c r="L440" s="437" t="s">
        <v>533</v>
      </c>
      <c r="M440" s="437">
        <v>1</v>
      </c>
      <c r="N440" s="437">
        <v>1</v>
      </c>
      <c r="O440" s="437">
        <v>1</v>
      </c>
      <c r="P440" s="437">
        <v>1</v>
      </c>
      <c r="Q440" s="437">
        <v>1</v>
      </c>
      <c r="R440" s="437">
        <v>1</v>
      </c>
      <c r="S440" s="448">
        <v>731588.55</v>
      </c>
      <c r="T440" s="448">
        <v>0</v>
      </c>
      <c r="U440" s="448">
        <v>0</v>
      </c>
      <c r="V440" s="448">
        <v>0</v>
      </c>
      <c r="W440" s="448">
        <v>0</v>
      </c>
      <c r="X440" s="448">
        <v>0</v>
      </c>
      <c r="Y440" s="448">
        <v>0</v>
      </c>
      <c r="Z440" s="448">
        <v>731588.55</v>
      </c>
      <c r="AA440" s="846">
        <v>44291</v>
      </c>
      <c r="AB440" s="846">
        <v>46117</v>
      </c>
      <c r="AC440" s="847">
        <v>731588.55</v>
      </c>
      <c r="AD440" s="448">
        <v>4.6611111111111114</v>
      </c>
      <c r="AE440" s="448">
        <v>5.072222222222222</v>
      </c>
      <c r="AF440" s="848">
        <v>7.1294999999999997E-2</v>
      </c>
      <c r="AG440" s="448">
        <v>3410015.519166667</v>
      </c>
      <c r="AH440" s="448">
        <v>3710779.7008333332</v>
      </c>
      <c r="AI440" s="448">
        <v>52158.60567225</v>
      </c>
      <c r="AJ440" s="448">
        <v>4.6611111111111114</v>
      </c>
      <c r="AK440" s="448">
        <v>5.072222222222222</v>
      </c>
      <c r="AL440" s="448">
        <v>7.1294999999999997E-2</v>
      </c>
    </row>
    <row r="441" spans="1:38">
      <c r="A441" s="437" t="s">
        <v>949</v>
      </c>
      <c r="B441" s="437" t="s">
        <v>2217</v>
      </c>
      <c r="C441" s="437" t="s">
        <v>517</v>
      </c>
      <c r="D441" s="437" t="s">
        <v>518</v>
      </c>
      <c r="E441" s="437" t="s">
        <v>1393</v>
      </c>
      <c r="F441" s="437" t="s">
        <v>538</v>
      </c>
      <c r="G441" s="437" t="s">
        <v>1369</v>
      </c>
      <c r="H441" s="437" t="s">
        <v>537</v>
      </c>
      <c r="I441" s="437" t="s">
        <v>0</v>
      </c>
      <c r="J441" s="437" t="s">
        <v>539</v>
      </c>
      <c r="K441" s="437" t="s">
        <v>521</v>
      </c>
      <c r="L441" s="437" t="s">
        <v>533</v>
      </c>
      <c r="M441" s="437">
        <v>1</v>
      </c>
      <c r="N441" s="437">
        <v>1</v>
      </c>
      <c r="O441" s="437">
        <v>1</v>
      </c>
      <c r="P441" s="437">
        <v>1</v>
      </c>
      <c r="Q441" s="437">
        <v>1</v>
      </c>
      <c r="R441" s="437">
        <v>1</v>
      </c>
      <c r="S441" s="448">
        <v>530714.43000000005</v>
      </c>
      <c r="T441" s="448">
        <v>0</v>
      </c>
      <c r="U441" s="448">
        <v>0</v>
      </c>
      <c r="V441" s="448">
        <v>0</v>
      </c>
      <c r="W441" s="448">
        <v>0</v>
      </c>
      <c r="X441" s="448">
        <v>0</v>
      </c>
      <c r="Y441" s="448">
        <v>0</v>
      </c>
      <c r="Z441" s="448">
        <v>530714.43000000005</v>
      </c>
      <c r="AA441" s="846">
        <v>44291</v>
      </c>
      <c r="AB441" s="846">
        <v>45387</v>
      </c>
      <c r="AC441" s="847">
        <v>530714.43000000005</v>
      </c>
      <c r="AD441" s="448">
        <v>2.6333333333333333</v>
      </c>
      <c r="AE441" s="448">
        <v>3.0444444444444443</v>
      </c>
      <c r="AF441" s="848">
        <v>6.1652999999999999E-2</v>
      </c>
      <c r="AG441" s="448">
        <v>1397547.9990000001</v>
      </c>
      <c r="AH441" s="448">
        <v>1615730.598</v>
      </c>
      <c r="AI441" s="448">
        <v>32720.136752790004</v>
      </c>
      <c r="AJ441" s="448">
        <v>2.6333333333333333</v>
      </c>
      <c r="AK441" s="448">
        <v>3.0444444444444443</v>
      </c>
      <c r="AL441" s="448">
        <v>6.1652999999999999E-2</v>
      </c>
    </row>
    <row r="442" spans="1:38">
      <c r="A442" s="437" t="s">
        <v>950</v>
      </c>
      <c r="B442" s="437" t="s">
        <v>2218</v>
      </c>
      <c r="C442" s="437" t="s">
        <v>517</v>
      </c>
      <c r="D442" s="437" t="s">
        <v>518</v>
      </c>
      <c r="E442" s="437" t="s">
        <v>1393</v>
      </c>
      <c r="F442" s="437" t="s">
        <v>538</v>
      </c>
      <c r="G442" s="437" t="s">
        <v>1369</v>
      </c>
      <c r="H442" s="437" t="s">
        <v>537</v>
      </c>
      <c r="I442" s="437" t="s">
        <v>0</v>
      </c>
      <c r="J442" s="437" t="s">
        <v>539</v>
      </c>
      <c r="K442" s="437" t="s">
        <v>521</v>
      </c>
      <c r="L442" s="437" t="s">
        <v>533</v>
      </c>
      <c r="M442" s="437">
        <v>1</v>
      </c>
      <c r="N442" s="437">
        <v>1</v>
      </c>
      <c r="O442" s="437">
        <v>1</v>
      </c>
      <c r="P442" s="437">
        <v>1</v>
      </c>
      <c r="Q442" s="437">
        <v>1</v>
      </c>
      <c r="R442" s="437">
        <v>1</v>
      </c>
      <c r="S442" s="448">
        <v>86414.34</v>
      </c>
      <c r="T442" s="448">
        <v>0</v>
      </c>
      <c r="U442" s="448">
        <v>0</v>
      </c>
      <c r="V442" s="448">
        <v>0</v>
      </c>
      <c r="W442" s="448">
        <v>0</v>
      </c>
      <c r="X442" s="448">
        <v>0</v>
      </c>
      <c r="Y442" s="448">
        <v>0</v>
      </c>
      <c r="Z442" s="448">
        <v>86414.34</v>
      </c>
      <c r="AA442" s="846">
        <v>44291</v>
      </c>
      <c r="AB442" s="846">
        <v>45387</v>
      </c>
      <c r="AC442" s="847">
        <v>86414.34</v>
      </c>
      <c r="AD442" s="448">
        <v>2.6333333333333333</v>
      </c>
      <c r="AE442" s="448">
        <v>3.0444444444444443</v>
      </c>
      <c r="AF442" s="848">
        <v>6.1652999999999999E-2</v>
      </c>
      <c r="AG442" s="448">
        <v>227557.76199999999</v>
      </c>
      <c r="AH442" s="448">
        <v>263083.65733333334</v>
      </c>
      <c r="AI442" s="448">
        <v>5327.7033040199995</v>
      </c>
      <c r="AJ442" s="448">
        <v>2.6333333333333333</v>
      </c>
      <c r="AK442" s="448">
        <v>3.0444444444444447</v>
      </c>
      <c r="AL442" s="448">
        <v>6.1652999999999999E-2</v>
      </c>
    </row>
    <row r="443" spans="1:38">
      <c r="A443" s="437" t="s">
        <v>951</v>
      </c>
      <c r="B443" s="437" t="s">
        <v>2219</v>
      </c>
      <c r="C443" s="437" t="s">
        <v>517</v>
      </c>
      <c r="D443" s="437" t="s">
        <v>518</v>
      </c>
      <c r="E443" s="437" t="s">
        <v>1393</v>
      </c>
      <c r="F443" s="437" t="s">
        <v>538</v>
      </c>
      <c r="G443" s="437" t="s">
        <v>1369</v>
      </c>
      <c r="H443" s="437" t="s">
        <v>537</v>
      </c>
      <c r="I443" s="437" t="s">
        <v>0</v>
      </c>
      <c r="J443" s="437" t="s">
        <v>539</v>
      </c>
      <c r="K443" s="437" t="s">
        <v>521</v>
      </c>
      <c r="L443" s="437" t="s">
        <v>533</v>
      </c>
      <c r="M443" s="437">
        <v>1</v>
      </c>
      <c r="N443" s="437">
        <v>1</v>
      </c>
      <c r="O443" s="437">
        <v>1</v>
      </c>
      <c r="P443" s="437">
        <v>1</v>
      </c>
      <c r="Q443" s="437">
        <v>1</v>
      </c>
      <c r="R443" s="437">
        <v>1</v>
      </c>
      <c r="S443" s="448">
        <v>290541.12</v>
      </c>
      <c r="T443" s="448">
        <v>0</v>
      </c>
      <c r="U443" s="448">
        <v>0</v>
      </c>
      <c r="V443" s="448">
        <v>0</v>
      </c>
      <c r="W443" s="448">
        <v>0</v>
      </c>
      <c r="X443" s="448">
        <v>0</v>
      </c>
      <c r="Y443" s="448">
        <v>0</v>
      </c>
      <c r="Z443" s="448">
        <v>290541.12</v>
      </c>
      <c r="AA443" s="846">
        <v>44291</v>
      </c>
      <c r="AB443" s="846">
        <v>44656</v>
      </c>
      <c r="AC443" s="847">
        <v>290541.12</v>
      </c>
      <c r="AD443" s="448">
        <v>0.60277777777777775</v>
      </c>
      <c r="AE443" s="448">
        <v>1.0138888888888888</v>
      </c>
      <c r="AF443" s="848">
        <v>0.03</v>
      </c>
      <c r="AG443" s="448">
        <v>175131.73066666664</v>
      </c>
      <c r="AH443" s="448">
        <v>294576.41333333333</v>
      </c>
      <c r="AI443" s="448">
        <v>8716.2335999999996</v>
      </c>
      <c r="AJ443" s="448">
        <v>0.60277777777777775</v>
      </c>
      <c r="AK443" s="448">
        <v>1.0138888888888888</v>
      </c>
      <c r="AL443" s="448">
        <v>0.03</v>
      </c>
    </row>
    <row r="444" spans="1:38">
      <c r="A444" s="437" t="s">
        <v>952</v>
      </c>
      <c r="B444" s="437" t="s">
        <v>2220</v>
      </c>
      <c r="C444" s="437" t="s">
        <v>517</v>
      </c>
      <c r="D444" s="437" t="s">
        <v>518</v>
      </c>
      <c r="E444" s="437" t="s">
        <v>1393</v>
      </c>
      <c r="F444" s="437" t="s">
        <v>538</v>
      </c>
      <c r="G444" s="437" t="s">
        <v>1369</v>
      </c>
      <c r="H444" s="437" t="s">
        <v>537</v>
      </c>
      <c r="I444" s="437" t="s">
        <v>0</v>
      </c>
      <c r="J444" s="437" t="s">
        <v>539</v>
      </c>
      <c r="K444" s="437" t="s">
        <v>521</v>
      </c>
      <c r="L444" s="437" t="s">
        <v>533</v>
      </c>
      <c r="M444" s="437">
        <v>1</v>
      </c>
      <c r="N444" s="437">
        <v>1</v>
      </c>
      <c r="O444" s="437">
        <v>1</v>
      </c>
      <c r="P444" s="437">
        <v>1</v>
      </c>
      <c r="Q444" s="437">
        <v>1</v>
      </c>
      <c r="R444" s="437">
        <v>1</v>
      </c>
      <c r="S444" s="448">
        <v>577549.48</v>
      </c>
      <c r="T444" s="448">
        <v>0</v>
      </c>
      <c r="U444" s="448">
        <v>0</v>
      </c>
      <c r="V444" s="448">
        <v>0</v>
      </c>
      <c r="W444" s="448">
        <v>0</v>
      </c>
      <c r="X444" s="448">
        <v>0</v>
      </c>
      <c r="Y444" s="448">
        <v>0</v>
      </c>
      <c r="Z444" s="448">
        <v>577549.48</v>
      </c>
      <c r="AA444" s="846">
        <v>44291</v>
      </c>
      <c r="AB444" s="846">
        <v>45387</v>
      </c>
      <c r="AC444" s="847">
        <v>577549.48</v>
      </c>
      <c r="AD444" s="448">
        <v>2.6333333333333333</v>
      </c>
      <c r="AE444" s="448">
        <v>3.0444444444444443</v>
      </c>
      <c r="AF444" s="848">
        <v>6.1652999999999999E-2</v>
      </c>
      <c r="AG444" s="448">
        <v>1520880.2973333332</v>
      </c>
      <c r="AH444" s="448">
        <v>1758317.3057777777</v>
      </c>
      <c r="AI444" s="448">
        <v>35607.658090439996</v>
      </c>
      <c r="AJ444" s="448">
        <v>2.6333333333333333</v>
      </c>
      <c r="AK444" s="448">
        <v>3.0444444444444443</v>
      </c>
      <c r="AL444" s="448">
        <v>6.1652999999999993E-2</v>
      </c>
    </row>
    <row r="445" spans="1:38">
      <c r="A445" s="437" t="s">
        <v>953</v>
      </c>
      <c r="B445" s="437" t="s">
        <v>2221</v>
      </c>
      <c r="C445" s="437" t="s">
        <v>517</v>
      </c>
      <c r="D445" s="437" t="s">
        <v>518</v>
      </c>
      <c r="E445" s="437" t="s">
        <v>1393</v>
      </c>
      <c r="F445" s="437" t="s">
        <v>538</v>
      </c>
      <c r="G445" s="437" t="s">
        <v>1369</v>
      </c>
      <c r="H445" s="437" t="s">
        <v>537</v>
      </c>
      <c r="I445" s="437" t="s">
        <v>0</v>
      </c>
      <c r="J445" s="437" t="s">
        <v>539</v>
      </c>
      <c r="K445" s="437" t="s">
        <v>521</v>
      </c>
      <c r="L445" s="437" t="s">
        <v>533</v>
      </c>
      <c r="M445" s="437">
        <v>1</v>
      </c>
      <c r="N445" s="437">
        <v>1</v>
      </c>
      <c r="O445" s="437">
        <v>1</v>
      </c>
      <c r="P445" s="437">
        <v>1</v>
      </c>
      <c r="Q445" s="437">
        <v>1</v>
      </c>
      <c r="R445" s="437">
        <v>1</v>
      </c>
      <c r="S445" s="448">
        <v>576488.34</v>
      </c>
      <c r="T445" s="448">
        <v>0</v>
      </c>
      <c r="U445" s="448">
        <v>0</v>
      </c>
      <c r="V445" s="448">
        <v>0</v>
      </c>
      <c r="W445" s="448">
        <v>0</v>
      </c>
      <c r="X445" s="448">
        <v>0</v>
      </c>
      <c r="Y445" s="448">
        <v>0</v>
      </c>
      <c r="Z445" s="448">
        <v>576488.34</v>
      </c>
      <c r="AA445" s="846">
        <v>44291</v>
      </c>
      <c r="AB445" s="846">
        <v>46117</v>
      </c>
      <c r="AC445" s="847">
        <v>576488.34</v>
      </c>
      <c r="AD445" s="448">
        <v>4.6611111111111114</v>
      </c>
      <c r="AE445" s="448">
        <v>5.072222222222222</v>
      </c>
      <c r="AF445" s="848">
        <v>7.1294999999999997E-2</v>
      </c>
      <c r="AG445" s="448">
        <v>2687076.2069999999</v>
      </c>
      <c r="AH445" s="448">
        <v>2924076.9689999996</v>
      </c>
      <c r="AI445" s="448">
        <v>41100.736200299994</v>
      </c>
      <c r="AJ445" s="448">
        <v>4.6611111111111114</v>
      </c>
      <c r="AK445" s="448">
        <v>5.072222222222222</v>
      </c>
      <c r="AL445" s="448">
        <v>7.1294999999999997E-2</v>
      </c>
    </row>
    <row r="446" spans="1:38">
      <c r="A446" s="437" t="s">
        <v>954</v>
      </c>
      <c r="B446" s="437" t="s">
        <v>2222</v>
      </c>
      <c r="C446" s="437" t="s">
        <v>517</v>
      </c>
      <c r="D446" s="437" t="s">
        <v>518</v>
      </c>
      <c r="E446" s="437" t="s">
        <v>1393</v>
      </c>
      <c r="F446" s="437" t="s">
        <v>538</v>
      </c>
      <c r="G446" s="437" t="s">
        <v>1369</v>
      </c>
      <c r="H446" s="437" t="s">
        <v>537</v>
      </c>
      <c r="I446" s="437" t="s">
        <v>0</v>
      </c>
      <c r="J446" s="437" t="s">
        <v>539</v>
      </c>
      <c r="K446" s="437" t="s">
        <v>521</v>
      </c>
      <c r="L446" s="437" t="s">
        <v>533</v>
      </c>
      <c r="M446" s="437">
        <v>1</v>
      </c>
      <c r="N446" s="437">
        <v>1</v>
      </c>
      <c r="O446" s="437">
        <v>1</v>
      </c>
      <c r="P446" s="437">
        <v>1</v>
      </c>
      <c r="Q446" s="437">
        <v>1</v>
      </c>
      <c r="R446" s="437">
        <v>1</v>
      </c>
      <c r="S446" s="448">
        <v>307037.88</v>
      </c>
      <c r="T446" s="448">
        <v>0</v>
      </c>
      <c r="U446" s="448">
        <v>0</v>
      </c>
      <c r="V446" s="448">
        <v>0</v>
      </c>
      <c r="W446" s="448">
        <v>0</v>
      </c>
      <c r="X446" s="448">
        <v>0</v>
      </c>
      <c r="Y446" s="448">
        <v>0</v>
      </c>
      <c r="Z446" s="448">
        <v>307037.88</v>
      </c>
      <c r="AA446" s="846">
        <v>44291</v>
      </c>
      <c r="AB446" s="846">
        <v>44656</v>
      </c>
      <c r="AC446" s="847">
        <v>307037.88</v>
      </c>
      <c r="AD446" s="448">
        <v>0.60277777777777775</v>
      </c>
      <c r="AE446" s="448">
        <v>1.0138888888888888</v>
      </c>
      <c r="AF446" s="848">
        <v>0.03</v>
      </c>
      <c r="AG446" s="448">
        <v>185075.611</v>
      </c>
      <c r="AH446" s="448">
        <v>311302.29499999998</v>
      </c>
      <c r="AI446" s="448">
        <v>9211.1363999999994</v>
      </c>
      <c r="AJ446" s="448">
        <v>0.60277777777777775</v>
      </c>
      <c r="AK446" s="448">
        <v>1.0138888888888888</v>
      </c>
      <c r="AL446" s="448">
        <v>0.03</v>
      </c>
    </row>
    <row r="447" spans="1:38">
      <c r="A447" s="437" t="s">
        <v>955</v>
      </c>
      <c r="B447" s="437" t="s">
        <v>2223</v>
      </c>
      <c r="C447" s="437" t="s">
        <v>517</v>
      </c>
      <c r="D447" s="437" t="s">
        <v>518</v>
      </c>
      <c r="E447" s="437" t="s">
        <v>1393</v>
      </c>
      <c r="F447" s="437" t="s">
        <v>538</v>
      </c>
      <c r="G447" s="437" t="s">
        <v>1369</v>
      </c>
      <c r="H447" s="437" t="s">
        <v>537</v>
      </c>
      <c r="I447" s="437" t="s">
        <v>0</v>
      </c>
      <c r="J447" s="437" t="s">
        <v>539</v>
      </c>
      <c r="K447" s="437" t="s">
        <v>521</v>
      </c>
      <c r="L447" s="437" t="s">
        <v>533</v>
      </c>
      <c r="M447" s="437">
        <v>1</v>
      </c>
      <c r="N447" s="437">
        <v>1</v>
      </c>
      <c r="O447" s="437">
        <v>1</v>
      </c>
      <c r="P447" s="437">
        <v>1</v>
      </c>
      <c r="Q447" s="437">
        <v>1</v>
      </c>
      <c r="R447" s="437">
        <v>1</v>
      </c>
      <c r="S447" s="448">
        <v>610232.5</v>
      </c>
      <c r="T447" s="448">
        <v>0</v>
      </c>
      <c r="U447" s="448">
        <v>0</v>
      </c>
      <c r="V447" s="448">
        <v>0</v>
      </c>
      <c r="W447" s="448">
        <v>0</v>
      </c>
      <c r="X447" s="448">
        <v>0</v>
      </c>
      <c r="Y447" s="448">
        <v>0</v>
      </c>
      <c r="Z447" s="448">
        <v>610232.5</v>
      </c>
      <c r="AA447" s="846">
        <v>44291</v>
      </c>
      <c r="AB447" s="846">
        <v>45387</v>
      </c>
      <c r="AC447" s="847">
        <v>610232.5</v>
      </c>
      <c r="AD447" s="448">
        <v>2.6333333333333333</v>
      </c>
      <c r="AE447" s="448">
        <v>3.0444444444444443</v>
      </c>
      <c r="AF447" s="848">
        <v>6.1652999999999999E-2</v>
      </c>
      <c r="AG447" s="448">
        <v>1606945.5833333333</v>
      </c>
      <c r="AH447" s="448">
        <v>1857818.9444444443</v>
      </c>
      <c r="AI447" s="448">
        <v>37622.664322500001</v>
      </c>
      <c r="AJ447" s="448">
        <v>2.6333333333333333</v>
      </c>
      <c r="AK447" s="448">
        <v>3.0444444444444443</v>
      </c>
      <c r="AL447" s="448">
        <v>6.1652999999999999E-2</v>
      </c>
    </row>
    <row r="448" spans="1:38">
      <c r="A448" s="437" t="s">
        <v>956</v>
      </c>
      <c r="B448" s="437" t="s">
        <v>2224</v>
      </c>
      <c r="C448" s="437" t="s">
        <v>517</v>
      </c>
      <c r="D448" s="437" t="s">
        <v>518</v>
      </c>
      <c r="E448" s="437" t="s">
        <v>1393</v>
      </c>
      <c r="F448" s="437" t="s">
        <v>538</v>
      </c>
      <c r="G448" s="437" t="s">
        <v>1369</v>
      </c>
      <c r="H448" s="437" t="s">
        <v>537</v>
      </c>
      <c r="I448" s="437" t="s">
        <v>0</v>
      </c>
      <c r="J448" s="437" t="s">
        <v>539</v>
      </c>
      <c r="K448" s="437" t="s">
        <v>521</v>
      </c>
      <c r="L448" s="437" t="s">
        <v>533</v>
      </c>
      <c r="M448" s="437">
        <v>1</v>
      </c>
      <c r="N448" s="437">
        <v>1</v>
      </c>
      <c r="O448" s="437">
        <v>1</v>
      </c>
      <c r="P448" s="437">
        <v>1</v>
      </c>
      <c r="Q448" s="437">
        <v>1</v>
      </c>
      <c r="R448" s="437">
        <v>1</v>
      </c>
      <c r="S448" s="448">
        <v>609111.47</v>
      </c>
      <c r="T448" s="448">
        <v>0</v>
      </c>
      <c r="U448" s="448">
        <v>0</v>
      </c>
      <c r="V448" s="448">
        <v>0</v>
      </c>
      <c r="W448" s="448">
        <v>0</v>
      </c>
      <c r="X448" s="448">
        <v>0</v>
      </c>
      <c r="Y448" s="448">
        <v>0</v>
      </c>
      <c r="Z448" s="448">
        <v>609111.47</v>
      </c>
      <c r="AA448" s="846">
        <v>44291</v>
      </c>
      <c r="AB448" s="846">
        <v>46117</v>
      </c>
      <c r="AC448" s="847">
        <v>609111.47</v>
      </c>
      <c r="AD448" s="448">
        <v>4.6611111111111114</v>
      </c>
      <c r="AE448" s="448">
        <v>5.072222222222222</v>
      </c>
      <c r="AF448" s="848">
        <v>7.1294999999999997E-2</v>
      </c>
      <c r="AG448" s="448">
        <v>2839136.2407222223</v>
      </c>
      <c r="AH448" s="448">
        <v>3089548.733944444</v>
      </c>
      <c r="AI448" s="448">
        <v>43426.602253649995</v>
      </c>
      <c r="AJ448" s="448">
        <v>4.6611111111111114</v>
      </c>
      <c r="AK448" s="448">
        <v>5.072222222222222</v>
      </c>
      <c r="AL448" s="448">
        <v>7.1294999999999997E-2</v>
      </c>
    </row>
    <row r="449" spans="1:38">
      <c r="A449" s="437" t="s">
        <v>957</v>
      </c>
      <c r="B449" s="437" t="s">
        <v>2225</v>
      </c>
      <c r="C449" s="437" t="s">
        <v>517</v>
      </c>
      <c r="D449" s="437" t="s">
        <v>518</v>
      </c>
      <c r="E449" s="437" t="s">
        <v>1393</v>
      </c>
      <c r="F449" s="437" t="s">
        <v>538</v>
      </c>
      <c r="G449" s="437" t="s">
        <v>1369</v>
      </c>
      <c r="H449" s="437" t="s">
        <v>537</v>
      </c>
      <c r="I449" s="437" t="s">
        <v>0</v>
      </c>
      <c r="J449" s="437" t="s">
        <v>539</v>
      </c>
      <c r="K449" s="437" t="s">
        <v>521</v>
      </c>
      <c r="L449" s="437" t="s">
        <v>533</v>
      </c>
      <c r="M449" s="437">
        <v>1</v>
      </c>
      <c r="N449" s="437">
        <v>1</v>
      </c>
      <c r="O449" s="437">
        <v>1</v>
      </c>
      <c r="P449" s="437">
        <v>1</v>
      </c>
      <c r="Q449" s="437">
        <v>1</v>
      </c>
      <c r="R449" s="437">
        <v>1</v>
      </c>
      <c r="S449" s="448">
        <v>98809.57</v>
      </c>
      <c r="T449" s="448">
        <v>0</v>
      </c>
      <c r="U449" s="448">
        <v>0</v>
      </c>
      <c r="V449" s="448">
        <v>0</v>
      </c>
      <c r="W449" s="448">
        <v>0</v>
      </c>
      <c r="X449" s="448">
        <v>0</v>
      </c>
      <c r="Y449" s="448">
        <v>0</v>
      </c>
      <c r="Z449" s="448">
        <v>98809.57</v>
      </c>
      <c r="AA449" s="846">
        <v>44291</v>
      </c>
      <c r="AB449" s="846">
        <v>45387</v>
      </c>
      <c r="AC449" s="847">
        <v>98809.57</v>
      </c>
      <c r="AD449" s="448">
        <v>2.6333333333333333</v>
      </c>
      <c r="AE449" s="448">
        <v>3.0444444444444443</v>
      </c>
      <c r="AF449" s="848">
        <v>6.1652999999999999E-2</v>
      </c>
      <c r="AG449" s="448">
        <v>260198.53433333334</v>
      </c>
      <c r="AH449" s="448">
        <v>300820.24644444446</v>
      </c>
      <c r="AI449" s="448">
        <v>6091.9064192100004</v>
      </c>
      <c r="AJ449" s="448">
        <v>2.6333333333333333</v>
      </c>
      <c r="AK449" s="448">
        <v>3.0444444444444443</v>
      </c>
      <c r="AL449" s="448">
        <v>6.1652999999999999E-2</v>
      </c>
    </row>
    <row r="450" spans="1:38">
      <c r="A450" s="437" t="s">
        <v>958</v>
      </c>
      <c r="B450" s="437" t="s">
        <v>2226</v>
      </c>
      <c r="C450" s="437" t="s">
        <v>517</v>
      </c>
      <c r="D450" s="437" t="s">
        <v>518</v>
      </c>
      <c r="E450" s="437" t="s">
        <v>1393</v>
      </c>
      <c r="F450" s="437" t="s">
        <v>538</v>
      </c>
      <c r="G450" s="437" t="s">
        <v>1369</v>
      </c>
      <c r="H450" s="437" t="s">
        <v>537</v>
      </c>
      <c r="I450" s="437" t="s">
        <v>0</v>
      </c>
      <c r="J450" s="437" t="s">
        <v>539</v>
      </c>
      <c r="K450" s="437" t="s">
        <v>521</v>
      </c>
      <c r="L450" s="437" t="s">
        <v>533</v>
      </c>
      <c r="M450" s="437">
        <v>1</v>
      </c>
      <c r="N450" s="437">
        <v>1</v>
      </c>
      <c r="O450" s="437">
        <v>1</v>
      </c>
      <c r="P450" s="437">
        <v>1</v>
      </c>
      <c r="Q450" s="437">
        <v>1</v>
      </c>
      <c r="R450" s="437">
        <v>1</v>
      </c>
      <c r="S450" s="448">
        <v>184790.71</v>
      </c>
      <c r="T450" s="448">
        <v>0</v>
      </c>
      <c r="U450" s="448">
        <v>0</v>
      </c>
      <c r="V450" s="448">
        <v>0</v>
      </c>
      <c r="W450" s="448">
        <v>0</v>
      </c>
      <c r="X450" s="448">
        <v>0</v>
      </c>
      <c r="Y450" s="448">
        <v>0</v>
      </c>
      <c r="Z450" s="448">
        <v>184790.71</v>
      </c>
      <c r="AA450" s="846">
        <v>44291</v>
      </c>
      <c r="AB450" s="846">
        <v>44656</v>
      </c>
      <c r="AC450" s="847">
        <v>184790.71</v>
      </c>
      <c r="AD450" s="448">
        <v>0.60277777777777775</v>
      </c>
      <c r="AE450" s="448">
        <v>1.0138888888888888</v>
      </c>
      <c r="AF450" s="848">
        <v>0.03</v>
      </c>
      <c r="AG450" s="448">
        <v>111387.73352777776</v>
      </c>
      <c r="AH450" s="448">
        <v>187357.24763888886</v>
      </c>
      <c r="AI450" s="448">
        <v>5543.7212999999992</v>
      </c>
      <c r="AJ450" s="448">
        <v>0.60277777777777775</v>
      </c>
      <c r="AK450" s="448">
        <v>1.0138888888888888</v>
      </c>
      <c r="AL450" s="448">
        <v>0.03</v>
      </c>
    </row>
    <row r="451" spans="1:38">
      <c r="A451" s="437" t="s">
        <v>959</v>
      </c>
      <c r="B451" s="437" t="s">
        <v>2227</v>
      </c>
      <c r="C451" s="437" t="s">
        <v>517</v>
      </c>
      <c r="D451" s="437" t="s">
        <v>518</v>
      </c>
      <c r="E451" s="437" t="s">
        <v>1393</v>
      </c>
      <c r="F451" s="437" t="s">
        <v>538</v>
      </c>
      <c r="G451" s="437" t="s">
        <v>1369</v>
      </c>
      <c r="H451" s="437" t="s">
        <v>537</v>
      </c>
      <c r="I451" s="437" t="s">
        <v>0</v>
      </c>
      <c r="J451" s="437" t="s">
        <v>539</v>
      </c>
      <c r="K451" s="437" t="s">
        <v>521</v>
      </c>
      <c r="L451" s="437" t="s">
        <v>533</v>
      </c>
      <c r="M451" s="437">
        <v>1</v>
      </c>
      <c r="N451" s="437">
        <v>1</v>
      </c>
      <c r="O451" s="437">
        <v>1</v>
      </c>
      <c r="P451" s="437">
        <v>1</v>
      </c>
      <c r="Q451" s="437">
        <v>1</v>
      </c>
      <c r="R451" s="437">
        <v>1</v>
      </c>
      <c r="S451" s="448">
        <v>367303.46</v>
      </c>
      <c r="T451" s="448">
        <v>0</v>
      </c>
      <c r="U451" s="448">
        <v>0</v>
      </c>
      <c r="V451" s="448">
        <v>0</v>
      </c>
      <c r="W451" s="448">
        <v>0</v>
      </c>
      <c r="X451" s="448">
        <v>0</v>
      </c>
      <c r="Y451" s="448">
        <v>0</v>
      </c>
      <c r="Z451" s="448">
        <v>367303.46</v>
      </c>
      <c r="AA451" s="846">
        <v>44291</v>
      </c>
      <c r="AB451" s="846">
        <v>45387</v>
      </c>
      <c r="AC451" s="847">
        <v>367303.46</v>
      </c>
      <c r="AD451" s="448">
        <v>2.6333333333333333</v>
      </c>
      <c r="AE451" s="448">
        <v>3.0444444444444443</v>
      </c>
      <c r="AF451" s="848">
        <v>6.1652999999999999E-2</v>
      </c>
      <c r="AG451" s="448">
        <v>967232.44466666668</v>
      </c>
      <c r="AH451" s="448">
        <v>1118234.9782222223</v>
      </c>
      <c r="AI451" s="448">
        <v>22645.36021938</v>
      </c>
      <c r="AJ451" s="448">
        <v>2.6333333333333333</v>
      </c>
      <c r="AK451" s="448">
        <v>3.0444444444444443</v>
      </c>
      <c r="AL451" s="448">
        <v>6.1652999999999993E-2</v>
      </c>
    </row>
    <row r="452" spans="1:38">
      <c r="A452" s="437" t="s">
        <v>960</v>
      </c>
      <c r="B452" s="437" t="s">
        <v>2228</v>
      </c>
      <c r="C452" s="437" t="s">
        <v>517</v>
      </c>
      <c r="D452" s="437" t="s">
        <v>518</v>
      </c>
      <c r="E452" s="437" t="s">
        <v>1393</v>
      </c>
      <c r="F452" s="437" t="s">
        <v>538</v>
      </c>
      <c r="G452" s="437" t="s">
        <v>1369</v>
      </c>
      <c r="H452" s="437" t="s">
        <v>537</v>
      </c>
      <c r="I452" s="437" t="s">
        <v>0</v>
      </c>
      <c r="J452" s="437" t="s">
        <v>539</v>
      </c>
      <c r="K452" s="437" t="s">
        <v>521</v>
      </c>
      <c r="L452" s="437" t="s">
        <v>533</v>
      </c>
      <c r="M452" s="437">
        <v>1</v>
      </c>
      <c r="N452" s="437">
        <v>1</v>
      </c>
      <c r="O452" s="437">
        <v>1</v>
      </c>
      <c r="P452" s="437">
        <v>1</v>
      </c>
      <c r="Q452" s="437">
        <v>1</v>
      </c>
      <c r="R452" s="437">
        <v>1</v>
      </c>
      <c r="S452" s="448">
        <v>366628.74</v>
      </c>
      <c r="T452" s="448">
        <v>0</v>
      </c>
      <c r="U452" s="448">
        <v>0</v>
      </c>
      <c r="V452" s="448">
        <v>0</v>
      </c>
      <c r="W452" s="448">
        <v>0</v>
      </c>
      <c r="X452" s="448">
        <v>0</v>
      </c>
      <c r="Y452" s="448">
        <v>0</v>
      </c>
      <c r="Z452" s="448">
        <v>366628.74</v>
      </c>
      <c r="AA452" s="846">
        <v>44291</v>
      </c>
      <c r="AB452" s="846">
        <v>46117</v>
      </c>
      <c r="AC452" s="847">
        <v>366628.74</v>
      </c>
      <c r="AD452" s="448">
        <v>4.6611111111111114</v>
      </c>
      <c r="AE452" s="448">
        <v>5.072222222222222</v>
      </c>
      <c r="AF452" s="848">
        <v>7.1294999999999997E-2</v>
      </c>
      <c r="AG452" s="448">
        <v>1708897.2936666668</v>
      </c>
      <c r="AH452" s="448">
        <v>1859622.4423333332</v>
      </c>
      <c r="AI452" s="448">
        <v>26138.7960183</v>
      </c>
      <c r="AJ452" s="448">
        <v>4.6611111111111114</v>
      </c>
      <c r="AK452" s="448">
        <v>5.072222222222222</v>
      </c>
      <c r="AL452" s="448">
        <v>7.1294999999999997E-2</v>
      </c>
    </row>
    <row r="453" spans="1:38">
      <c r="A453" s="437" t="s">
        <v>961</v>
      </c>
      <c r="B453" s="437" t="s">
        <v>2229</v>
      </c>
      <c r="C453" s="437" t="s">
        <v>517</v>
      </c>
      <c r="D453" s="437" t="s">
        <v>518</v>
      </c>
      <c r="E453" s="437" t="s">
        <v>1393</v>
      </c>
      <c r="F453" s="437" t="s">
        <v>538</v>
      </c>
      <c r="G453" s="437" t="s">
        <v>1369</v>
      </c>
      <c r="H453" s="437" t="s">
        <v>537</v>
      </c>
      <c r="I453" s="437" t="s">
        <v>0</v>
      </c>
      <c r="J453" s="437" t="s">
        <v>539</v>
      </c>
      <c r="K453" s="437" t="s">
        <v>521</v>
      </c>
      <c r="L453" s="437" t="s">
        <v>533</v>
      </c>
      <c r="M453" s="437">
        <v>1</v>
      </c>
      <c r="N453" s="437">
        <v>1</v>
      </c>
      <c r="O453" s="437">
        <v>1</v>
      </c>
      <c r="P453" s="437">
        <v>1</v>
      </c>
      <c r="Q453" s="437">
        <v>1</v>
      </c>
      <c r="R453" s="437">
        <v>1</v>
      </c>
      <c r="S453" s="448">
        <v>394885</v>
      </c>
      <c r="T453" s="448">
        <v>0</v>
      </c>
      <c r="U453" s="448">
        <v>0</v>
      </c>
      <c r="V453" s="448">
        <v>0</v>
      </c>
      <c r="W453" s="448">
        <v>0</v>
      </c>
      <c r="X453" s="448">
        <v>0</v>
      </c>
      <c r="Y453" s="448">
        <v>0</v>
      </c>
      <c r="Z453" s="448">
        <v>394885</v>
      </c>
      <c r="AA453" s="846">
        <v>44291</v>
      </c>
      <c r="AB453" s="846">
        <v>45387</v>
      </c>
      <c r="AC453" s="847">
        <v>394885</v>
      </c>
      <c r="AD453" s="448">
        <v>2.6333333333333333</v>
      </c>
      <c r="AE453" s="448">
        <v>3.0444444444444443</v>
      </c>
      <c r="AF453" s="848">
        <v>6.1652999999999999E-2</v>
      </c>
      <c r="AG453" s="448">
        <v>1039863.8333333334</v>
      </c>
      <c r="AH453" s="448">
        <v>1202205.4444444445</v>
      </c>
      <c r="AI453" s="448">
        <v>24345.844904999998</v>
      </c>
      <c r="AJ453" s="448">
        <v>2.6333333333333333</v>
      </c>
      <c r="AK453" s="448">
        <v>3.0444444444444447</v>
      </c>
      <c r="AL453" s="448">
        <v>6.1652999999999993E-2</v>
      </c>
    </row>
    <row r="454" spans="1:38">
      <c r="A454" s="437" t="s">
        <v>962</v>
      </c>
      <c r="B454" s="437" t="s">
        <v>2230</v>
      </c>
      <c r="C454" s="437" t="s">
        <v>517</v>
      </c>
      <c r="D454" s="437" t="s">
        <v>518</v>
      </c>
      <c r="E454" s="437" t="s">
        <v>1393</v>
      </c>
      <c r="F454" s="437" t="s">
        <v>538</v>
      </c>
      <c r="G454" s="437" t="s">
        <v>1369</v>
      </c>
      <c r="H454" s="437" t="s">
        <v>537</v>
      </c>
      <c r="I454" s="437" t="s">
        <v>0</v>
      </c>
      <c r="J454" s="437" t="s">
        <v>539</v>
      </c>
      <c r="K454" s="437" t="s">
        <v>521</v>
      </c>
      <c r="L454" s="437" t="s">
        <v>533</v>
      </c>
      <c r="M454" s="437">
        <v>1</v>
      </c>
      <c r="N454" s="437">
        <v>1</v>
      </c>
      <c r="O454" s="437">
        <v>1</v>
      </c>
      <c r="P454" s="437">
        <v>1</v>
      </c>
      <c r="Q454" s="437">
        <v>1</v>
      </c>
      <c r="R454" s="437">
        <v>1</v>
      </c>
      <c r="S454" s="448">
        <v>349431.73</v>
      </c>
      <c r="T454" s="448">
        <v>0</v>
      </c>
      <c r="U454" s="448">
        <v>0</v>
      </c>
      <c r="V454" s="448">
        <v>0</v>
      </c>
      <c r="W454" s="448">
        <v>0</v>
      </c>
      <c r="X454" s="448">
        <v>0</v>
      </c>
      <c r="Y454" s="448">
        <v>0</v>
      </c>
      <c r="Z454" s="448">
        <v>349431.73</v>
      </c>
      <c r="AA454" s="846">
        <v>44291</v>
      </c>
      <c r="AB454" s="846">
        <v>45387</v>
      </c>
      <c r="AC454" s="847">
        <v>349431.73</v>
      </c>
      <c r="AD454" s="448">
        <v>2.6333333333333333</v>
      </c>
      <c r="AE454" s="448">
        <v>3.0444444444444443</v>
      </c>
      <c r="AF454" s="848">
        <v>6.1652999999999999E-2</v>
      </c>
      <c r="AG454" s="448">
        <v>920170.22233333322</v>
      </c>
      <c r="AH454" s="448">
        <v>1063825.489111111</v>
      </c>
      <c r="AI454" s="448">
        <v>21543.514449689999</v>
      </c>
      <c r="AJ454" s="448">
        <v>2.6333333333333333</v>
      </c>
      <c r="AK454" s="448">
        <v>3.0444444444444443</v>
      </c>
      <c r="AL454" s="448">
        <v>6.1652999999999999E-2</v>
      </c>
    </row>
    <row r="455" spans="1:38">
      <c r="A455" s="437" t="s">
        <v>963</v>
      </c>
      <c r="B455" s="437" t="s">
        <v>2231</v>
      </c>
      <c r="C455" s="437" t="s">
        <v>517</v>
      </c>
      <c r="D455" s="437" t="s">
        <v>518</v>
      </c>
      <c r="E455" s="437" t="s">
        <v>1393</v>
      </c>
      <c r="F455" s="437" t="s">
        <v>538</v>
      </c>
      <c r="G455" s="437" t="s">
        <v>1369</v>
      </c>
      <c r="H455" s="437" t="s">
        <v>537</v>
      </c>
      <c r="I455" s="437" t="s">
        <v>0</v>
      </c>
      <c r="J455" s="437" t="s">
        <v>539</v>
      </c>
      <c r="K455" s="437" t="s">
        <v>521</v>
      </c>
      <c r="L455" s="437" t="s">
        <v>533</v>
      </c>
      <c r="M455" s="437">
        <v>1</v>
      </c>
      <c r="N455" s="437">
        <v>1</v>
      </c>
      <c r="O455" s="437">
        <v>1</v>
      </c>
      <c r="P455" s="437">
        <v>1</v>
      </c>
      <c r="Q455" s="437">
        <v>1</v>
      </c>
      <c r="R455" s="437">
        <v>1</v>
      </c>
      <c r="S455" s="448">
        <v>197410.32</v>
      </c>
      <c r="T455" s="448">
        <v>0</v>
      </c>
      <c r="U455" s="448">
        <v>0</v>
      </c>
      <c r="V455" s="448">
        <v>0</v>
      </c>
      <c r="W455" s="448">
        <v>0</v>
      </c>
      <c r="X455" s="448">
        <v>0</v>
      </c>
      <c r="Y455" s="448">
        <v>0</v>
      </c>
      <c r="Z455" s="448">
        <v>197410.32</v>
      </c>
      <c r="AA455" s="846">
        <v>44291</v>
      </c>
      <c r="AB455" s="846">
        <v>45387</v>
      </c>
      <c r="AC455" s="847">
        <v>197410.32</v>
      </c>
      <c r="AD455" s="448">
        <v>2.6333333333333333</v>
      </c>
      <c r="AE455" s="448">
        <v>3.0444444444444443</v>
      </c>
      <c r="AF455" s="848">
        <v>6.1652999999999999E-2</v>
      </c>
      <c r="AG455" s="448">
        <v>519847.17600000004</v>
      </c>
      <c r="AH455" s="448">
        <v>601004.75199999998</v>
      </c>
      <c r="AI455" s="448">
        <v>12170.938458959999</v>
      </c>
      <c r="AJ455" s="448">
        <v>2.6333333333333333</v>
      </c>
      <c r="AK455" s="448">
        <v>3.0444444444444443</v>
      </c>
      <c r="AL455" s="448">
        <v>6.1652999999999993E-2</v>
      </c>
    </row>
    <row r="456" spans="1:38">
      <c r="A456" s="437" t="s">
        <v>964</v>
      </c>
      <c r="B456" s="437" t="s">
        <v>2232</v>
      </c>
      <c r="C456" s="437" t="s">
        <v>517</v>
      </c>
      <c r="D456" s="437" t="s">
        <v>518</v>
      </c>
      <c r="E456" s="437" t="s">
        <v>1393</v>
      </c>
      <c r="F456" s="437" t="s">
        <v>538</v>
      </c>
      <c r="G456" s="437" t="s">
        <v>1369</v>
      </c>
      <c r="H456" s="437" t="s">
        <v>537</v>
      </c>
      <c r="I456" s="437" t="s">
        <v>0</v>
      </c>
      <c r="J456" s="437" t="s">
        <v>539</v>
      </c>
      <c r="K456" s="437" t="s">
        <v>521</v>
      </c>
      <c r="L456" s="437" t="s">
        <v>533</v>
      </c>
      <c r="M456" s="437">
        <v>1</v>
      </c>
      <c r="N456" s="437">
        <v>1</v>
      </c>
      <c r="O456" s="437">
        <v>1</v>
      </c>
      <c r="P456" s="437">
        <v>1</v>
      </c>
      <c r="Q456" s="437">
        <v>1</v>
      </c>
      <c r="R456" s="437">
        <v>1</v>
      </c>
      <c r="S456" s="448">
        <v>214594.34</v>
      </c>
      <c r="T456" s="448">
        <v>0</v>
      </c>
      <c r="U456" s="448">
        <v>0</v>
      </c>
      <c r="V456" s="448">
        <v>0</v>
      </c>
      <c r="W456" s="448">
        <v>0</v>
      </c>
      <c r="X456" s="448">
        <v>0</v>
      </c>
      <c r="Y456" s="448">
        <v>0</v>
      </c>
      <c r="Z456" s="448">
        <v>214594.34</v>
      </c>
      <c r="AA456" s="846">
        <v>44291</v>
      </c>
      <c r="AB456" s="846">
        <v>45387</v>
      </c>
      <c r="AC456" s="847">
        <v>214594.34</v>
      </c>
      <c r="AD456" s="448">
        <v>2.6333333333333333</v>
      </c>
      <c r="AE456" s="448">
        <v>3.0444444444444443</v>
      </c>
      <c r="AF456" s="848">
        <v>6.1652999999999999E-2</v>
      </c>
      <c r="AG456" s="448">
        <v>565098.42866666662</v>
      </c>
      <c r="AH456" s="448">
        <v>653320.54622222215</v>
      </c>
      <c r="AI456" s="448">
        <v>13230.38484402</v>
      </c>
      <c r="AJ456" s="448">
        <v>2.6333333333333333</v>
      </c>
      <c r="AK456" s="448">
        <v>3.0444444444444443</v>
      </c>
      <c r="AL456" s="448">
        <v>6.1652999999999999E-2</v>
      </c>
    </row>
    <row r="457" spans="1:38">
      <c r="A457" s="437" t="s">
        <v>965</v>
      </c>
      <c r="B457" s="437" t="s">
        <v>2233</v>
      </c>
      <c r="C457" s="437" t="s">
        <v>517</v>
      </c>
      <c r="D457" s="437" t="s">
        <v>518</v>
      </c>
      <c r="E457" s="437" t="s">
        <v>1393</v>
      </c>
      <c r="F457" s="437" t="s">
        <v>538</v>
      </c>
      <c r="G457" s="437" t="s">
        <v>1369</v>
      </c>
      <c r="H457" s="437" t="s">
        <v>537</v>
      </c>
      <c r="I457" s="437" t="s">
        <v>0</v>
      </c>
      <c r="J457" s="437" t="s">
        <v>539</v>
      </c>
      <c r="K457" s="437" t="s">
        <v>521</v>
      </c>
      <c r="L457" s="437" t="s">
        <v>533</v>
      </c>
      <c r="M457" s="437">
        <v>1</v>
      </c>
      <c r="N457" s="437">
        <v>1</v>
      </c>
      <c r="O457" s="437">
        <v>1</v>
      </c>
      <c r="P457" s="437">
        <v>1</v>
      </c>
      <c r="Q457" s="437">
        <v>1</v>
      </c>
      <c r="R457" s="437">
        <v>1</v>
      </c>
      <c r="S457" s="448">
        <v>84941.37</v>
      </c>
      <c r="T457" s="448">
        <v>0</v>
      </c>
      <c r="U457" s="448">
        <v>0</v>
      </c>
      <c r="V457" s="448">
        <v>0</v>
      </c>
      <c r="W457" s="448">
        <v>0</v>
      </c>
      <c r="X457" s="448">
        <v>0</v>
      </c>
      <c r="Y457" s="448">
        <v>0</v>
      </c>
      <c r="Z457" s="448">
        <v>84941.37</v>
      </c>
      <c r="AA457" s="846">
        <v>44291</v>
      </c>
      <c r="AB457" s="846">
        <v>45387</v>
      </c>
      <c r="AC457" s="847">
        <v>84941.37</v>
      </c>
      <c r="AD457" s="448">
        <v>2.6333333333333333</v>
      </c>
      <c r="AE457" s="448">
        <v>3.0444444444444443</v>
      </c>
      <c r="AF457" s="848">
        <v>6.1652999999999999E-2</v>
      </c>
      <c r="AG457" s="448">
        <v>223678.94099999999</v>
      </c>
      <c r="AH457" s="448">
        <v>258599.28199999998</v>
      </c>
      <c r="AI457" s="448">
        <v>5236.89028461</v>
      </c>
      <c r="AJ457" s="448">
        <v>2.6333333333333333</v>
      </c>
      <c r="AK457" s="448">
        <v>3.0444444444444443</v>
      </c>
      <c r="AL457" s="448">
        <v>6.1653000000000006E-2</v>
      </c>
    </row>
    <row r="458" spans="1:38">
      <c r="A458" s="437" t="s">
        <v>966</v>
      </c>
      <c r="B458" s="437" t="s">
        <v>2234</v>
      </c>
      <c r="C458" s="437" t="s">
        <v>517</v>
      </c>
      <c r="D458" s="437" t="s">
        <v>518</v>
      </c>
      <c r="E458" s="437" t="s">
        <v>1393</v>
      </c>
      <c r="F458" s="437" t="s">
        <v>538</v>
      </c>
      <c r="G458" s="437" t="s">
        <v>1369</v>
      </c>
      <c r="H458" s="437" t="s">
        <v>537</v>
      </c>
      <c r="I458" s="437" t="s">
        <v>0</v>
      </c>
      <c r="J458" s="437" t="s">
        <v>539</v>
      </c>
      <c r="K458" s="437" t="s">
        <v>521</v>
      </c>
      <c r="L458" s="437" t="s">
        <v>533</v>
      </c>
      <c r="M458" s="437">
        <v>1</v>
      </c>
      <c r="N458" s="437">
        <v>1</v>
      </c>
      <c r="O458" s="437">
        <v>1</v>
      </c>
      <c r="P458" s="437">
        <v>1</v>
      </c>
      <c r="Q458" s="437">
        <v>1</v>
      </c>
      <c r="R458" s="437">
        <v>1</v>
      </c>
      <c r="S458" s="448">
        <v>109563.21</v>
      </c>
      <c r="T458" s="448">
        <v>0</v>
      </c>
      <c r="U458" s="448">
        <v>0</v>
      </c>
      <c r="V458" s="448">
        <v>0</v>
      </c>
      <c r="W458" s="448">
        <v>0</v>
      </c>
      <c r="X458" s="448">
        <v>0</v>
      </c>
      <c r="Y458" s="448">
        <v>0</v>
      </c>
      <c r="Z458" s="448">
        <v>109563.21</v>
      </c>
      <c r="AA458" s="846">
        <v>44291</v>
      </c>
      <c r="AB458" s="846">
        <v>44656</v>
      </c>
      <c r="AC458" s="847">
        <v>109563.21</v>
      </c>
      <c r="AD458" s="448">
        <v>0.60277777777777775</v>
      </c>
      <c r="AE458" s="448">
        <v>1.0138888888888888</v>
      </c>
      <c r="AF458" s="848">
        <v>0.03</v>
      </c>
      <c r="AG458" s="448">
        <v>66042.268249999994</v>
      </c>
      <c r="AH458" s="448">
        <v>111084.92125</v>
      </c>
      <c r="AI458" s="448">
        <v>3286.8962999999999</v>
      </c>
      <c r="AJ458" s="448">
        <v>0.60277777777777763</v>
      </c>
      <c r="AK458" s="448">
        <v>1.0138888888888888</v>
      </c>
      <c r="AL458" s="448">
        <v>0.03</v>
      </c>
    </row>
    <row r="459" spans="1:38">
      <c r="A459" s="437" t="s">
        <v>967</v>
      </c>
      <c r="B459" s="437" t="s">
        <v>2235</v>
      </c>
      <c r="C459" s="437" t="s">
        <v>517</v>
      </c>
      <c r="D459" s="437" t="s">
        <v>518</v>
      </c>
      <c r="E459" s="437" t="s">
        <v>1393</v>
      </c>
      <c r="F459" s="437" t="s">
        <v>538</v>
      </c>
      <c r="G459" s="437" t="s">
        <v>1369</v>
      </c>
      <c r="H459" s="437" t="s">
        <v>537</v>
      </c>
      <c r="I459" s="437" t="s">
        <v>0</v>
      </c>
      <c r="J459" s="437" t="s">
        <v>539</v>
      </c>
      <c r="K459" s="437" t="s">
        <v>521</v>
      </c>
      <c r="L459" s="437" t="s">
        <v>533</v>
      </c>
      <c r="M459" s="437">
        <v>1</v>
      </c>
      <c r="N459" s="437">
        <v>1</v>
      </c>
      <c r="O459" s="437">
        <v>1</v>
      </c>
      <c r="P459" s="437">
        <v>1</v>
      </c>
      <c r="Q459" s="437">
        <v>1</v>
      </c>
      <c r="R459" s="437">
        <v>1</v>
      </c>
      <c r="S459" s="448">
        <v>593179.9</v>
      </c>
      <c r="T459" s="448">
        <v>0</v>
      </c>
      <c r="U459" s="448">
        <v>0</v>
      </c>
      <c r="V459" s="448">
        <v>0</v>
      </c>
      <c r="W459" s="448">
        <v>0</v>
      </c>
      <c r="X459" s="448">
        <v>0</v>
      </c>
      <c r="Y459" s="448">
        <v>0</v>
      </c>
      <c r="Z459" s="448">
        <v>593179.9</v>
      </c>
      <c r="AA459" s="846">
        <v>44291</v>
      </c>
      <c r="AB459" s="846">
        <v>44656</v>
      </c>
      <c r="AC459" s="847">
        <v>593179.9</v>
      </c>
      <c r="AD459" s="448">
        <v>0.60277777777777775</v>
      </c>
      <c r="AE459" s="448">
        <v>1.0138888888888888</v>
      </c>
      <c r="AF459" s="848">
        <v>0.03</v>
      </c>
      <c r="AG459" s="448">
        <v>357555.66194444447</v>
      </c>
      <c r="AH459" s="448">
        <v>601418.50972222222</v>
      </c>
      <c r="AI459" s="448">
        <v>17795.397000000001</v>
      </c>
      <c r="AJ459" s="448">
        <v>0.60277777777777775</v>
      </c>
      <c r="AK459" s="448">
        <v>1.0138888888888888</v>
      </c>
      <c r="AL459" s="448">
        <v>0.03</v>
      </c>
    </row>
    <row r="460" spans="1:38">
      <c r="A460" s="437" t="s">
        <v>968</v>
      </c>
      <c r="B460" s="437" t="s">
        <v>2236</v>
      </c>
      <c r="C460" s="437" t="s">
        <v>517</v>
      </c>
      <c r="D460" s="437" t="s">
        <v>518</v>
      </c>
      <c r="E460" s="437" t="s">
        <v>1393</v>
      </c>
      <c r="F460" s="437" t="s">
        <v>538</v>
      </c>
      <c r="G460" s="437" t="s">
        <v>1369</v>
      </c>
      <c r="H460" s="437" t="s">
        <v>537</v>
      </c>
      <c r="I460" s="437" t="s">
        <v>0</v>
      </c>
      <c r="J460" s="437" t="s">
        <v>539</v>
      </c>
      <c r="K460" s="437" t="s">
        <v>521</v>
      </c>
      <c r="L460" s="437" t="s">
        <v>533</v>
      </c>
      <c r="M460" s="437">
        <v>1</v>
      </c>
      <c r="N460" s="437">
        <v>1</v>
      </c>
      <c r="O460" s="437">
        <v>1</v>
      </c>
      <c r="P460" s="437">
        <v>1</v>
      </c>
      <c r="Q460" s="437">
        <v>1</v>
      </c>
      <c r="R460" s="437">
        <v>1</v>
      </c>
      <c r="S460" s="448">
        <v>1179098.1000000001</v>
      </c>
      <c r="T460" s="448">
        <v>0</v>
      </c>
      <c r="U460" s="448">
        <v>0</v>
      </c>
      <c r="V460" s="448">
        <v>0</v>
      </c>
      <c r="W460" s="448">
        <v>0</v>
      </c>
      <c r="X460" s="448">
        <v>0</v>
      </c>
      <c r="Y460" s="448">
        <v>0</v>
      </c>
      <c r="Z460" s="448">
        <v>1179098.1000000001</v>
      </c>
      <c r="AA460" s="846">
        <v>44291</v>
      </c>
      <c r="AB460" s="846">
        <v>45387</v>
      </c>
      <c r="AC460" s="847">
        <v>1179098.1000000001</v>
      </c>
      <c r="AD460" s="448">
        <v>2.6333333333333333</v>
      </c>
      <c r="AE460" s="448">
        <v>3.0444444444444443</v>
      </c>
      <c r="AF460" s="848">
        <v>6.1652999999999999E-2</v>
      </c>
      <c r="AG460" s="448">
        <v>3104958.33</v>
      </c>
      <c r="AH460" s="448">
        <v>3589698.66</v>
      </c>
      <c r="AI460" s="448">
        <v>72694.935159300003</v>
      </c>
      <c r="AJ460" s="448">
        <v>2.6333333333333333</v>
      </c>
      <c r="AK460" s="448">
        <v>3.0444444444444443</v>
      </c>
      <c r="AL460" s="448">
        <v>6.1652999999999999E-2</v>
      </c>
    </row>
    <row r="461" spans="1:38">
      <c r="A461" s="437" t="s">
        <v>969</v>
      </c>
      <c r="B461" s="437" t="s">
        <v>2237</v>
      </c>
      <c r="C461" s="437" t="s">
        <v>517</v>
      </c>
      <c r="D461" s="437" t="s">
        <v>518</v>
      </c>
      <c r="E461" s="437" t="s">
        <v>1393</v>
      </c>
      <c r="F461" s="437" t="s">
        <v>538</v>
      </c>
      <c r="G461" s="437" t="s">
        <v>1369</v>
      </c>
      <c r="H461" s="437" t="s">
        <v>537</v>
      </c>
      <c r="I461" s="437" t="s">
        <v>0</v>
      </c>
      <c r="J461" s="437" t="s">
        <v>539</v>
      </c>
      <c r="K461" s="437" t="s">
        <v>521</v>
      </c>
      <c r="L461" s="437" t="s">
        <v>533</v>
      </c>
      <c r="M461" s="437">
        <v>1</v>
      </c>
      <c r="N461" s="437">
        <v>1</v>
      </c>
      <c r="O461" s="437">
        <v>1</v>
      </c>
      <c r="P461" s="437">
        <v>1</v>
      </c>
      <c r="Q461" s="437">
        <v>1</v>
      </c>
      <c r="R461" s="437">
        <v>1</v>
      </c>
      <c r="S461" s="448">
        <v>1177695.76</v>
      </c>
      <c r="T461" s="448">
        <v>0</v>
      </c>
      <c r="U461" s="448">
        <v>0</v>
      </c>
      <c r="V461" s="448">
        <v>0</v>
      </c>
      <c r="W461" s="448">
        <v>0</v>
      </c>
      <c r="X461" s="448">
        <v>0</v>
      </c>
      <c r="Y461" s="448">
        <v>0</v>
      </c>
      <c r="Z461" s="448">
        <v>1177695.76</v>
      </c>
      <c r="AA461" s="846">
        <v>44291</v>
      </c>
      <c r="AB461" s="846">
        <v>46117</v>
      </c>
      <c r="AC461" s="847">
        <v>1177695.76</v>
      </c>
      <c r="AD461" s="448">
        <v>4.6611111111111114</v>
      </c>
      <c r="AE461" s="448">
        <v>5.072222222222222</v>
      </c>
      <c r="AF461" s="848">
        <v>7.1294999999999997E-2</v>
      </c>
      <c r="AG461" s="448">
        <v>5489370.7924444452</v>
      </c>
      <c r="AH461" s="448">
        <v>5973534.604888889</v>
      </c>
      <c r="AI461" s="448">
        <v>83963.819209199995</v>
      </c>
      <c r="AJ461" s="448">
        <v>4.6611111111111114</v>
      </c>
      <c r="AK461" s="448">
        <v>5.072222222222222</v>
      </c>
      <c r="AL461" s="448">
        <v>7.1294999999999997E-2</v>
      </c>
    </row>
    <row r="462" spans="1:38">
      <c r="A462" s="437" t="s">
        <v>970</v>
      </c>
      <c r="B462" s="437" t="s">
        <v>2238</v>
      </c>
      <c r="C462" s="437" t="s">
        <v>517</v>
      </c>
      <c r="D462" s="437" t="s">
        <v>518</v>
      </c>
      <c r="E462" s="437" t="s">
        <v>1393</v>
      </c>
      <c r="F462" s="437" t="s">
        <v>538</v>
      </c>
      <c r="G462" s="437" t="s">
        <v>1369</v>
      </c>
      <c r="H462" s="437" t="s">
        <v>537</v>
      </c>
      <c r="I462" s="437" t="s">
        <v>0</v>
      </c>
      <c r="J462" s="437" t="s">
        <v>539</v>
      </c>
      <c r="K462" s="437" t="s">
        <v>521</v>
      </c>
      <c r="L462" s="437" t="s">
        <v>533</v>
      </c>
      <c r="M462" s="437">
        <v>1</v>
      </c>
      <c r="N462" s="437">
        <v>1</v>
      </c>
      <c r="O462" s="437">
        <v>1</v>
      </c>
      <c r="P462" s="437">
        <v>1</v>
      </c>
      <c r="Q462" s="437">
        <v>1</v>
      </c>
      <c r="R462" s="437">
        <v>1</v>
      </c>
      <c r="S462" s="448">
        <v>175466.12</v>
      </c>
      <c r="T462" s="448">
        <v>0</v>
      </c>
      <c r="U462" s="448">
        <v>0</v>
      </c>
      <c r="V462" s="448">
        <v>0</v>
      </c>
      <c r="W462" s="448">
        <v>0</v>
      </c>
      <c r="X462" s="448">
        <v>0</v>
      </c>
      <c r="Y462" s="448">
        <v>0</v>
      </c>
      <c r="Z462" s="448">
        <v>175466.12</v>
      </c>
      <c r="AA462" s="846">
        <v>44291</v>
      </c>
      <c r="AB462" s="846">
        <v>44656</v>
      </c>
      <c r="AC462" s="847">
        <v>175466.12</v>
      </c>
      <c r="AD462" s="448">
        <v>0.60277777777777775</v>
      </c>
      <c r="AE462" s="448">
        <v>1.0138888888888888</v>
      </c>
      <c r="AF462" s="848">
        <v>0.03</v>
      </c>
      <c r="AG462" s="448">
        <v>105767.07788888887</v>
      </c>
      <c r="AH462" s="448">
        <v>177903.14944444443</v>
      </c>
      <c r="AI462" s="448">
        <v>5263.9835999999996</v>
      </c>
      <c r="AJ462" s="448">
        <v>0.60277777777777775</v>
      </c>
      <c r="AK462" s="448">
        <v>1.0138888888888888</v>
      </c>
      <c r="AL462" s="448">
        <v>0.03</v>
      </c>
    </row>
    <row r="463" spans="1:38">
      <c r="A463" s="437" t="s">
        <v>971</v>
      </c>
      <c r="B463" s="437" t="s">
        <v>2239</v>
      </c>
      <c r="C463" s="437" t="s">
        <v>517</v>
      </c>
      <c r="D463" s="437" t="s">
        <v>518</v>
      </c>
      <c r="E463" s="437" t="s">
        <v>1393</v>
      </c>
      <c r="F463" s="437" t="s">
        <v>538</v>
      </c>
      <c r="G463" s="437" t="s">
        <v>1369</v>
      </c>
      <c r="H463" s="437" t="s">
        <v>537</v>
      </c>
      <c r="I463" s="437" t="s">
        <v>0</v>
      </c>
      <c r="J463" s="437" t="s">
        <v>539</v>
      </c>
      <c r="K463" s="437" t="s">
        <v>521</v>
      </c>
      <c r="L463" s="437" t="s">
        <v>533</v>
      </c>
      <c r="M463" s="437">
        <v>1</v>
      </c>
      <c r="N463" s="437">
        <v>1</v>
      </c>
      <c r="O463" s="437">
        <v>1</v>
      </c>
      <c r="P463" s="437">
        <v>1</v>
      </c>
      <c r="Q463" s="437">
        <v>1</v>
      </c>
      <c r="R463" s="437">
        <v>1</v>
      </c>
      <c r="S463" s="448">
        <v>174293.61</v>
      </c>
      <c r="T463" s="448">
        <v>0</v>
      </c>
      <c r="U463" s="448">
        <v>0</v>
      </c>
      <c r="V463" s="448">
        <v>0</v>
      </c>
      <c r="W463" s="448">
        <v>0</v>
      </c>
      <c r="X463" s="448">
        <v>0</v>
      </c>
      <c r="Y463" s="448">
        <v>0</v>
      </c>
      <c r="Z463" s="448">
        <v>174293.61</v>
      </c>
      <c r="AA463" s="846">
        <v>44291</v>
      </c>
      <c r="AB463" s="846">
        <v>45387</v>
      </c>
      <c r="AC463" s="847">
        <v>174293.61</v>
      </c>
      <c r="AD463" s="448">
        <v>2.6333333333333333</v>
      </c>
      <c r="AE463" s="448">
        <v>3.0444444444444443</v>
      </c>
      <c r="AF463" s="848">
        <v>6.1652999999999999E-2</v>
      </c>
      <c r="AG463" s="448">
        <v>458973.17299999995</v>
      </c>
      <c r="AH463" s="448">
        <v>530627.2126666666</v>
      </c>
      <c r="AI463" s="448">
        <v>10745.72393733</v>
      </c>
      <c r="AJ463" s="448">
        <v>2.6333333333333333</v>
      </c>
      <c r="AK463" s="448">
        <v>3.0444444444444443</v>
      </c>
      <c r="AL463" s="448">
        <v>6.1653000000000006E-2</v>
      </c>
    </row>
    <row r="464" spans="1:38">
      <c r="A464" s="437" t="s">
        <v>972</v>
      </c>
      <c r="B464" s="437" t="s">
        <v>2240</v>
      </c>
      <c r="C464" s="437" t="s">
        <v>517</v>
      </c>
      <c r="D464" s="437" t="s">
        <v>518</v>
      </c>
      <c r="E464" s="437" t="s">
        <v>1393</v>
      </c>
      <c r="F464" s="437" t="s">
        <v>538</v>
      </c>
      <c r="G464" s="437" t="s">
        <v>1369</v>
      </c>
      <c r="H464" s="437" t="s">
        <v>537</v>
      </c>
      <c r="I464" s="437" t="s">
        <v>0</v>
      </c>
      <c r="J464" s="437" t="s">
        <v>539</v>
      </c>
      <c r="K464" s="437" t="s">
        <v>521</v>
      </c>
      <c r="L464" s="437" t="s">
        <v>533</v>
      </c>
      <c r="M464" s="437">
        <v>1</v>
      </c>
      <c r="N464" s="437">
        <v>1</v>
      </c>
      <c r="O464" s="437">
        <v>1</v>
      </c>
      <c r="P464" s="437">
        <v>1</v>
      </c>
      <c r="Q464" s="437">
        <v>1</v>
      </c>
      <c r="R464" s="437">
        <v>1</v>
      </c>
      <c r="S464" s="448">
        <v>8593627.5399999991</v>
      </c>
      <c r="T464" s="448">
        <v>0</v>
      </c>
      <c r="U464" s="448">
        <v>0</v>
      </c>
      <c r="V464" s="448">
        <v>0</v>
      </c>
      <c r="W464" s="448">
        <v>0</v>
      </c>
      <c r="X464" s="448">
        <v>0</v>
      </c>
      <c r="Y464" s="448">
        <v>0</v>
      </c>
      <c r="Z464" s="448">
        <v>8593627.5399999991</v>
      </c>
      <c r="AA464" s="846">
        <v>44291</v>
      </c>
      <c r="AB464" s="846">
        <v>44656</v>
      </c>
      <c r="AC464" s="847">
        <v>8593627.5399999991</v>
      </c>
      <c r="AD464" s="448">
        <v>0.60277777777777775</v>
      </c>
      <c r="AE464" s="448">
        <v>1.0138888888888888</v>
      </c>
      <c r="AF464" s="848">
        <v>0.03</v>
      </c>
      <c r="AG464" s="448">
        <v>5180047.7116111107</v>
      </c>
      <c r="AH464" s="448">
        <v>8712983.4780555535</v>
      </c>
      <c r="AI464" s="448">
        <v>257808.82619999995</v>
      </c>
      <c r="AJ464" s="448">
        <v>0.60277777777777775</v>
      </c>
      <c r="AK464" s="448">
        <v>1.0138888888888888</v>
      </c>
      <c r="AL464" s="448">
        <v>0.03</v>
      </c>
    </row>
    <row r="465" spans="1:38">
      <c r="A465" s="437" t="s">
        <v>973</v>
      </c>
      <c r="B465" s="437" t="s">
        <v>2241</v>
      </c>
      <c r="C465" s="437" t="s">
        <v>517</v>
      </c>
      <c r="D465" s="437" t="s">
        <v>518</v>
      </c>
      <c r="E465" s="437" t="s">
        <v>1393</v>
      </c>
      <c r="F465" s="437" t="s">
        <v>538</v>
      </c>
      <c r="G465" s="437" t="s">
        <v>1369</v>
      </c>
      <c r="H465" s="437" t="s">
        <v>537</v>
      </c>
      <c r="I465" s="437" t="s">
        <v>0</v>
      </c>
      <c r="J465" s="437" t="s">
        <v>539</v>
      </c>
      <c r="K465" s="437" t="s">
        <v>521</v>
      </c>
      <c r="L465" s="437" t="s">
        <v>533</v>
      </c>
      <c r="M465" s="437">
        <v>1</v>
      </c>
      <c r="N465" s="437">
        <v>1</v>
      </c>
      <c r="O465" s="437">
        <v>1</v>
      </c>
      <c r="P465" s="437">
        <v>1</v>
      </c>
      <c r="Q465" s="437">
        <v>1</v>
      </c>
      <c r="R465" s="437">
        <v>1</v>
      </c>
      <c r="S465" s="448">
        <v>412583</v>
      </c>
      <c r="T465" s="448">
        <v>0</v>
      </c>
      <c r="U465" s="448">
        <v>0</v>
      </c>
      <c r="V465" s="448">
        <v>0</v>
      </c>
      <c r="W465" s="448">
        <v>0</v>
      </c>
      <c r="X465" s="448">
        <v>0</v>
      </c>
      <c r="Y465" s="448">
        <v>0</v>
      </c>
      <c r="Z465" s="448">
        <v>412583</v>
      </c>
      <c r="AA465" s="846">
        <v>44291</v>
      </c>
      <c r="AB465" s="846">
        <v>44656</v>
      </c>
      <c r="AC465" s="847">
        <v>412583</v>
      </c>
      <c r="AD465" s="448">
        <v>0.60277777777777775</v>
      </c>
      <c r="AE465" s="448">
        <v>1.0138888888888888</v>
      </c>
      <c r="AF465" s="848">
        <v>0.03</v>
      </c>
      <c r="AG465" s="448">
        <v>248695.86388888888</v>
      </c>
      <c r="AH465" s="448">
        <v>418313.31944444444</v>
      </c>
      <c r="AI465" s="448">
        <v>12377.49</v>
      </c>
      <c r="AJ465" s="448">
        <v>0.60277777777777775</v>
      </c>
      <c r="AK465" s="448">
        <v>1.0138888888888888</v>
      </c>
      <c r="AL465" s="448">
        <v>0.03</v>
      </c>
    </row>
    <row r="466" spans="1:38">
      <c r="A466" s="437" t="s">
        <v>974</v>
      </c>
      <c r="B466" s="437" t="s">
        <v>2242</v>
      </c>
      <c r="C466" s="437" t="s">
        <v>517</v>
      </c>
      <c r="D466" s="437" t="s">
        <v>518</v>
      </c>
      <c r="E466" s="437" t="s">
        <v>1393</v>
      </c>
      <c r="F466" s="437" t="s">
        <v>538</v>
      </c>
      <c r="G466" s="437" t="s">
        <v>1369</v>
      </c>
      <c r="H466" s="437" t="s">
        <v>537</v>
      </c>
      <c r="I466" s="437" t="s">
        <v>0</v>
      </c>
      <c r="J466" s="437" t="s">
        <v>539</v>
      </c>
      <c r="K466" s="437" t="s">
        <v>521</v>
      </c>
      <c r="L466" s="437" t="s">
        <v>533</v>
      </c>
      <c r="M466" s="437">
        <v>1</v>
      </c>
      <c r="N466" s="437">
        <v>1</v>
      </c>
      <c r="O466" s="437">
        <v>1</v>
      </c>
      <c r="P466" s="437">
        <v>1</v>
      </c>
      <c r="Q466" s="437">
        <v>1</v>
      </c>
      <c r="R466" s="437">
        <v>1</v>
      </c>
      <c r="S466" s="448">
        <v>825166.01</v>
      </c>
      <c r="T466" s="448">
        <v>0</v>
      </c>
      <c r="U466" s="448">
        <v>0</v>
      </c>
      <c r="V466" s="448">
        <v>0</v>
      </c>
      <c r="W466" s="448">
        <v>0</v>
      </c>
      <c r="X466" s="448">
        <v>0</v>
      </c>
      <c r="Y466" s="448">
        <v>0</v>
      </c>
      <c r="Z466" s="448">
        <v>825166.01</v>
      </c>
      <c r="AA466" s="846">
        <v>44291</v>
      </c>
      <c r="AB466" s="846">
        <v>45387</v>
      </c>
      <c r="AC466" s="847">
        <v>825166.01</v>
      </c>
      <c r="AD466" s="448">
        <v>2.6333333333333333</v>
      </c>
      <c r="AE466" s="448">
        <v>3.0444444444444443</v>
      </c>
      <c r="AF466" s="848">
        <v>6.1652999999999999E-2</v>
      </c>
      <c r="AG466" s="448">
        <v>2172937.1596666668</v>
      </c>
      <c r="AH466" s="448">
        <v>2512172.0748888887</v>
      </c>
      <c r="AI466" s="448">
        <v>50873.960014529999</v>
      </c>
      <c r="AJ466" s="448">
        <v>2.6333333333333333</v>
      </c>
      <c r="AK466" s="448">
        <v>3.0444444444444443</v>
      </c>
      <c r="AL466" s="448">
        <v>6.1652999999999999E-2</v>
      </c>
    </row>
    <row r="467" spans="1:38">
      <c r="A467" s="437" t="s">
        <v>975</v>
      </c>
      <c r="B467" s="437" t="s">
        <v>2243</v>
      </c>
      <c r="C467" s="437" t="s">
        <v>517</v>
      </c>
      <c r="D467" s="437" t="s">
        <v>518</v>
      </c>
      <c r="E467" s="437" t="s">
        <v>1393</v>
      </c>
      <c r="F467" s="437" t="s">
        <v>538</v>
      </c>
      <c r="G467" s="437" t="s">
        <v>1369</v>
      </c>
      <c r="H467" s="437" t="s">
        <v>537</v>
      </c>
      <c r="I467" s="437" t="s">
        <v>0</v>
      </c>
      <c r="J467" s="437" t="s">
        <v>539</v>
      </c>
      <c r="K467" s="437" t="s">
        <v>521</v>
      </c>
      <c r="L467" s="437" t="s">
        <v>533</v>
      </c>
      <c r="M467" s="437">
        <v>1</v>
      </c>
      <c r="N467" s="437">
        <v>1</v>
      </c>
      <c r="O467" s="437">
        <v>1</v>
      </c>
      <c r="P467" s="437">
        <v>1</v>
      </c>
      <c r="Q467" s="437">
        <v>1</v>
      </c>
      <c r="R467" s="437">
        <v>1</v>
      </c>
      <c r="S467" s="448">
        <v>825166.01</v>
      </c>
      <c r="T467" s="448">
        <v>0</v>
      </c>
      <c r="U467" s="448">
        <v>0</v>
      </c>
      <c r="V467" s="448">
        <v>0</v>
      </c>
      <c r="W467" s="448">
        <v>0</v>
      </c>
      <c r="X467" s="448">
        <v>0</v>
      </c>
      <c r="Y467" s="448">
        <v>0</v>
      </c>
      <c r="Z467" s="448">
        <v>825166.01</v>
      </c>
      <c r="AA467" s="846">
        <v>44291</v>
      </c>
      <c r="AB467" s="846">
        <v>46117</v>
      </c>
      <c r="AC467" s="847">
        <v>825166.01</v>
      </c>
      <c r="AD467" s="448">
        <v>4.6611111111111114</v>
      </c>
      <c r="AE467" s="448">
        <v>5.072222222222222</v>
      </c>
      <c r="AF467" s="848">
        <v>7.1294999999999997E-2</v>
      </c>
      <c r="AG467" s="448">
        <v>3846190.4577222224</v>
      </c>
      <c r="AH467" s="448">
        <v>4185425.3729444444</v>
      </c>
      <c r="AI467" s="448">
        <v>58830.210682949997</v>
      </c>
      <c r="AJ467" s="448">
        <v>4.6611111111111114</v>
      </c>
      <c r="AK467" s="448">
        <v>5.072222222222222</v>
      </c>
      <c r="AL467" s="448">
        <v>7.1294999999999997E-2</v>
      </c>
    </row>
    <row r="468" spans="1:38">
      <c r="A468" s="437" t="s">
        <v>976</v>
      </c>
      <c r="B468" s="437" t="s">
        <v>2244</v>
      </c>
      <c r="C468" s="437" t="s">
        <v>517</v>
      </c>
      <c r="D468" s="437" t="s">
        <v>518</v>
      </c>
      <c r="E468" s="437" t="s">
        <v>1393</v>
      </c>
      <c r="F468" s="437" t="s">
        <v>538</v>
      </c>
      <c r="G468" s="437" t="s">
        <v>1369</v>
      </c>
      <c r="H468" s="437" t="s">
        <v>537</v>
      </c>
      <c r="I468" s="437" t="s">
        <v>0</v>
      </c>
      <c r="J468" s="437" t="s">
        <v>539</v>
      </c>
      <c r="K468" s="437" t="s">
        <v>521</v>
      </c>
      <c r="L468" s="437" t="s">
        <v>533</v>
      </c>
      <c r="M468" s="437">
        <v>1</v>
      </c>
      <c r="N468" s="437">
        <v>1</v>
      </c>
      <c r="O468" s="437">
        <v>1</v>
      </c>
      <c r="P468" s="437">
        <v>1</v>
      </c>
      <c r="Q468" s="437">
        <v>1</v>
      </c>
      <c r="R468" s="437">
        <v>1</v>
      </c>
      <c r="S468" s="448">
        <v>355480</v>
      </c>
      <c r="T468" s="448">
        <v>0</v>
      </c>
      <c r="U468" s="448">
        <v>0</v>
      </c>
      <c r="V468" s="448">
        <v>0</v>
      </c>
      <c r="W468" s="448">
        <v>0</v>
      </c>
      <c r="X468" s="448">
        <v>0</v>
      </c>
      <c r="Y468" s="448">
        <v>0</v>
      </c>
      <c r="Z468" s="448">
        <v>355480</v>
      </c>
      <c r="AA468" s="846">
        <v>44291</v>
      </c>
      <c r="AB468" s="846">
        <v>45387</v>
      </c>
      <c r="AC468" s="847">
        <v>355480</v>
      </c>
      <c r="AD468" s="448">
        <v>2.6333333333333333</v>
      </c>
      <c r="AE468" s="448">
        <v>3.0444444444444443</v>
      </c>
      <c r="AF468" s="848">
        <v>6.1652999999999999E-2</v>
      </c>
      <c r="AG468" s="448">
        <v>936097.33333333337</v>
      </c>
      <c r="AH468" s="448">
        <v>1082239.111111111</v>
      </c>
      <c r="AI468" s="448">
        <v>21916.408439999999</v>
      </c>
      <c r="AJ468" s="448">
        <v>2.6333333333333333</v>
      </c>
      <c r="AK468" s="448">
        <v>3.0444444444444443</v>
      </c>
      <c r="AL468" s="448">
        <v>6.1652999999999999E-2</v>
      </c>
    </row>
    <row r="469" spans="1:38">
      <c r="A469" s="437" t="s">
        <v>977</v>
      </c>
      <c r="B469" s="437" t="s">
        <v>2245</v>
      </c>
      <c r="C469" s="437" t="s">
        <v>517</v>
      </c>
      <c r="D469" s="437" t="s">
        <v>518</v>
      </c>
      <c r="E469" s="437" t="s">
        <v>1393</v>
      </c>
      <c r="F469" s="437" t="s">
        <v>538</v>
      </c>
      <c r="G469" s="437" t="s">
        <v>1369</v>
      </c>
      <c r="H469" s="437" t="s">
        <v>537</v>
      </c>
      <c r="I469" s="437" t="s">
        <v>0</v>
      </c>
      <c r="J469" s="437" t="s">
        <v>539</v>
      </c>
      <c r="K469" s="437" t="s">
        <v>521</v>
      </c>
      <c r="L469" s="437" t="s">
        <v>533</v>
      </c>
      <c r="M469" s="437">
        <v>1</v>
      </c>
      <c r="N469" s="437">
        <v>1</v>
      </c>
      <c r="O469" s="437">
        <v>1</v>
      </c>
      <c r="P469" s="437">
        <v>1</v>
      </c>
      <c r="Q469" s="437">
        <v>1</v>
      </c>
      <c r="R469" s="437">
        <v>1</v>
      </c>
      <c r="S469" s="448">
        <v>197044.7</v>
      </c>
      <c r="T469" s="448">
        <v>0</v>
      </c>
      <c r="U469" s="448">
        <v>0</v>
      </c>
      <c r="V469" s="448">
        <v>0</v>
      </c>
      <c r="W469" s="448">
        <v>0</v>
      </c>
      <c r="X469" s="448">
        <v>0</v>
      </c>
      <c r="Y469" s="448">
        <v>0</v>
      </c>
      <c r="Z469" s="448">
        <v>197044.7</v>
      </c>
      <c r="AA469" s="846">
        <v>44291</v>
      </c>
      <c r="AB469" s="846">
        <v>45387</v>
      </c>
      <c r="AC469" s="847">
        <v>197044.7</v>
      </c>
      <c r="AD469" s="448">
        <v>2.6333333333333333</v>
      </c>
      <c r="AE469" s="448">
        <v>3.0444444444444443</v>
      </c>
      <c r="AF469" s="848">
        <v>6.1652999999999999E-2</v>
      </c>
      <c r="AG469" s="448">
        <v>518884.37666666671</v>
      </c>
      <c r="AH469" s="448">
        <v>599891.64222222217</v>
      </c>
      <c r="AI469" s="448">
        <v>12148.3968891</v>
      </c>
      <c r="AJ469" s="448">
        <v>2.6333333333333333</v>
      </c>
      <c r="AK469" s="448">
        <v>3.0444444444444438</v>
      </c>
      <c r="AL469" s="448">
        <v>6.1652999999999999E-2</v>
      </c>
    </row>
    <row r="470" spans="1:38">
      <c r="A470" s="437" t="s">
        <v>978</v>
      </c>
      <c r="B470" s="437" t="s">
        <v>2246</v>
      </c>
      <c r="C470" s="437" t="s">
        <v>517</v>
      </c>
      <c r="D470" s="437" t="s">
        <v>518</v>
      </c>
      <c r="E470" s="437" t="s">
        <v>1393</v>
      </c>
      <c r="F470" s="437" t="s">
        <v>538</v>
      </c>
      <c r="G470" s="437" t="s">
        <v>1369</v>
      </c>
      <c r="H470" s="437" t="s">
        <v>537</v>
      </c>
      <c r="I470" s="437" t="s">
        <v>0</v>
      </c>
      <c r="J470" s="437" t="s">
        <v>539</v>
      </c>
      <c r="K470" s="437" t="s">
        <v>521</v>
      </c>
      <c r="L470" s="437" t="s">
        <v>533</v>
      </c>
      <c r="M470" s="437">
        <v>1</v>
      </c>
      <c r="N470" s="437">
        <v>1</v>
      </c>
      <c r="O470" s="437">
        <v>1</v>
      </c>
      <c r="P470" s="437">
        <v>1</v>
      </c>
      <c r="Q470" s="437">
        <v>1</v>
      </c>
      <c r="R470" s="437">
        <v>1</v>
      </c>
      <c r="S470" s="448">
        <v>128855.61</v>
      </c>
      <c r="T470" s="448">
        <v>0</v>
      </c>
      <c r="U470" s="448">
        <v>0</v>
      </c>
      <c r="V470" s="448">
        <v>0</v>
      </c>
      <c r="W470" s="448">
        <v>0</v>
      </c>
      <c r="X470" s="448">
        <v>0</v>
      </c>
      <c r="Y470" s="448">
        <v>0</v>
      </c>
      <c r="Z470" s="448">
        <v>128855.61</v>
      </c>
      <c r="AA470" s="846">
        <v>44291</v>
      </c>
      <c r="AB470" s="846">
        <v>45387</v>
      </c>
      <c r="AC470" s="847">
        <v>128855.61</v>
      </c>
      <c r="AD470" s="448">
        <v>2.6333333333333333</v>
      </c>
      <c r="AE470" s="448">
        <v>3.0444444444444443</v>
      </c>
      <c r="AF470" s="848">
        <v>6.1652999999999999E-2</v>
      </c>
      <c r="AG470" s="448">
        <v>339319.77299999999</v>
      </c>
      <c r="AH470" s="448">
        <v>392293.74599999998</v>
      </c>
      <c r="AI470" s="448">
        <v>7944.3349233299996</v>
      </c>
      <c r="AJ470" s="448">
        <v>2.6333333333333333</v>
      </c>
      <c r="AK470" s="448">
        <v>3.0444444444444443</v>
      </c>
      <c r="AL470" s="448">
        <v>6.1652999999999999E-2</v>
      </c>
    </row>
    <row r="471" spans="1:38">
      <c r="A471" s="437" t="s">
        <v>979</v>
      </c>
      <c r="B471" s="437" t="s">
        <v>2247</v>
      </c>
      <c r="C471" s="437" t="s">
        <v>517</v>
      </c>
      <c r="D471" s="437" t="s">
        <v>518</v>
      </c>
      <c r="E471" s="437" t="s">
        <v>1393</v>
      </c>
      <c r="F471" s="437" t="s">
        <v>538</v>
      </c>
      <c r="G471" s="437" t="s">
        <v>1369</v>
      </c>
      <c r="H471" s="437" t="s">
        <v>537</v>
      </c>
      <c r="I471" s="437" t="s">
        <v>0</v>
      </c>
      <c r="J471" s="437" t="s">
        <v>539</v>
      </c>
      <c r="K471" s="437" t="s">
        <v>521</v>
      </c>
      <c r="L471" s="437" t="s">
        <v>533</v>
      </c>
      <c r="M471" s="437">
        <v>1</v>
      </c>
      <c r="N471" s="437">
        <v>1</v>
      </c>
      <c r="O471" s="437">
        <v>1</v>
      </c>
      <c r="P471" s="437">
        <v>1</v>
      </c>
      <c r="Q471" s="437">
        <v>1</v>
      </c>
      <c r="R471" s="437">
        <v>1</v>
      </c>
      <c r="S471" s="448">
        <v>155389.68</v>
      </c>
      <c r="T471" s="448">
        <v>0</v>
      </c>
      <c r="U471" s="448">
        <v>0</v>
      </c>
      <c r="V471" s="448">
        <v>0</v>
      </c>
      <c r="W471" s="448">
        <v>0</v>
      </c>
      <c r="X471" s="448">
        <v>0</v>
      </c>
      <c r="Y471" s="448">
        <v>0</v>
      </c>
      <c r="Z471" s="448">
        <v>155389.68</v>
      </c>
      <c r="AA471" s="846">
        <v>44291</v>
      </c>
      <c r="AB471" s="846">
        <v>45387</v>
      </c>
      <c r="AC471" s="847">
        <v>155389.68</v>
      </c>
      <c r="AD471" s="448">
        <v>2.6333333333333333</v>
      </c>
      <c r="AE471" s="448">
        <v>3.0444444444444443</v>
      </c>
      <c r="AF471" s="848">
        <v>6.1652999999999999E-2</v>
      </c>
      <c r="AG471" s="448">
        <v>409192.82399999996</v>
      </c>
      <c r="AH471" s="448">
        <v>473075.24799999996</v>
      </c>
      <c r="AI471" s="448">
        <v>9580.2399410399994</v>
      </c>
      <c r="AJ471" s="448">
        <v>2.6333333333333333</v>
      </c>
      <c r="AK471" s="448">
        <v>3.0444444444444443</v>
      </c>
      <c r="AL471" s="448">
        <v>6.1652999999999999E-2</v>
      </c>
    </row>
    <row r="472" spans="1:38">
      <c r="A472" s="437" t="s">
        <v>980</v>
      </c>
      <c r="B472" s="437" t="s">
        <v>2248</v>
      </c>
      <c r="C472" s="437" t="s">
        <v>517</v>
      </c>
      <c r="D472" s="437" t="s">
        <v>518</v>
      </c>
      <c r="E472" s="437" t="s">
        <v>1393</v>
      </c>
      <c r="F472" s="437" t="s">
        <v>538</v>
      </c>
      <c r="G472" s="437" t="s">
        <v>1369</v>
      </c>
      <c r="H472" s="437" t="s">
        <v>537</v>
      </c>
      <c r="I472" s="437" t="s">
        <v>0</v>
      </c>
      <c r="J472" s="437" t="s">
        <v>539</v>
      </c>
      <c r="K472" s="437" t="s">
        <v>521</v>
      </c>
      <c r="L472" s="437" t="s">
        <v>533</v>
      </c>
      <c r="M472" s="437">
        <v>1</v>
      </c>
      <c r="N472" s="437">
        <v>1</v>
      </c>
      <c r="O472" s="437">
        <v>1</v>
      </c>
      <c r="P472" s="437">
        <v>1</v>
      </c>
      <c r="Q472" s="437">
        <v>1</v>
      </c>
      <c r="R472" s="437">
        <v>1</v>
      </c>
      <c r="S472" s="448">
        <v>108467.13</v>
      </c>
      <c r="T472" s="448">
        <v>0</v>
      </c>
      <c r="U472" s="448">
        <v>0</v>
      </c>
      <c r="V472" s="448">
        <v>0</v>
      </c>
      <c r="W472" s="448">
        <v>0</v>
      </c>
      <c r="X472" s="448">
        <v>0</v>
      </c>
      <c r="Y472" s="448">
        <v>0</v>
      </c>
      <c r="Z472" s="448">
        <v>108467.13</v>
      </c>
      <c r="AA472" s="846">
        <v>44291</v>
      </c>
      <c r="AB472" s="846">
        <v>45387</v>
      </c>
      <c r="AC472" s="847">
        <v>108467.13</v>
      </c>
      <c r="AD472" s="448">
        <v>2.6333333333333333</v>
      </c>
      <c r="AE472" s="448">
        <v>3.0444444444444443</v>
      </c>
      <c r="AF472" s="848">
        <v>6.1652999999999999E-2</v>
      </c>
      <c r="AG472" s="448">
        <v>285630.109</v>
      </c>
      <c r="AH472" s="448">
        <v>330222.15133333334</v>
      </c>
      <c r="AI472" s="448">
        <v>6687.3239658900002</v>
      </c>
      <c r="AJ472" s="448">
        <v>2.6333333333333333</v>
      </c>
      <c r="AK472" s="448">
        <v>3.0444444444444443</v>
      </c>
      <c r="AL472" s="448">
        <v>6.1652999999999999E-2</v>
      </c>
    </row>
    <row r="473" spans="1:38">
      <c r="A473" s="437" t="s">
        <v>981</v>
      </c>
      <c r="B473" s="437" t="s">
        <v>2249</v>
      </c>
      <c r="C473" s="437" t="s">
        <v>517</v>
      </c>
      <c r="D473" s="437" t="s">
        <v>518</v>
      </c>
      <c r="E473" s="437" t="s">
        <v>1393</v>
      </c>
      <c r="F473" s="437" t="s">
        <v>538</v>
      </c>
      <c r="G473" s="437" t="s">
        <v>1369</v>
      </c>
      <c r="H473" s="437" t="s">
        <v>537</v>
      </c>
      <c r="I473" s="437" t="s">
        <v>0</v>
      </c>
      <c r="J473" s="437" t="s">
        <v>539</v>
      </c>
      <c r="K473" s="437" t="s">
        <v>521</v>
      </c>
      <c r="L473" s="437" t="s">
        <v>533</v>
      </c>
      <c r="M473" s="437">
        <v>1</v>
      </c>
      <c r="N473" s="437">
        <v>1</v>
      </c>
      <c r="O473" s="437">
        <v>1</v>
      </c>
      <c r="P473" s="437">
        <v>1</v>
      </c>
      <c r="Q473" s="437">
        <v>1</v>
      </c>
      <c r="R473" s="437">
        <v>1</v>
      </c>
      <c r="S473" s="448">
        <v>220751.16</v>
      </c>
      <c r="T473" s="448">
        <v>0</v>
      </c>
      <c r="U473" s="448">
        <v>0</v>
      </c>
      <c r="V473" s="448">
        <v>0</v>
      </c>
      <c r="W473" s="448">
        <v>0</v>
      </c>
      <c r="X473" s="448">
        <v>0</v>
      </c>
      <c r="Y473" s="448">
        <v>0</v>
      </c>
      <c r="Z473" s="448">
        <v>220751.16</v>
      </c>
      <c r="AA473" s="846">
        <v>44291</v>
      </c>
      <c r="AB473" s="846">
        <v>45387</v>
      </c>
      <c r="AC473" s="847">
        <v>220751.16</v>
      </c>
      <c r="AD473" s="448">
        <v>2.6333333333333333</v>
      </c>
      <c r="AE473" s="448">
        <v>3.0444444444444443</v>
      </c>
      <c r="AF473" s="848">
        <v>6.1652999999999999E-2</v>
      </c>
      <c r="AG473" s="448">
        <v>581311.38800000004</v>
      </c>
      <c r="AH473" s="448">
        <v>672064.64266666665</v>
      </c>
      <c r="AI473" s="448">
        <v>13609.971267479999</v>
      </c>
      <c r="AJ473" s="448">
        <v>2.6333333333333333</v>
      </c>
      <c r="AK473" s="448">
        <v>3.0444444444444443</v>
      </c>
      <c r="AL473" s="448">
        <v>6.1652999999999999E-2</v>
      </c>
    </row>
    <row r="474" spans="1:38">
      <c r="A474" s="437" t="s">
        <v>982</v>
      </c>
      <c r="B474" s="437" t="s">
        <v>2250</v>
      </c>
      <c r="C474" s="437" t="s">
        <v>517</v>
      </c>
      <c r="D474" s="437" t="s">
        <v>518</v>
      </c>
      <c r="E474" s="437" t="s">
        <v>1393</v>
      </c>
      <c r="F474" s="437" t="s">
        <v>538</v>
      </c>
      <c r="G474" s="437" t="s">
        <v>1369</v>
      </c>
      <c r="H474" s="437" t="s">
        <v>537</v>
      </c>
      <c r="I474" s="437" t="s">
        <v>0</v>
      </c>
      <c r="J474" s="437" t="s">
        <v>539</v>
      </c>
      <c r="K474" s="437" t="s">
        <v>521</v>
      </c>
      <c r="L474" s="437" t="s">
        <v>533</v>
      </c>
      <c r="M474" s="437">
        <v>1</v>
      </c>
      <c r="N474" s="437">
        <v>1</v>
      </c>
      <c r="O474" s="437">
        <v>1</v>
      </c>
      <c r="P474" s="437">
        <v>1</v>
      </c>
      <c r="Q474" s="437">
        <v>1</v>
      </c>
      <c r="R474" s="437">
        <v>1</v>
      </c>
      <c r="S474" s="448">
        <v>114784.95</v>
      </c>
      <c r="T474" s="448">
        <v>0</v>
      </c>
      <c r="U474" s="448">
        <v>0</v>
      </c>
      <c r="V474" s="448">
        <v>0</v>
      </c>
      <c r="W474" s="448">
        <v>0</v>
      </c>
      <c r="X474" s="448">
        <v>0</v>
      </c>
      <c r="Y474" s="448">
        <v>0</v>
      </c>
      <c r="Z474" s="448">
        <v>114784.95</v>
      </c>
      <c r="AA474" s="846">
        <v>44291</v>
      </c>
      <c r="AB474" s="846">
        <v>45387</v>
      </c>
      <c r="AC474" s="847">
        <v>114784.95</v>
      </c>
      <c r="AD474" s="448">
        <v>2.6333333333333333</v>
      </c>
      <c r="AE474" s="448">
        <v>3.0444444444444443</v>
      </c>
      <c r="AF474" s="848">
        <v>6.1652999999999999E-2</v>
      </c>
      <c r="AG474" s="448">
        <v>302267.03499999997</v>
      </c>
      <c r="AH474" s="448">
        <v>349456.40333333332</v>
      </c>
      <c r="AI474" s="448">
        <v>7076.8365223499995</v>
      </c>
      <c r="AJ474" s="448">
        <v>2.6333333333333333</v>
      </c>
      <c r="AK474" s="448">
        <v>3.0444444444444443</v>
      </c>
      <c r="AL474" s="448">
        <v>6.1652999999999999E-2</v>
      </c>
    </row>
    <row r="475" spans="1:38">
      <c r="A475" s="437" t="s">
        <v>983</v>
      </c>
      <c r="B475" s="437" t="s">
        <v>2251</v>
      </c>
      <c r="C475" s="437" t="s">
        <v>517</v>
      </c>
      <c r="D475" s="437" t="s">
        <v>518</v>
      </c>
      <c r="E475" s="437" t="s">
        <v>1393</v>
      </c>
      <c r="F475" s="437" t="s">
        <v>538</v>
      </c>
      <c r="G475" s="437" t="s">
        <v>1369</v>
      </c>
      <c r="H475" s="437" t="s">
        <v>537</v>
      </c>
      <c r="I475" s="437" t="s">
        <v>0</v>
      </c>
      <c r="J475" s="437" t="s">
        <v>539</v>
      </c>
      <c r="K475" s="437" t="s">
        <v>521</v>
      </c>
      <c r="L475" s="437" t="s">
        <v>533</v>
      </c>
      <c r="M475" s="437">
        <v>1</v>
      </c>
      <c r="N475" s="437">
        <v>1</v>
      </c>
      <c r="O475" s="437">
        <v>1</v>
      </c>
      <c r="P475" s="437">
        <v>1</v>
      </c>
      <c r="Q475" s="437">
        <v>1</v>
      </c>
      <c r="R475" s="437">
        <v>1</v>
      </c>
      <c r="S475" s="448">
        <v>6401026.4800000004</v>
      </c>
      <c r="T475" s="448">
        <v>0</v>
      </c>
      <c r="U475" s="448">
        <v>0</v>
      </c>
      <c r="V475" s="448">
        <v>0</v>
      </c>
      <c r="W475" s="448">
        <v>0</v>
      </c>
      <c r="X475" s="448">
        <v>0</v>
      </c>
      <c r="Y475" s="448">
        <v>0</v>
      </c>
      <c r="Z475" s="448">
        <v>6401026.4800000004</v>
      </c>
      <c r="AA475" s="846">
        <v>44291</v>
      </c>
      <c r="AB475" s="846">
        <v>44656</v>
      </c>
      <c r="AC475" s="847">
        <v>6401026.4800000004</v>
      </c>
      <c r="AD475" s="448">
        <v>0.60277777777777775</v>
      </c>
      <c r="AE475" s="448">
        <v>1.0138888888888888</v>
      </c>
      <c r="AF475" s="848">
        <v>0.03</v>
      </c>
      <c r="AG475" s="448">
        <v>3858396.517111111</v>
      </c>
      <c r="AH475" s="448">
        <v>6489929.6255555553</v>
      </c>
      <c r="AI475" s="448">
        <v>192030.79440000001</v>
      </c>
      <c r="AJ475" s="448">
        <v>0.60277777777777775</v>
      </c>
      <c r="AK475" s="448">
        <v>1.0138888888888888</v>
      </c>
      <c r="AL475" s="448">
        <v>0.03</v>
      </c>
    </row>
    <row r="476" spans="1:38">
      <c r="A476" s="437" t="s">
        <v>984</v>
      </c>
      <c r="B476" s="437" t="s">
        <v>2252</v>
      </c>
      <c r="C476" s="437" t="s">
        <v>517</v>
      </c>
      <c r="D476" s="437" t="s">
        <v>518</v>
      </c>
      <c r="E476" s="437" t="s">
        <v>1393</v>
      </c>
      <c r="F476" s="437" t="s">
        <v>986</v>
      </c>
      <c r="G476" s="437" t="s">
        <v>1369</v>
      </c>
      <c r="H476" s="437" t="s">
        <v>985</v>
      </c>
      <c r="I476" s="437" t="s">
        <v>0</v>
      </c>
      <c r="J476" s="437" t="s">
        <v>987</v>
      </c>
      <c r="K476" s="437" t="s">
        <v>521</v>
      </c>
      <c r="L476" s="437" t="s">
        <v>533</v>
      </c>
      <c r="M476" s="437">
        <v>1</v>
      </c>
      <c r="N476" s="437">
        <v>1</v>
      </c>
      <c r="O476" s="437">
        <v>1</v>
      </c>
      <c r="P476" s="437">
        <v>1</v>
      </c>
      <c r="Q476" s="437">
        <v>1</v>
      </c>
      <c r="R476" s="437">
        <v>1</v>
      </c>
      <c r="S476" s="448">
        <v>1984010.84</v>
      </c>
      <c r="T476" s="448">
        <v>0</v>
      </c>
      <c r="U476" s="448">
        <v>0</v>
      </c>
      <c r="V476" s="448">
        <v>9804.32</v>
      </c>
      <c r="W476" s="448">
        <v>0</v>
      </c>
      <c r="X476" s="448">
        <v>0</v>
      </c>
      <c r="Y476" s="448">
        <v>0</v>
      </c>
      <c r="Z476" s="448">
        <v>1984010.84</v>
      </c>
      <c r="AA476" s="846">
        <v>41522</v>
      </c>
      <c r="AB476" s="846">
        <v>44444</v>
      </c>
      <c r="AC476" s="847">
        <v>5952032.5</v>
      </c>
      <c r="AD476" s="448">
        <v>1.3888888888888888E-2</v>
      </c>
      <c r="AE476" s="448">
        <v>8.1166666666666671</v>
      </c>
      <c r="AF476" s="848">
        <v>5.9299999999999999E-2</v>
      </c>
      <c r="AG476" s="448">
        <v>27555.706111111111</v>
      </c>
      <c r="AH476" s="448">
        <v>16103554.651333336</v>
      </c>
      <c r="AI476" s="448">
        <v>117651.842812</v>
      </c>
      <c r="AJ476" s="448">
        <v>1.3888888888888888E-2</v>
      </c>
      <c r="AK476" s="448">
        <v>8.1166666666666671</v>
      </c>
      <c r="AL476" s="448">
        <v>5.9299999999999999E-2</v>
      </c>
    </row>
    <row r="477" spans="1:38">
      <c r="A477" s="437" t="s">
        <v>984</v>
      </c>
      <c r="B477" s="437" t="s">
        <v>2253</v>
      </c>
      <c r="C477" s="437" t="s">
        <v>517</v>
      </c>
      <c r="D477" s="437" t="s">
        <v>518</v>
      </c>
      <c r="E477" s="437" t="s">
        <v>1393</v>
      </c>
      <c r="F477" s="437" t="s">
        <v>986</v>
      </c>
      <c r="G477" s="437" t="s">
        <v>1369</v>
      </c>
      <c r="H477" s="437" t="s">
        <v>985</v>
      </c>
      <c r="I477" s="437" t="s">
        <v>0</v>
      </c>
      <c r="J477" s="437" t="s">
        <v>987</v>
      </c>
      <c r="K477" s="437" t="s">
        <v>521</v>
      </c>
      <c r="L477" s="437" t="s">
        <v>533</v>
      </c>
      <c r="M477" s="437">
        <v>1</v>
      </c>
      <c r="N477" s="437">
        <v>1</v>
      </c>
      <c r="O477" s="437">
        <v>1</v>
      </c>
      <c r="P477" s="437">
        <v>1</v>
      </c>
      <c r="Q477" s="437">
        <v>1</v>
      </c>
      <c r="R477" s="437">
        <v>1</v>
      </c>
      <c r="S477" s="448">
        <v>23850</v>
      </c>
      <c r="T477" s="448">
        <v>0</v>
      </c>
      <c r="U477" s="448">
        <v>0</v>
      </c>
      <c r="V477" s="448">
        <v>123.42</v>
      </c>
      <c r="W477" s="448">
        <v>0</v>
      </c>
      <c r="X477" s="448">
        <v>0</v>
      </c>
      <c r="Y477" s="448">
        <v>0</v>
      </c>
      <c r="Z477" s="448">
        <v>23850</v>
      </c>
      <c r="AA477" s="846">
        <v>41522</v>
      </c>
      <c r="AB477" s="846">
        <v>44809</v>
      </c>
      <c r="AC477" s="847">
        <v>47700</v>
      </c>
      <c r="AD477" s="448">
        <v>1.0277777777777777</v>
      </c>
      <c r="AE477" s="448">
        <v>9.1305555555555564</v>
      </c>
      <c r="AF477" s="848">
        <v>6.2100000000000002E-2</v>
      </c>
      <c r="AG477" s="448">
        <v>24512.499999999996</v>
      </c>
      <c r="AH477" s="448">
        <v>217763.75000000003</v>
      </c>
      <c r="AI477" s="448">
        <v>1481.085</v>
      </c>
      <c r="AJ477" s="448">
        <v>1.0277777777777777</v>
      </c>
      <c r="AK477" s="448">
        <v>9.1305555555555564</v>
      </c>
      <c r="AL477" s="448">
        <v>6.2100000000000002E-2</v>
      </c>
    </row>
    <row r="478" spans="1:38">
      <c r="A478" s="437" t="s">
        <v>988</v>
      </c>
      <c r="B478" s="437" t="s">
        <v>2254</v>
      </c>
      <c r="C478" s="437" t="s">
        <v>517</v>
      </c>
      <c r="D478" s="437" t="s">
        <v>518</v>
      </c>
      <c r="E478" s="437" t="s">
        <v>1393</v>
      </c>
      <c r="F478" s="437" t="s">
        <v>986</v>
      </c>
      <c r="G478" s="437" t="s">
        <v>1369</v>
      </c>
      <c r="H478" s="437" t="s">
        <v>985</v>
      </c>
      <c r="I478" s="437" t="s">
        <v>0</v>
      </c>
      <c r="J478" s="437" t="s">
        <v>987</v>
      </c>
      <c r="K478" s="437" t="s">
        <v>521</v>
      </c>
      <c r="L478" s="437" t="s">
        <v>533</v>
      </c>
      <c r="M478" s="437">
        <v>1</v>
      </c>
      <c r="N478" s="437">
        <v>1</v>
      </c>
      <c r="O478" s="437">
        <v>1</v>
      </c>
      <c r="P478" s="437">
        <v>1</v>
      </c>
      <c r="Q478" s="437">
        <v>1</v>
      </c>
      <c r="R478" s="437">
        <v>1</v>
      </c>
      <c r="S478" s="448">
        <v>521255</v>
      </c>
      <c r="T478" s="448">
        <v>0</v>
      </c>
      <c r="U478" s="448">
        <v>0</v>
      </c>
      <c r="V478" s="448">
        <v>2575.87</v>
      </c>
      <c r="W478" s="448">
        <v>0</v>
      </c>
      <c r="X478" s="448">
        <v>0</v>
      </c>
      <c r="Y478" s="448">
        <v>0</v>
      </c>
      <c r="Z478" s="448">
        <v>521255</v>
      </c>
      <c r="AA478" s="846">
        <v>41551</v>
      </c>
      <c r="AB478" s="846">
        <v>44470</v>
      </c>
      <c r="AC478" s="847">
        <v>1563765</v>
      </c>
      <c r="AD478" s="448">
        <v>8.611111111111111E-2</v>
      </c>
      <c r="AE478" s="448">
        <v>8.1083333333333325</v>
      </c>
      <c r="AF478" s="848">
        <v>5.9299999999999999E-2</v>
      </c>
      <c r="AG478" s="448">
        <v>44885.847222222219</v>
      </c>
      <c r="AH478" s="448">
        <v>4226509.291666666</v>
      </c>
      <c r="AI478" s="448">
        <v>30910.4215</v>
      </c>
      <c r="AJ478" s="448">
        <v>8.611111111111111E-2</v>
      </c>
      <c r="AK478" s="448">
        <v>8.1083333333333325</v>
      </c>
      <c r="AL478" s="448">
        <v>5.9299999999999999E-2</v>
      </c>
    </row>
    <row r="479" spans="1:38">
      <c r="A479" s="437" t="s">
        <v>989</v>
      </c>
      <c r="B479" s="437" t="s">
        <v>2255</v>
      </c>
      <c r="C479" s="437" t="s">
        <v>517</v>
      </c>
      <c r="D479" s="437" t="s">
        <v>518</v>
      </c>
      <c r="E479" s="437" t="s">
        <v>1393</v>
      </c>
      <c r="F479" s="437" t="s">
        <v>986</v>
      </c>
      <c r="G479" s="437" t="s">
        <v>1369</v>
      </c>
      <c r="H479" s="437" t="s">
        <v>985</v>
      </c>
      <c r="I479" s="437" t="s">
        <v>0</v>
      </c>
      <c r="J479" s="437" t="s">
        <v>987</v>
      </c>
      <c r="K479" s="437" t="s">
        <v>521</v>
      </c>
      <c r="L479" s="437" t="s">
        <v>533</v>
      </c>
      <c r="M479" s="437">
        <v>1</v>
      </c>
      <c r="N479" s="437">
        <v>1</v>
      </c>
      <c r="O479" s="437">
        <v>1</v>
      </c>
      <c r="P479" s="437">
        <v>1</v>
      </c>
      <c r="Q479" s="437">
        <v>1</v>
      </c>
      <c r="R479" s="437">
        <v>1</v>
      </c>
      <c r="S479" s="448">
        <v>3187817.5</v>
      </c>
      <c r="T479" s="448">
        <v>0</v>
      </c>
      <c r="U479" s="448">
        <v>0</v>
      </c>
      <c r="V479" s="448">
        <v>15753.13</v>
      </c>
      <c r="W479" s="448">
        <v>0</v>
      </c>
      <c r="X479" s="448">
        <v>0</v>
      </c>
      <c r="Y479" s="448">
        <v>0</v>
      </c>
      <c r="Z479" s="448">
        <v>3187817.5</v>
      </c>
      <c r="AA479" s="846">
        <v>41579</v>
      </c>
      <c r="AB479" s="846">
        <v>44501</v>
      </c>
      <c r="AC479" s="847">
        <v>9563452.5</v>
      </c>
      <c r="AD479" s="448">
        <v>0.17222222222222222</v>
      </c>
      <c r="AE479" s="448">
        <v>8.1166666666666671</v>
      </c>
      <c r="AF479" s="848">
        <v>5.9299999999999999E-2</v>
      </c>
      <c r="AG479" s="448">
        <v>549013.01388888888</v>
      </c>
      <c r="AH479" s="448">
        <v>25874452.041666668</v>
      </c>
      <c r="AI479" s="448">
        <v>189037.57775</v>
      </c>
      <c r="AJ479" s="448">
        <v>0.17222222222222222</v>
      </c>
      <c r="AK479" s="448">
        <v>8.1166666666666671</v>
      </c>
      <c r="AL479" s="448">
        <v>5.9299999999999999E-2</v>
      </c>
    </row>
    <row r="480" spans="1:38">
      <c r="A480" s="437" t="s">
        <v>989</v>
      </c>
      <c r="B480" s="437" t="s">
        <v>2256</v>
      </c>
      <c r="C480" s="437" t="s">
        <v>517</v>
      </c>
      <c r="D480" s="437" t="s">
        <v>518</v>
      </c>
      <c r="E480" s="437" t="s">
        <v>1393</v>
      </c>
      <c r="F480" s="437" t="s">
        <v>986</v>
      </c>
      <c r="G480" s="437" t="s">
        <v>1369</v>
      </c>
      <c r="H480" s="437" t="s">
        <v>985</v>
      </c>
      <c r="I480" s="437" t="s">
        <v>0</v>
      </c>
      <c r="J480" s="437" t="s">
        <v>987</v>
      </c>
      <c r="K480" s="437" t="s">
        <v>521</v>
      </c>
      <c r="L480" s="437" t="s">
        <v>533</v>
      </c>
      <c r="M480" s="437">
        <v>1</v>
      </c>
      <c r="N480" s="437">
        <v>1</v>
      </c>
      <c r="O480" s="437">
        <v>1</v>
      </c>
      <c r="P480" s="437">
        <v>1</v>
      </c>
      <c r="Q480" s="437">
        <v>1</v>
      </c>
      <c r="R480" s="437">
        <v>1</v>
      </c>
      <c r="S480" s="448">
        <v>5199366</v>
      </c>
      <c r="T480" s="448">
        <v>0</v>
      </c>
      <c r="U480" s="448">
        <v>0</v>
      </c>
      <c r="V480" s="448">
        <v>26906.720000000001</v>
      </c>
      <c r="W480" s="448">
        <v>0</v>
      </c>
      <c r="X480" s="448">
        <v>0</v>
      </c>
      <c r="Y480" s="448">
        <v>0</v>
      </c>
      <c r="Z480" s="448">
        <v>5199366</v>
      </c>
      <c r="AA480" s="846">
        <v>41579</v>
      </c>
      <c r="AB480" s="846">
        <v>44866</v>
      </c>
      <c r="AC480" s="847">
        <v>10398732</v>
      </c>
      <c r="AD480" s="448">
        <v>1.1861111111111111</v>
      </c>
      <c r="AE480" s="448">
        <v>9.1305555555555564</v>
      </c>
      <c r="AF480" s="848">
        <v>6.2100000000000002E-2</v>
      </c>
      <c r="AG480" s="448">
        <v>6167025.7833333332</v>
      </c>
      <c r="AH480" s="448">
        <v>47473100.116666675</v>
      </c>
      <c r="AI480" s="448">
        <v>322880.6286</v>
      </c>
      <c r="AJ480" s="448">
        <v>1.1861111111111111</v>
      </c>
      <c r="AK480" s="448">
        <v>9.1305555555555564</v>
      </c>
      <c r="AL480" s="448">
        <v>6.2100000000000002E-2</v>
      </c>
    </row>
    <row r="481" spans="1:38">
      <c r="A481" s="437" t="s">
        <v>989</v>
      </c>
      <c r="B481" s="437" t="s">
        <v>2257</v>
      </c>
      <c r="C481" s="437" t="s">
        <v>517</v>
      </c>
      <c r="D481" s="437" t="s">
        <v>518</v>
      </c>
      <c r="E481" s="437" t="s">
        <v>1393</v>
      </c>
      <c r="F481" s="437" t="s">
        <v>986</v>
      </c>
      <c r="G481" s="437" t="s">
        <v>1369</v>
      </c>
      <c r="H481" s="437" t="s">
        <v>985</v>
      </c>
      <c r="I481" s="437" t="s">
        <v>0</v>
      </c>
      <c r="J481" s="437" t="s">
        <v>987</v>
      </c>
      <c r="K481" s="437" t="s">
        <v>521</v>
      </c>
      <c r="L481" s="437" t="s">
        <v>533</v>
      </c>
      <c r="M481" s="437">
        <v>1</v>
      </c>
      <c r="N481" s="437">
        <v>1</v>
      </c>
      <c r="O481" s="437">
        <v>1</v>
      </c>
      <c r="P481" s="437">
        <v>1</v>
      </c>
      <c r="Q481" s="437">
        <v>1</v>
      </c>
      <c r="R481" s="437">
        <v>1</v>
      </c>
      <c r="S481" s="448">
        <v>1405242</v>
      </c>
      <c r="T481" s="448">
        <v>0</v>
      </c>
      <c r="U481" s="448">
        <v>0</v>
      </c>
      <c r="V481" s="448">
        <v>7611.73</v>
      </c>
      <c r="W481" s="448">
        <v>0</v>
      </c>
      <c r="X481" s="448">
        <v>0</v>
      </c>
      <c r="Y481" s="448">
        <v>0</v>
      </c>
      <c r="Z481" s="448">
        <v>1405242</v>
      </c>
      <c r="AA481" s="846">
        <v>41579</v>
      </c>
      <c r="AB481" s="846">
        <v>45231</v>
      </c>
      <c r="AC481" s="847">
        <v>2342070</v>
      </c>
      <c r="AD481" s="448">
        <v>2.2000000000000002</v>
      </c>
      <c r="AE481" s="448">
        <v>10.144444444444444</v>
      </c>
      <c r="AF481" s="848">
        <v>6.5000000000000002E-2</v>
      </c>
      <c r="AG481" s="448">
        <v>3091532.4000000004</v>
      </c>
      <c r="AH481" s="448">
        <v>14255399.399999999</v>
      </c>
      <c r="AI481" s="448">
        <v>91340.73</v>
      </c>
      <c r="AJ481" s="448">
        <v>2.2000000000000002</v>
      </c>
      <c r="AK481" s="448">
        <v>10.144444444444444</v>
      </c>
      <c r="AL481" s="448">
        <v>6.5000000000000002E-2</v>
      </c>
    </row>
    <row r="482" spans="1:38">
      <c r="A482" s="437" t="s">
        <v>990</v>
      </c>
      <c r="B482" s="437" t="s">
        <v>2258</v>
      </c>
      <c r="C482" s="437" t="s">
        <v>517</v>
      </c>
      <c r="D482" s="437" t="s">
        <v>518</v>
      </c>
      <c r="E482" s="437" t="s">
        <v>1393</v>
      </c>
      <c r="F482" s="437" t="s">
        <v>986</v>
      </c>
      <c r="G482" s="437" t="s">
        <v>1369</v>
      </c>
      <c r="H482" s="437" t="s">
        <v>985</v>
      </c>
      <c r="I482" s="437" t="s">
        <v>0</v>
      </c>
      <c r="J482" s="437" t="s">
        <v>987</v>
      </c>
      <c r="K482" s="437" t="s">
        <v>521</v>
      </c>
      <c r="L482" s="437" t="s">
        <v>533</v>
      </c>
      <c r="M482" s="437">
        <v>1</v>
      </c>
      <c r="N482" s="437">
        <v>1</v>
      </c>
      <c r="O482" s="437">
        <v>1</v>
      </c>
      <c r="P482" s="437">
        <v>1</v>
      </c>
      <c r="Q482" s="437">
        <v>1</v>
      </c>
      <c r="R482" s="437">
        <v>1</v>
      </c>
      <c r="S482" s="448">
        <v>16597347.5</v>
      </c>
      <c r="T482" s="448">
        <v>0</v>
      </c>
      <c r="U482" s="448">
        <v>0</v>
      </c>
      <c r="V482" s="448">
        <v>82018.559999999998</v>
      </c>
      <c r="W482" s="448">
        <v>0</v>
      </c>
      <c r="X482" s="448">
        <v>0</v>
      </c>
      <c r="Y482" s="448">
        <v>0</v>
      </c>
      <c r="Z482" s="448">
        <v>16597347.5</v>
      </c>
      <c r="AA482" s="846">
        <v>41607</v>
      </c>
      <c r="AB482" s="846">
        <v>44531</v>
      </c>
      <c r="AC482" s="847">
        <v>49826890</v>
      </c>
      <c r="AD482" s="448">
        <v>0.25555555555555554</v>
      </c>
      <c r="AE482" s="448">
        <v>8.1222222222222218</v>
      </c>
      <c r="AF482" s="848">
        <v>5.9299999999999999E-2</v>
      </c>
      <c r="AG482" s="448">
        <v>4241544.361111111</v>
      </c>
      <c r="AH482" s="448">
        <v>134807344.69444445</v>
      </c>
      <c r="AI482" s="448">
        <v>984222.70675000001</v>
      </c>
      <c r="AJ482" s="448">
        <v>0.25555555555555554</v>
      </c>
      <c r="AK482" s="448">
        <v>8.1222222222222218</v>
      </c>
      <c r="AL482" s="448">
        <v>5.9299999999999999E-2</v>
      </c>
    </row>
    <row r="483" spans="1:38">
      <c r="A483" s="437" t="s">
        <v>990</v>
      </c>
      <c r="B483" s="437" t="s">
        <v>2259</v>
      </c>
      <c r="C483" s="437" t="s">
        <v>517</v>
      </c>
      <c r="D483" s="437" t="s">
        <v>518</v>
      </c>
      <c r="E483" s="437" t="s">
        <v>1393</v>
      </c>
      <c r="F483" s="437" t="s">
        <v>986</v>
      </c>
      <c r="G483" s="437" t="s">
        <v>1369</v>
      </c>
      <c r="H483" s="437" t="s">
        <v>985</v>
      </c>
      <c r="I483" s="437" t="s">
        <v>0</v>
      </c>
      <c r="J483" s="437" t="s">
        <v>987</v>
      </c>
      <c r="K483" s="437" t="s">
        <v>521</v>
      </c>
      <c r="L483" s="437" t="s">
        <v>533</v>
      </c>
      <c r="M483" s="437">
        <v>1</v>
      </c>
      <c r="N483" s="437">
        <v>1</v>
      </c>
      <c r="O483" s="437">
        <v>1</v>
      </c>
      <c r="P483" s="437">
        <v>1</v>
      </c>
      <c r="Q483" s="437">
        <v>1</v>
      </c>
      <c r="R483" s="437">
        <v>1</v>
      </c>
      <c r="S483" s="448">
        <v>32299193.739999998</v>
      </c>
      <c r="T483" s="448">
        <v>0</v>
      </c>
      <c r="U483" s="448">
        <v>0</v>
      </c>
      <c r="V483" s="448">
        <v>167148.32999999999</v>
      </c>
      <c r="W483" s="448">
        <v>0</v>
      </c>
      <c r="X483" s="448">
        <v>0</v>
      </c>
      <c r="Y483" s="448">
        <v>0</v>
      </c>
      <c r="Z483" s="448">
        <v>32299193.739999998</v>
      </c>
      <c r="AA483" s="846">
        <v>41607</v>
      </c>
      <c r="AB483" s="846">
        <v>44896</v>
      </c>
      <c r="AC483" s="847">
        <v>64598387.530000001</v>
      </c>
      <c r="AD483" s="448">
        <v>1.2694444444444444</v>
      </c>
      <c r="AE483" s="448">
        <v>9.1361111111111111</v>
      </c>
      <c r="AF483" s="848">
        <v>6.2100000000000002E-2</v>
      </c>
      <c r="AG483" s="448">
        <v>41002032.053277776</v>
      </c>
      <c r="AH483" s="448">
        <v>295089022.80794442</v>
      </c>
      <c r="AI483" s="448">
        <v>2005779.9312539999</v>
      </c>
      <c r="AJ483" s="448">
        <v>1.2694444444444444</v>
      </c>
      <c r="AK483" s="448">
        <v>9.1361111111111111</v>
      </c>
      <c r="AL483" s="448">
        <v>6.2100000000000002E-2</v>
      </c>
    </row>
    <row r="484" spans="1:38">
      <c r="A484" s="437" t="s">
        <v>990</v>
      </c>
      <c r="B484" s="437" t="s">
        <v>2260</v>
      </c>
      <c r="C484" s="437" t="s">
        <v>517</v>
      </c>
      <c r="D484" s="437" t="s">
        <v>518</v>
      </c>
      <c r="E484" s="437" t="s">
        <v>1393</v>
      </c>
      <c r="F484" s="437" t="s">
        <v>986</v>
      </c>
      <c r="G484" s="437" t="s">
        <v>1369</v>
      </c>
      <c r="H484" s="437" t="s">
        <v>985</v>
      </c>
      <c r="I484" s="437" t="s">
        <v>0</v>
      </c>
      <c r="J484" s="437" t="s">
        <v>987</v>
      </c>
      <c r="K484" s="437" t="s">
        <v>521</v>
      </c>
      <c r="L484" s="437" t="s">
        <v>533</v>
      </c>
      <c r="M484" s="437">
        <v>1</v>
      </c>
      <c r="N484" s="437">
        <v>1</v>
      </c>
      <c r="O484" s="437">
        <v>1</v>
      </c>
      <c r="P484" s="437">
        <v>1</v>
      </c>
      <c r="Q484" s="437">
        <v>1</v>
      </c>
      <c r="R484" s="437">
        <v>1</v>
      </c>
      <c r="S484" s="448">
        <v>12378309</v>
      </c>
      <c r="T484" s="448">
        <v>0</v>
      </c>
      <c r="U484" s="448">
        <v>0</v>
      </c>
      <c r="V484" s="448">
        <v>67049.17</v>
      </c>
      <c r="W484" s="448">
        <v>0</v>
      </c>
      <c r="X484" s="448">
        <v>0</v>
      </c>
      <c r="Y484" s="448">
        <v>0</v>
      </c>
      <c r="Z484" s="448">
        <v>12378309</v>
      </c>
      <c r="AA484" s="846">
        <v>41607</v>
      </c>
      <c r="AB484" s="846">
        <v>45261</v>
      </c>
      <c r="AC484" s="847">
        <v>20630515</v>
      </c>
      <c r="AD484" s="448">
        <v>2.2833333333333332</v>
      </c>
      <c r="AE484" s="448">
        <v>10.15</v>
      </c>
      <c r="AF484" s="848">
        <v>6.5000000000000002E-2</v>
      </c>
      <c r="AG484" s="448">
        <v>28263805.549999997</v>
      </c>
      <c r="AH484" s="448">
        <v>125639836.35000001</v>
      </c>
      <c r="AI484" s="448">
        <v>804590.08500000008</v>
      </c>
      <c r="AJ484" s="448">
        <v>2.2833333333333332</v>
      </c>
      <c r="AK484" s="448">
        <v>10.15</v>
      </c>
      <c r="AL484" s="448">
        <v>6.5000000000000002E-2</v>
      </c>
    </row>
    <row r="485" spans="1:38">
      <c r="A485" s="437" t="s">
        <v>991</v>
      </c>
      <c r="B485" s="437" t="s">
        <v>2261</v>
      </c>
      <c r="C485" s="437" t="s">
        <v>517</v>
      </c>
      <c r="D485" s="437" t="s">
        <v>518</v>
      </c>
      <c r="E485" s="437" t="s">
        <v>1393</v>
      </c>
      <c r="F485" s="437" t="s">
        <v>986</v>
      </c>
      <c r="G485" s="437" t="s">
        <v>1369</v>
      </c>
      <c r="H485" s="437" t="s">
        <v>985</v>
      </c>
      <c r="I485" s="437" t="s">
        <v>0</v>
      </c>
      <c r="J485" s="437" t="s">
        <v>987</v>
      </c>
      <c r="K485" s="437" t="s">
        <v>521</v>
      </c>
      <c r="L485" s="437" t="s">
        <v>533</v>
      </c>
      <c r="M485" s="437">
        <v>1</v>
      </c>
      <c r="N485" s="437">
        <v>1</v>
      </c>
      <c r="O485" s="437">
        <v>1</v>
      </c>
      <c r="P485" s="437">
        <v>1</v>
      </c>
      <c r="Q485" s="437">
        <v>1</v>
      </c>
      <c r="R485" s="437">
        <v>1</v>
      </c>
      <c r="S485" s="448">
        <v>2504161.66</v>
      </c>
      <c r="T485" s="448">
        <v>0</v>
      </c>
      <c r="U485" s="448">
        <v>0</v>
      </c>
      <c r="V485" s="448">
        <v>12374.73</v>
      </c>
      <c r="W485" s="448">
        <v>0</v>
      </c>
      <c r="X485" s="448">
        <v>0</v>
      </c>
      <c r="Y485" s="448">
        <v>0</v>
      </c>
      <c r="Z485" s="448">
        <v>2504161.66</v>
      </c>
      <c r="AA485" s="846">
        <v>41635</v>
      </c>
      <c r="AB485" s="846">
        <v>44562</v>
      </c>
      <c r="AC485" s="847">
        <v>7560185</v>
      </c>
      <c r="AD485" s="448">
        <v>0.34166666666666667</v>
      </c>
      <c r="AE485" s="448">
        <v>8.1305555555555564</v>
      </c>
      <c r="AF485" s="848">
        <v>5.9299999999999999E-2</v>
      </c>
      <c r="AG485" s="448">
        <v>855588.56716666673</v>
      </c>
      <c r="AH485" s="448">
        <v>20360225.496722225</v>
      </c>
      <c r="AI485" s="448">
        <v>148496.78643800001</v>
      </c>
      <c r="AJ485" s="448">
        <v>0.34166666666666667</v>
      </c>
      <c r="AK485" s="448">
        <v>8.1305555555555564</v>
      </c>
      <c r="AL485" s="448">
        <v>5.9299999999999999E-2</v>
      </c>
    </row>
    <row r="486" spans="1:38">
      <c r="A486" s="437" t="s">
        <v>991</v>
      </c>
      <c r="B486" s="437" t="s">
        <v>2262</v>
      </c>
      <c r="C486" s="437" t="s">
        <v>517</v>
      </c>
      <c r="D486" s="437" t="s">
        <v>518</v>
      </c>
      <c r="E486" s="437" t="s">
        <v>1393</v>
      </c>
      <c r="F486" s="437" t="s">
        <v>986</v>
      </c>
      <c r="G486" s="437" t="s">
        <v>1369</v>
      </c>
      <c r="H486" s="437" t="s">
        <v>985</v>
      </c>
      <c r="I486" s="437" t="s">
        <v>0</v>
      </c>
      <c r="J486" s="437" t="s">
        <v>987</v>
      </c>
      <c r="K486" s="437" t="s">
        <v>521</v>
      </c>
      <c r="L486" s="437" t="s">
        <v>533</v>
      </c>
      <c r="M486" s="437">
        <v>1</v>
      </c>
      <c r="N486" s="437">
        <v>1</v>
      </c>
      <c r="O486" s="437">
        <v>1</v>
      </c>
      <c r="P486" s="437">
        <v>1</v>
      </c>
      <c r="Q486" s="437">
        <v>1</v>
      </c>
      <c r="R486" s="437">
        <v>1</v>
      </c>
      <c r="S486" s="448">
        <v>4829823.74</v>
      </c>
      <c r="T486" s="448">
        <v>0</v>
      </c>
      <c r="U486" s="448">
        <v>0</v>
      </c>
      <c r="V486" s="448">
        <v>24994.34</v>
      </c>
      <c r="W486" s="448">
        <v>0</v>
      </c>
      <c r="X486" s="448">
        <v>0</v>
      </c>
      <c r="Y486" s="448">
        <v>0</v>
      </c>
      <c r="Z486" s="448">
        <v>4829823.74</v>
      </c>
      <c r="AA486" s="846">
        <v>41635</v>
      </c>
      <c r="AB486" s="846">
        <v>44927</v>
      </c>
      <c r="AC486" s="847">
        <v>9659647.5</v>
      </c>
      <c r="AD486" s="448">
        <v>1.3555555555555556</v>
      </c>
      <c r="AE486" s="448">
        <v>9.1444444444444439</v>
      </c>
      <c r="AF486" s="848">
        <v>6.2100000000000002E-2</v>
      </c>
      <c r="AG486" s="448">
        <v>6547094.4031111114</v>
      </c>
      <c r="AH486" s="448">
        <v>44166054.866888888</v>
      </c>
      <c r="AI486" s="448">
        <v>299932.05425400002</v>
      </c>
      <c r="AJ486" s="448">
        <v>1.3555555555555556</v>
      </c>
      <c r="AK486" s="448">
        <v>9.1444444444444439</v>
      </c>
      <c r="AL486" s="448">
        <v>6.2100000000000002E-2</v>
      </c>
    </row>
    <row r="487" spans="1:38">
      <c r="A487" s="437" t="s">
        <v>991</v>
      </c>
      <c r="B487" s="437" t="s">
        <v>2263</v>
      </c>
      <c r="C487" s="437" t="s">
        <v>517</v>
      </c>
      <c r="D487" s="437" t="s">
        <v>518</v>
      </c>
      <c r="E487" s="437" t="s">
        <v>1393</v>
      </c>
      <c r="F487" s="437" t="s">
        <v>986</v>
      </c>
      <c r="G487" s="437" t="s">
        <v>1369</v>
      </c>
      <c r="H487" s="437" t="s">
        <v>985</v>
      </c>
      <c r="I487" s="437" t="s">
        <v>0</v>
      </c>
      <c r="J487" s="437" t="s">
        <v>987</v>
      </c>
      <c r="K487" s="437" t="s">
        <v>521</v>
      </c>
      <c r="L487" s="437" t="s">
        <v>533</v>
      </c>
      <c r="M487" s="437">
        <v>1</v>
      </c>
      <c r="N487" s="437">
        <v>1</v>
      </c>
      <c r="O487" s="437">
        <v>1</v>
      </c>
      <c r="P487" s="437">
        <v>1</v>
      </c>
      <c r="Q487" s="437">
        <v>1</v>
      </c>
      <c r="R487" s="437">
        <v>1</v>
      </c>
      <c r="S487" s="448">
        <v>31987381.5</v>
      </c>
      <c r="T487" s="448">
        <v>0</v>
      </c>
      <c r="U487" s="448">
        <v>0</v>
      </c>
      <c r="V487" s="448">
        <v>173264.98</v>
      </c>
      <c r="W487" s="448">
        <v>0</v>
      </c>
      <c r="X487" s="448">
        <v>0</v>
      </c>
      <c r="Y487" s="448">
        <v>0</v>
      </c>
      <c r="Z487" s="448">
        <v>31987381.5</v>
      </c>
      <c r="AA487" s="846">
        <v>41635</v>
      </c>
      <c r="AB487" s="846">
        <v>45292</v>
      </c>
      <c r="AC487" s="847">
        <v>53326480</v>
      </c>
      <c r="AD487" s="448">
        <v>2.3694444444444445</v>
      </c>
      <c r="AE487" s="448">
        <v>10.158333333333333</v>
      </c>
      <c r="AF487" s="848">
        <v>6.5000000000000002E-2</v>
      </c>
      <c r="AG487" s="448">
        <v>75792323.387500003</v>
      </c>
      <c r="AH487" s="448">
        <v>324938483.73750001</v>
      </c>
      <c r="AI487" s="448">
        <v>2079179.7975000001</v>
      </c>
      <c r="AJ487" s="448">
        <v>2.3694444444444445</v>
      </c>
      <c r="AK487" s="448">
        <v>10.158333333333333</v>
      </c>
      <c r="AL487" s="448">
        <v>6.5000000000000002E-2</v>
      </c>
    </row>
    <row r="488" spans="1:38">
      <c r="A488" s="437" t="s">
        <v>992</v>
      </c>
      <c r="B488" s="437" t="s">
        <v>2264</v>
      </c>
      <c r="C488" s="437" t="s">
        <v>517</v>
      </c>
      <c r="D488" s="437" t="s">
        <v>518</v>
      </c>
      <c r="E488" s="437" t="s">
        <v>1393</v>
      </c>
      <c r="F488" s="437" t="s">
        <v>986</v>
      </c>
      <c r="G488" s="437" t="s">
        <v>1369</v>
      </c>
      <c r="H488" s="437" t="s">
        <v>985</v>
      </c>
      <c r="I488" s="437" t="s">
        <v>0</v>
      </c>
      <c r="J488" s="437" t="s">
        <v>987</v>
      </c>
      <c r="K488" s="437" t="s">
        <v>521</v>
      </c>
      <c r="L488" s="437" t="s">
        <v>533</v>
      </c>
      <c r="M488" s="437">
        <v>1</v>
      </c>
      <c r="N488" s="437">
        <v>1</v>
      </c>
      <c r="O488" s="437">
        <v>1</v>
      </c>
      <c r="P488" s="437">
        <v>1</v>
      </c>
      <c r="Q488" s="437">
        <v>1</v>
      </c>
      <c r="R488" s="437">
        <v>1</v>
      </c>
      <c r="S488" s="448">
        <v>6888334.1699999999</v>
      </c>
      <c r="T488" s="448">
        <v>0</v>
      </c>
      <c r="U488" s="448">
        <v>0</v>
      </c>
      <c r="V488" s="448">
        <v>32375.17</v>
      </c>
      <c r="W488" s="448">
        <v>0</v>
      </c>
      <c r="X488" s="448">
        <v>0</v>
      </c>
      <c r="Y488" s="448">
        <v>0</v>
      </c>
      <c r="Z488" s="448">
        <v>6888334.1699999999</v>
      </c>
      <c r="AA488" s="846">
        <v>41968</v>
      </c>
      <c r="AB488" s="846">
        <v>44525</v>
      </c>
      <c r="AC488" s="847">
        <v>13776668.34</v>
      </c>
      <c r="AD488" s="448">
        <v>0.2388888888888889</v>
      </c>
      <c r="AE488" s="448">
        <v>7.1027777777777779</v>
      </c>
      <c r="AF488" s="848">
        <v>5.6399999999999999E-2</v>
      </c>
      <c r="AG488" s="448">
        <v>1645546.4961666667</v>
      </c>
      <c r="AH488" s="448">
        <v>48926306.868583336</v>
      </c>
      <c r="AI488" s="448">
        <v>388502.047188</v>
      </c>
      <c r="AJ488" s="448">
        <v>0.2388888888888889</v>
      </c>
      <c r="AK488" s="448">
        <v>7.1027777777777787</v>
      </c>
      <c r="AL488" s="448">
        <v>5.6399999999999999E-2</v>
      </c>
    </row>
    <row r="489" spans="1:38">
      <c r="A489" s="437" t="s">
        <v>992</v>
      </c>
      <c r="B489" s="437" t="s">
        <v>2265</v>
      </c>
      <c r="C489" s="437" t="s">
        <v>517</v>
      </c>
      <c r="D489" s="437" t="s">
        <v>518</v>
      </c>
      <c r="E489" s="437" t="s">
        <v>1393</v>
      </c>
      <c r="F489" s="437" t="s">
        <v>986</v>
      </c>
      <c r="G489" s="437" t="s">
        <v>1369</v>
      </c>
      <c r="H489" s="437" t="s">
        <v>985</v>
      </c>
      <c r="I489" s="437" t="s">
        <v>0</v>
      </c>
      <c r="J489" s="437" t="s">
        <v>987</v>
      </c>
      <c r="K489" s="437" t="s">
        <v>521</v>
      </c>
      <c r="L489" s="437" t="s">
        <v>533</v>
      </c>
      <c r="M489" s="437">
        <v>1</v>
      </c>
      <c r="N489" s="437">
        <v>1</v>
      </c>
      <c r="O489" s="437">
        <v>1</v>
      </c>
      <c r="P489" s="437">
        <v>1</v>
      </c>
      <c r="Q489" s="437">
        <v>1</v>
      </c>
      <c r="R489" s="437">
        <v>1</v>
      </c>
      <c r="S489" s="448">
        <v>11569828.390000001</v>
      </c>
      <c r="T489" s="448">
        <v>0</v>
      </c>
      <c r="U489" s="448">
        <v>0</v>
      </c>
      <c r="V489" s="448">
        <v>57174.239999999998</v>
      </c>
      <c r="W489" s="448">
        <v>0</v>
      </c>
      <c r="X489" s="448">
        <v>0</v>
      </c>
      <c r="Y489" s="448">
        <v>0</v>
      </c>
      <c r="Z489" s="448">
        <v>11569828.390000001</v>
      </c>
      <c r="AA489" s="846">
        <v>41968</v>
      </c>
      <c r="AB489" s="846">
        <v>44890</v>
      </c>
      <c r="AC489" s="847">
        <v>17354742.59</v>
      </c>
      <c r="AD489" s="448">
        <v>1.2527777777777778</v>
      </c>
      <c r="AE489" s="448">
        <v>8.1166666666666671</v>
      </c>
      <c r="AF489" s="848">
        <v>5.9299999999999999E-2</v>
      </c>
      <c r="AG489" s="448">
        <v>14494423.899694445</v>
      </c>
      <c r="AH489" s="448">
        <v>93908440.432166681</v>
      </c>
      <c r="AI489" s="448">
        <v>686090.82352700003</v>
      </c>
      <c r="AJ489" s="448">
        <v>1.2527777777777778</v>
      </c>
      <c r="AK489" s="448">
        <v>8.1166666666666671</v>
      </c>
      <c r="AL489" s="448">
        <v>5.9299999999999999E-2</v>
      </c>
    </row>
    <row r="490" spans="1:38">
      <c r="A490" s="437" t="s">
        <v>992</v>
      </c>
      <c r="B490" s="437" t="s">
        <v>2266</v>
      </c>
      <c r="C490" s="437" t="s">
        <v>517</v>
      </c>
      <c r="D490" s="437" t="s">
        <v>518</v>
      </c>
      <c r="E490" s="437" t="s">
        <v>1393</v>
      </c>
      <c r="F490" s="437" t="s">
        <v>986</v>
      </c>
      <c r="G490" s="437" t="s">
        <v>1369</v>
      </c>
      <c r="H490" s="437" t="s">
        <v>985</v>
      </c>
      <c r="I490" s="437" t="s">
        <v>0</v>
      </c>
      <c r="J490" s="437" t="s">
        <v>987</v>
      </c>
      <c r="K490" s="437" t="s">
        <v>521</v>
      </c>
      <c r="L490" s="437" t="s">
        <v>533</v>
      </c>
      <c r="M490" s="437">
        <v>1</v>
      </c>
      <c r="N490" s="437">
        <v>1</v>
      </c>
      <c r="O490" s="437">
        <v>1</v>
      </c>
      <c r="P490" s="437">
        <v>1</v>
      </c>
      <c r="Q490" s="437">
        <v>1</v>
      </c>
      <c r="R490" s="437">
        <v>1</v>
      </c>
      <c r="S490" s="448">
        <v>18012003.57</v>
      </c>
      <c r="T490" s="448">
        <v>0</v>
      </c>
      <c r="U490" s="448">
        <v>0</v>
      </c>
      <c r="V490" s="448">
        <v>93212.12</v>
      </c>
      <c r="W490" s="448">
        <v>0</v>
      </c>
      <c r="X490" s="448">
        <v>0</v>
      </c>
      <c r="Y490" s="448">
        <v>0</v>
      </c>
      <c r="Z490" s="448">
        <v>18012003.57</v>
      </c>
      <c r="AA490" s="846">
        <v>41968</v>
      </c>
      <c r="AB490" s="846">
        <v>45255</v>
      </c>
      <c r="AC490" s="847">
        <v>24016004.760000002</v>
      </c>
      <c r="AD490" s="448">
        <v>2.2666666666666666</v>
      </c>
      <c r="AE490" s="448">
        <v>9.1305555555555564</v>
      </c>
      <c r="AF490" s="848">
        <v>6.2100000000000002E-2</v>
      </c>
      <c r="AG490" s="448">
        <v>40827208.092</v>
      </c>
      <c r="AH490" s="448">
        <v>164459599.26275003</v>
      </c>
      <c r="AI490" s="448">
        <v>1118545.421697</v>
      </c>
      <c r="AJ490" s="448">
        <v>2.2666666666666666</v>
      </c>
      <c r="AK490" s="448">
        <v>9.1305555555555564</v>
      </c>
      <c r="AL490" s="448">
        <v>6.2100000000000002E-2</v>
      </c>
    </row>
    <row r="491" spans="1:38">
      <c r="A491" s="437" t="s">
        <v>992</v>
      </c>
      <c r="B491" s="437" t="s">
        <v>2267</v>
      </c>
      <c r="C491" s="437" t="s">
        <v>517</v>
      </c>
      <c r="D491" s="437" t="s">
        <v>518</v>
      </c>
      <c r="E491" s="437" t="s">
        <v>1393</v>
      </c>
      <c r="F491" s="437" t="s">
        <v>986</v>
      </c>
      <c r="G491" s="437" t="s">
        <v>1369</v>
      </c>
      <c r="H491" s="437" t="s">
        <v>985</v>
      </c>
      <c r="I491" s="437" t="s">
        <v>0</v>
      </c>
      <c r="J491" s="437" t="s">
        <v>987</v>
      </c>
      <c r="K491" s="437" t="s">
        <v>521</v>
      </c>
      <c r="L491" s="437" t="s">
        <v>533</v>
      </c>
      <c r="M491" s="437">
        <v>1</v>
      </c>
      <c r="N491" s="437">
        <v>1</v>
      </c>
      <c r="O491" s="437">
        <v>1</v>
      </c>
      <c r="P491" s="437">
        <v>1</v>
      </c>
      <c r="Q491" s="437">
        <v>1</v>
      </c>
      <c r="R491" s="437">
        <v>1</v>
      </c>
      <c r="S491" s="448">
        <v>21485155.43</v>
      </c>
      <c r="T491" s="448">
        <v>0</v>
      </c>
      <c r="U491" s="448">
        <v>0</v>
      </c>
      <c r="V491" s="448">
        <v>116377.93</v>
      </c>
      <c r="W491" s="448">
        <v>0</v>
      </c>
      <c r="X491" s="448">
        <v>0</v>
      </c>
      <c r="Y491" s="448">
        <v>0</v>
      </c>
      <c r="Z491" s="448">
        <v>21485155.43</v>
      </c>
      <c r="AA491" s="846">
        <v>41968</v>
      </c>
      <c r="AB491" s="846">
        <v>45621</v>
      </c>
      <c r="AC491" s="847">
        <v>26856444.289999999</v>
      </c>
      <c r="AD491" s="448">
        <v>3.2833333333333332</v>
      </c>
      <c r="AE491" s="448">
        <v>10.147222222222222</v>
      </c>
      <c r="AF491" s="848">
        <v>6.5000000000000002E-2</v>
      </c>
      <c r="AG491" s="448">
        <v>70542926.995166659</v>
      </c>
      <c r="AH491" s="448">
        <v>218014646.62719443</v>
      </c>
      <c r="AI491" s="448">
        <v>1396535.10295</v>
      </c>
      <c r="AJ491" s="448">
        <v>3.2833333333333332</v>
      </c>
      <c r="AK491" s="448">
        <v>10.147222222222222</v>
      </c>
      <c r="AL491" s="448">
        <v>6.5000000000000002E-2</v>
      </c>
    </row>
    <row r="492" spans="1:38">
      <c r="A492" s="437" t="s">
        <v>993</v>
      </c>
      <c r="B492" s="437" t="s">
        <v>2268</v>
      </c>
      <c r="C492" s="437" t="s">
        <v>517</v>
      </c>
      <c r="D492" s="437" t="s">
        <v>518</v>
      </c>
      <c r="E492" s="437" t="s">
        <v>1393</v>
      </c>
      <c r="F492" s="437" t="s">
        <v>986</v>
      </c>
      <c r="G492" s="437" t="s">
        <v>1369</v>
      </c>
      <c r="H492" s="437" t="s">
        <v>985</v>
      </c>
      <c r="I492" s="437" t="s">
        <v>0</v>
      </c>
      <c r="J492" s="437" t="s">
        <v>987</v>
      </c>
      <c r="K492" s="437" t="s">
        <v>521</v>
      </c>
      <c r="L492" s="437" t="s">
        <v>533</v>
      </c>
      <c r="M492" s="437">
        <v>1</v>
      </c>
      <c r="N492" s="437">
        <v>1</v>
      </c>
      <c r="O492" s="437">
        <v>1</v>
      </c>
      <c r="P492" s="437">
        <v>1</v>
      </c>
      <c r="Q492" s="437">
        <v>1</v>
      </c>
      <c r="R492" s="437">
        <v>1</v>
      </c>
      <c r="S492" s="448">
        <v>81180</v>
      </c>
      <c r="T492" s="448">
        <v>0</v>
      </c>
      <c r="U492" s="448">
        <v>0</v>
      </c>
      <c r="V492" s="448">
        <v>0</v>
      </c>
      <c r="W492" s="448">
        <v>0</v>
      </c>
      <c r="X492" s="448">
        <v>0</v>
      </c>
      <c r="Y492" s="448">
        <v>0</v>
      </c>
      <c r="Z492" s="448">
        <v>81180</v>
      </c>
      <c r="AA492" s="846">
        <v>42003</v>
      </c>
      <c r="AB492" s="846">
        <v>44195</v>
      </c>
      <c r="AC492" s="847">
        <v>1017709.98</v>
      </c>
      <c r="AD492" s="448">
        <v>-0.67777777777777781</v>
      </c>
      <c r="AE492" s="448">
        <v>6.0888888888888886</v>
      </c>
      <c r="AF492" s="848">
        <v>5.3600000000000002E-2</v>
      </c>
      <c r="AG492" s="448">
        <v>-55022</v>
      </c>
      <c r="AH492" s="448">
        <v>494296</v>
      </c>
      <c r="AI492" s="448">
        <v>4351.2480000000005</v>
      </c>
      <c r="AJ492" s="448">
        <v>-0.67777777777777781</v>
      </c>
      <c r="AK492" s="448">
        <v>6.0888888888888886</v>
      </c>
      <c r="AL492" s="448">
        <v>5.3600000000000009E-2</v>
      </c>
    </row>
    <row r="493" spans="1:38">
      <c r="A493" s="437" t="s">
        <v>993</v>
      </c>
      <c r="B493" s="437" t="s">
        <v>2269</v>
      </c>
      <c r="C493" s="437" t="s">
        <v>517</v>
      </c>
      <c r="D493" s="437" t="s">
        <v>518</v>
      </c>
      <c r="E493" s="437" t="s">
        <v>1393</v>
      </c>
      <c r="F493" s="437" t="s">
        <v>986</v>
      </c>
      <c r="G493" s="437" t="s">
        <v>1369</v>
      </c>
      <c r="H493" s="437" t="s">
        <v>985</v>
      </c>
      <c r="I493" s="437" t="s">
        <v>0</v>
      </c>
      <c r="J493" s="437" t="s">
        <v>987</v>
      </c>
      <c r="K493" s="437" t="s">
        <v>521</v>
      </c>
      <c r="L493" s="437" t="s">
        <v>533</v>
      </c>
      <c r="M493" s="437">
        <v>1</v>
      </c>
      <c r="N493" s="437">
        <v>1</v>
      </c>
      <c r="O493" s="437">
        <v>1</v>
      </c>
      <c r="P493" s="437">
        <v>1</v>
      </c>
      <c r="Q493" s="437">
        <v>1</v>
      </c>
      <c r="R493" s="437">
        <v>1</v>
      </c>
      <c r="S493" s="448">
        <v>757919.15</v>
      </c>
      <c r="T493" s="448">
        <v>0</v>
      </c>
      <c r="U493" s="448">
        <v>0</v>
      </c>
      <c r="V493" s="448">
        <v>3562.22</v>
      </c>
      <c r="W493" s="448">
        <v>0</v>
      </c>
      <c r="X493" s="448">
        <v>0</v>
      </c>
      <c r="Y493" s="448">
        <v>0</v>
      </c>
      <c r="Z493" s="448">
        <v>757919.15</v>
      </c>
      <c r="AA493" s="846">
        <v>42003</v>
      </c>
      <c r="AB493" s="846">
        <v>44560</v>
      </c>
      <c r="AC493" s="847">
        <v>1515838.31</v>
      </c>
      <c r="AD493" s="448">
        <v>0.33611111111111114</v>
      </c>
      <c r="AE493" s="448">
        <v>7.1027777777777779</v>
      </c>
      <c r="AF493" s="848">
        <v>5.6399999999999999E-2</v>
      </c>
      <c r="AG493" s="448">
        <v>254745.04763888891</v>
      </c>
      <c r="AH493" s="448">
        <v>5383331.2959722225</v>
      </c>
      <c r="AI493" s="448">
        <v>42746.640059999998</v>
      </c>
      <c r="AJ493" s="448">
        <v>0.33611111111111114</v>
      </c>
      <c r="AK493" s="448">
        <v>7.1027777777777779</v>
      </c>
      <c r="AL493" s="448">
        <v>5.6399999999999999E-2</v>
      </c>
    </row>
    <row r="494" spans="1:38">
      <c r="A494" s="437" t="s">
        <v>993</v>
      </c>
      <c r="B494" s="437" t="s">
        <v>2270</v>
      </c>
      <c r="C494" s="437" t="s">
        <v>517</v>
      </c>
      <c r="D494" s="437" t="s">
        <v>518</v>
      </c>
      <c r="E494" s="437" t="s">
        <v>1393</v>
      </c>
      <c r="F494" s="437" t="s">
        <v>986</v>
      </c>
      <c r="G494" s="437" t="s">
        <v>1369</v>
      </c>
      <c r="H494" s="437" t="s">
        <v>985</v>
      </c>
      <c r="I494" s="437" t="s">
        <v>0</v>
      </c>
      <c r="J494" s="437" t="s">
        <v>987</v>
      </c>
      <c r="K494" s="437" t="s">
        <v>521</v>
      </c>
      <c r="L494" s="437" t="s">
        <v>533</v>
      </c>
      <c r="M494" s="437">
        <v>1</v>
      </c>
      <c r="N494" s="437">
        <v>1</v>
      </c>
      <c r="O494" s="437">
        <v>1</v>
      </c>
      <c r="P494" s="437">
        <v>1</v>
      </c>
      <c r="Q494" s="437">
        <v>1</v>
      </c>
      <c r="R494" s="437">
        <v>1</v>
      </c>
      <c r="S494" s="448">
        <v>1344416.99</v>
      </c>
      <c r="T494" s="448">
        <v>0</v>
      </c>
      <c r="U494" s="448">
        <v>0</v>
      </c>
      <c r="V494" s="448">
        <v>6643.66</v>
      </c>
      <c r="W494" s="448">
        <v>0</v>
      </c>
      <c r="X494" s="448">
        <v>0</v>
      </c>
      <c r="Y494" s="448">
        <v>0</v>
      </c>
      <c r="Z494" s="448">
        <v>1344416.99</v>
      </c>
      <c r="AA494" s="846">
        <v>42003</v>
      </c>
      <c r="AB494" s="846">
        <v>44925</v>
      </c>
      <c r="AC494" s="847">
        <v>2016625.48</v>
      </c>
      <c r="AD494" s="448">
        <v>1.35</v>
      </c>
      <c r="AE494" s="448">
        <v>8.1166666666666671</v>
      </c>
      <c r="AF494" s="848">
        <v>5.9299999999999999E-2</v>
      </c>
      <c r="AG494" s="448">
        <v>1814962.9365000001</v>
      </c>
      <c r="AH494" s="448">
        <v>10912184.568833334</v>
      </c>
      <c r="AI494" s="448">
        <v>79723.927507</v>
      </c>
      <c r="AJ494" s="448">
        <v>1.35</v>
      </c>
      <c r="AK494" s="448">
        <v>8.1166666666666671</v>
      </c>
      <c r="AL494" s="448">
        <v>5.9299999999999999E-2</v>
      </c>
    </row>
    <row r="495" spans="1:38">
      <c r="A495" s="437" t="s">
        <v>993</v>
      </c>
      <c r="B495" s="437" t="s">
        <v>2271</v>
      </c>
      <c r="C495" s="437" t="s">
        <v>517</v>
      </c>
      <c r="D495" s="437" t="s">
        <v>518</v>
      </c>
      <c r="E495" s="437" t="s">
        <v>1393</v>
      </c>
      <c r="F495" s="437" t="s">
        <v>986</v>
      </c>
      <c r="G495" s="437" t="s">
        <v>1369</v>
      </c>
      <c r="H495" s="437" t="s">
        <v>985</v>
      </c>
      <c r="I495" s="437" t="s">
        <v>0</v>
      </c>
      <c r="J495" s="437" t="s">
        <v>987</v>
      </c>
      <c r="K495" s="437" t="s">
        <v>521</v>
      </c>
      <c r="L495" s="437" t="s">
        <v>533</v>
      </c>
      <c r="M495" s="437">
        <v>1</v>
      </c>
      <c r="N495" s="437">
        <v>1</v>
      </c>
      <c r="O495" s="437">
        <v>1</v>
      </c>
      <c r="P495" s="437">
        <v>1</v>
      </c>
      <c r="Q495" s="437">
        <v>1</v>
      </c>
      <c r="R495" s="437">
        <v>1</v>
      </c>
      <c r="S495" s="448">
        <v>1897820.59</v>
      </c>
      <c r="T495" s="448">
        <v>0</v>
      </c>
      <c r="U495" s="448">
        <v>0</v>
      </c>
      <c r="V495" s="448">
        <v>9821.2199999999993</v>
      </c>
      <c r="W495" s="448">
        <v>0</v>
      </c>
      <c r="X495" s="448">
        <v>0</v>
      </c>
      <c r="Y495" s="448">
        <v>0</v>
      </c>
      <c r="Z495" s="448">
        <v>1897820.59</v>
      </c>
      <c r="AA495" s="846">
        <v>42003</v>
      </c>
      <c r="AB495" s="846">
        <v>45290</v>
      </c>
      <c r="AC495" s="847">
        <v>2530427.46</v>
      </c>
      <c r="AD495" s="448">
        <v>2.3638888888888889</v>
      </c>
      <c r="AE495" s="448">
        <v>9.1305555555555564</v>
      </c>
      <c r="AF495" s="848">
        <v>6.2100000000000002E-2</v>
      </c>
      <c r="AG495" s="448">
        <v>4486237.0058055557</v>
      </c>
      <c r="AH495" s="448">
        <v>17328156.331472225</v>
      </c>
      <c r="AI495" s="448">
        <v>117854.65863900002</v>
      </c>
      <c r="AJ495" s="448">
        <v>2.3638888888888889</v>
      </c>
      <c r="AK495" s="448">
        <v>9.1305555555555564</v>
      </c>
      <c r="AL495" s="448">
        <v>6.2100000000000002E-2</v>
      </c>
    </row>
    <row r="496" spans="1:38">
      <c r="A496" s="437" t="s">
        <v>993</v>
      </c>
      <c r="B496" s="437" t="s">
        <v>2272</v>
      </c>
      <c r="C496" s="437" t="s">
        <v>517</v>
      </c>
      <c r="D496" s="437" t="s">
        <v>518</v>
      </c>
      <c r="E496" s="437" t="s">
        <v>1393</v>
      </c>
      <c r="F496" s="437" t="s">
        <v>986</v>
      </c>
      <c r="G496" s="437" t="s">
        <v>1369</v>
      </c>
      <c r="H496" s="437" t="s">
        <v>985</v>
      </c>
      <c r="I496" s="437" t="s">
        <v>0</v>
      </c>
      <c r="J496" s="437" t="s">
        <v>987</v>
      </c>
      <c r="K496" s="437" t="s">
        <v>521</v>
      </c>
      <c r="L496" s="437" t="s">
        <v>533</v>
      </c>
      <c r="M496" s="437">
        <v>1</v>
      </c>
      <c r="N496" s="437">
        <v>1</v>
      </c>
      <c r="O496" s="437">
        <v>1</v>
      </c>
      <c r="P496" s="437">
        <v>1</v>
      </c>
      <c r="Q496" s="437">
        <v>1</v>
      </c>
      <c r="R496" s="437">
        <v>1</v>
      </c>
      <c r="S496" s="448">
        <v>2455897.94</v>
      </c>
      <c r="T496" s="448">
        <v>0</v>
      </c>
      <c r="U496" s="448">
        <v>0</v>
      </c>
      <c r="V496" s="448">
        <v>13302.78</v>
      </c>
      <c r="W496" s="448">
        <v>0</v>
      </c>
      <c r="X496" s="448">
        <v>0</v>
      </c>
      <c r="Y496" s="448">
        <v>0</v>
      </c>
      <c r="Z496" s="448">
        <v>2455897.94</v>
      </c>
      <c r="AA496" s="846">
        <v>42003</v>
      </c>
      <c r="AB496" s="846">
        <v>45656</v>
      </c>
      <c r="AC496" s="847">
        <v>3069872.43</v>
      </c>
      <c r="AD496" s="448">
        <v>3.3805555555555555</v>
      </c>
      <c r="AE496" s="448">
        <v>10.147222222222222</v>
      </c>
      <c r="AF496" s="848">
        <v>6.5000000000000002E-2</v>
      </c>
      <c r="AG496" s="448">
        <v>8302299.4249444446</v>
      </c>
      <c r="AH496" s="448">
        <v>24920542.152277779</v>
      </c>
      <c r="AI496" s="448">
        <v>159633.36610000001</v>
      </c>
      <c r="AJ496" s="448">
        <v>3.3805555555555555</v>
      </c>
      <c r="AK496" s="448">
        <v>10.147222222222222</v>
      </c>
      <c r="AL496" s="448">
        <v>6.5000000000000002E-2</v>
      </c>
    </row>
    <row r="497" spans="1:38">
      <c r="A497" s="437" t="s">
        <v>994</v>
      </c>
      <c r="B497" s="437" t="s">
        <v>2273</v>
      </c>
      <c r="C497" s="437" t="s">
        <v>517</v>
      </c>
      <c r="D497" s="437" t="s">
        <v>518</v>
      </c>
      <c r="E497" s="437" t="s">
        <v>1393</v>
      </c>
      <c r="F497" s="437" t="s">
        <v>986</v>
      </c>
      <c r="G497" s="437" t="s">
        <v>1369</v>
      </c>
      <c r="H497" s="437" t="s">
        <v>985</v>
      </c>
      <c r="I497" s="437" t="s">
        <v>0</v>
      </c>
      <c r="J497" s="437" t="s">
        <v>987</v>
      </c>
      <c r="K497" s="437" t="s">
        <v>521</v>
      </c>
      <c r="L497" s="437" t="s">
        <v>533</v>
      </c>
      <c r="M497" s="437">
        <v>1</v>
      </c>
      <c r="N497" s="437">
        <v>1</v>
      </c>
      <c r="O497" s="437">
        <v>1</v>
      </c>
      <c r="P497" s="437">
        <v>1</v>
      </c>
      <c r="Q497" s="437">
        <v>1</v>
      </c>
      <c r="R497" s="437">
        <v>1</v>
      </c>
      <c r="S497" s="448">
        <v>204361.25</v>
      </c>
      <c r="T497" s="448">
        <v>0</v>
      </c>
      <c r="U497" s="448">
        <v>204361.25</v>
      </c>
      <c r="V497" s="448">
        <v>650.54999999999995</v>
      </c>
      <c r="W497" s="448">
        <v>0</v>
      </c>
      <c r="X497" s="448">
        <v>0</v>
      </c>
      <c r="Y497" s="448">
        <v>0</v>
      </c>
      <c r="Z497" s="448">
        <v>0</v>
      </c>
      <c r="AA497" s="846">
        <v>43677</v>
      </c>
      <c r="AB497" s="846">
        <v>44408</v>
      </c>
      <c r="AC497" s="847">
        <v>408722.5</v>
      </c>
      <c r="AD497" s="448">
        <v>-8.611111111111111E-2</v>
      </c>
      <c r="AE497" s="448">
        <v>2.0305555555555554</v>
      </c>
      <c r="AF497" s="848">
        <v>3.8199999999999998E-2</v>
      </c>
      <c r="AG497" s="448">
        <v>0</v>
      </c>
      <c r="AH497" s="448">
        <v>0</v>
      </c>
      <c r="AI497" s="448">
        <v>0</v>
      </c>
      <c r="AJ497" s="448" t="e">
        <v>#DIV/0!</v>
      </c>
      <c r="AK497" s="448" t="e">
        <v>#DIV/0!</v>
      </c>
      <c r="AL497" s="448" t="e">
        <v>#DIV/0!</v>
      </c>
    </row>
    <row r="498" spans="1:38">
      <c r="A498" s="437" t="s">
        <v>994</v>
      </c>
      <c r="B498" s="437" t="s">
        <v>2274</v>
      </c>
      <c r="C498" s="437" t="s">
        <v>517</v>
      </c>
      <c r="D498" s="437" t="s">
        <v>518</v>
      </c>
      <c r="E498" s="437" t="s">
        <v>1393</v>
      </c>
      <c r="F498" s="437" t="s">
        <v>986</v>
      </c>
      <c r="G498" s="437" t="s">
        <v>1369</v>
      </c>
      <c r="H498" s="437" t="s">
        <v>985</v>
      </c>
      <c r="I498" s="437" t="s">
        <v>0</v>
      </c>
      <c r="J498" s="437" t="s">
        <v>987</v>
      </c>
      <c r="K498" s="437" t="s">
        <v>521</v>
      </c>
      <c r="L498" s="437" t="s">
        <v>533</v>
      </c>
      <c r="M498" s="437">
        <v>1</v>
      </c>
      <c r="N498" s="437">
        <v>1</v>
      </c>
      <c r="O498" s="437">
        <v>1</v>
      </c>
      <c r="P498" s="437">
        <v>1</v>
      </c>
      <c r="Q498" s="437">
        <v>1</v>
      </c>
      <c r="R498" s="437">
        <v>1</v>
      </c>
      <c r="S498" s="448">
        <v>567432.5</v>
      </c>
      <c r="T498" s="448">
        <v>0</v>
      </c>
      <c r="U498" s="448">
        <v>0</v>
      </c>
      <c r="V498" s="448">
        <v>4066.6</v>
      </c>
      <c r="W498" s="448">
        <v>0</v>
      </c>
      <c r="X498" s="448">
        <v>0</v>
      </c>
      <c r="Y498" s="448">
        <v>0</v>
      </c>
      <c r="Z498" s="448">
        <v>567432.5</v>
      </c>
      <c r="AA498" s="846">
        <v>43677</v>
      </c>
      <c r="AB498" s="846">
        <v>44773</v>
      </c>
      <c r="AC498" s="847">
        <v>567432.5</v>
      </c>
      <c r="AD498" s="448">
        <v>0.92777777777777781</v>
      </c>
      <c r="AE498" s="448">
        <v>3.0444444444444443</v>
      </c>
      <c r="AF498" s="848">
        <v>4.2999999999999997E-2</v>
      </c>
      <c r="AG498" s="448">
        <v>526451.26388888888</v>
      </c>
      <c r="AH498" s="448">
        <v>1727516.7222222222</v>
      </c>
      <c r="AI498" s="448">
        <v>24399.5975</v>
      </c>
      <c r="AJ498" s="448">
        <v>0.9277777777777777</v>
      </c>
      <c r="AK498" s="448">
        <v>3.0444444444444443</v>
      </c>
      <c r="AL498" s="448">
        <v>4.2999999999999997E-2</v>
      </c>
    </row>
    <row r="499" spans="1:38">
      <c r="A499" s="437" t="s">
        <v>994</v>
      </c>
      <c r="B499" s="437" t="s">
        <v>2275</v>
      </c>
      <c r="C499" s="437" t="s">
        <v>517</v>
      </c>
      <c r="D499" s="437" t="s">
        <v>518</v>
      </c>
      <c r="E499" s="437" t="s">
        <v>1393</v>
      </c>
      <c r="F499" s="437" t="s">
        <v>986</v>
      </c>
      <c r="G499" s="437" t="s">
        <v>1369</v>
      </c>
      <c r="H499" s="437" t="s">
        <v>985</v>
      </c>
      <c r="I499" s="437" t="s">
        <v>0</v>
      </c>
      <c r="J499" s="437" t="s">
        <v>987</v>
      </c>
      <c r="K499" s="437" t="s">
        <v>521</v>
      </c>
      <c r="L499" s="437" t="s">
        <v>533</v>
      </c>
      <c r="M499" s="437">
        <v>1</v>
      </c>
      <c r="N499" s="437">
        <v>1</v>
      </c>
      <c r="O499" s="437">
        <v>1</v>
      </c>
      <c r="P499" s="437">
        <v>1</v>
      </c>
      <c r="Q499" s="437">
        <v>1</v>
      </c>
      <c r="R499" s="437">
        <v>1</v>
      </c>
      <c r="S499" s="448">
        <v>708590</v>
      </c>
      <c r="T499" s="448">
        <v>0</v>
      </c>
      <c r="U499" s="448">
        <v>0</v>
      </c>
      <c r="V499" s="448">
        <v>5562.44</v>
      </c>
      <c r="W499" s="448">
        <v>0</v>
      </c>
      <c r="X499" s="448">
        <v>0</v>
      </c>
      <c r="Y499" s="448">
        <v>0</v>
      </c>
      <c r="Z499" s="448">
        <v>708590</v>
      </c>
      <c r="AA499" s="846">
        <v>43677</v>
      </c>
      <c r="AB499" s="846">
        <v>45138</v>
      </c>
      <c r="AC499" s="847">
        <v>708590</v>
      </c>
      <c r="AD499" s="448">
        <v>1.9416666666666667</v>
      </c>
      <c r="AE499" s="448">
        <v>4.0583333333333336</v>
      </c>
      <c r="AF499" s="848">
        <v>4.7100000000000003E-2</v>
      </c>
      <c r="AG499" s="448">
        <v>1375845.5833333333</v>
      </c>
      <c r="AH499" s="448">
        <v>2875694.416666667</v>
      </c>
      <c r="AI499" s="448">
        <v>33374.589</v>
      </c>
      <c r="AJ499" s="448">
        <v>1.9416666666666667</v>
      </c>
      <c r="AK499" s="448">
        <v>4.0583333333333336</v>
      </c>
      <c r="AL499" s="448">
        <v>4.7100000000000003E-2</v>
      </c>
    </row>
    <row r="500" spans="1:38">
      <c r="A500" s="437" t="s">
        <v>994</v>
      </c>
      <c r="B500" s="437" t="s">
        <v>2276</v>
      </c>
      <c r="C500" s="437" t="s">
        <v>517</v>
      </c>
      <c r="D500" s="437" t="s">
        <v>518</v>
      </c>
      <c r="E500" s="437" t="s">
        <v>1393</v>
      </c>
      <c r="F500" s="437" t="s">
        <v>986</v>
      </c>
      <c r="G500" s="437" t="s">
        <v>1369</v>
      </c>
      <c r="H500" s="437" t="s">
        <v>985</v>
      </c>
      <c r="I500" s="437" t="s">
        <v>0</v>
      </c>
      <c r="J500" s="437" t="s">
        <v>987</v>
      </c>
      <c r="K500" s="437" t="s">
        <v>521</v>
      </c>
      <c r="L500" s="437" t="s">
        <v>533</v>
      </c>
      <c r="M500" s="437">
        <v>1</v>
      </c>
      <c r="N500" s="437">
        <v>1</v>
      </c>
      <c r="O500" s="437">
        <v>1</v>
      </c>
      <c r="P500" s="437">
        <v>1</v>
      </c>
      <c r="Q500" s="437">
        <v>1</v>
      </c>
      <c r="R500" s="437">
        <v>1</v>
      </c>
      <c r="S500" s="448">
        <v>1819855</v>
      </c>
      <c r="T500" s="448">
        <v>0</v>
      </c>
      <c r="U500" s="448">
        <v>0</v>
      </c>
      <c r="V500" s="448">
        <v>15377.78</v>
      </c>
      <c r="W500" s="448">
        <v>0</v>
      </c>
      <c r="X500" s="448">
        <v>0</v>
      </c>
      <c r="Y500" s="448">
        <v>0</v>
      </c>
      <c r="Z500" s="448">
        <v>1819855</v>
      </c>
      <c r="AA500" s="846">
        <v>43677</v>
      </c>
      <c r="AB500" s="846">
        <v>45504</v>
      </c>
      <c r="AC500" s="847">
        <v>1819855</v>
      </c>
      <c r="AD500" s="448">
        <v>2.9583333333333335</v>
      </c>
      <c r="AE500" s="448">
        <v>5.0750000000000002</v>
      </c>
      <c r="AF500" s="848">
        <v>5.0700000000000002E-2</v>
      </c>
      <c r="AG500" s="448">
        <v>5383737.708333334</v>
      </c>
      <c r="AH500" s="448">
        <v>9235764.125</v>
      </c>
      <c r="AI500" s="448">
        <v>92266.64850000001</v>
      </c>
      <c r="AJ500" s="448">
        <v>2.9583333333333335</v>
      </c>
      <c r="AK500" s="448">
        <v>5.0750000000000002</v>
      </c>
      <c r="AL500" s="448">
        <v>5.0700000000000009E-2</v>
      </c>
    </row>
    <row r="501" spans="1:38">
      <c r="A501" s="437" t="s">
        <v>994</v>
      </c>
      <c r="B501" s="437" t="s">
        <v>2277</v>
      </c>
      <c r="C501" s="437" t="s">
        <v>517</v>
      </c>
      <c r="D501" s="437" t="s">
        <v>518</v>
      </c>
      <c r="E501" s="437" t="s">
        <v>1393</v>
      </c>
      <c r="F501" s="437" t="s">
        <v>986</v>
      </c>
      <c r="G501" s="437" t="s">
        <v>1369</v>
      </c>
      <c r="H501" s="437" t="s">
        <v>985</v>
      </c>
      <c r="I501" s="437" t="s">
        <v>0</v>
      </c>
      <c r="J501" s="437" t="s">
        <v>987</v>
      </c>
      <c r="K501" s="437" t="s">
        <v>521</v>
      </c>
      <c r="L501" s="437" t="s">
        <v>533</v>
      </c>
      <c r="M501" s="437">
        <v>1</v>
      </c>
      <c r="N501" s="437">
        <v>1</v>
      </c>
      <c r="O501" s="437">
        <v>1</v>
      </c>
      <c r="P501" s="437">
        <v>1</v>
      </c>
      <c r="Q501" s="437">
        <v>1</v>
      </c>
      <c r="R501" s="437">
        <v>1</v>
      </c>
      <c r="S501" s="448">
        <v>3523627.5</v>
      </c>
      <c r="T501" s="448">
        <v>0</v>
      </c>
      <c r="U501" s="448">
        <v>0</v>
      </c>
      <c r="V501" s="448">
        <v>31477.74</v>
      </c>
      <c r="W501" s="448">
        <v>0</v>
      </c>
      <c r="X501" s="448">
        <v>0</v>
      </c>
      <c r="Y501" s="448">
        <v>0</v>
      </c>
      <c r="Z501" s="448">
        <v>3523627.5</v>
      </c>
      <c r="AA501" s="846">
        <v>43677</v>
      </c>
      <c r="AB501" s="846">
        <v>45869</v>
      </c>
      <c r="AC501" s="847">
        <v>3523627.5</v>
      </c>
      <c r="AD501" s="448">
        <v>3.9722222222222223</v>
      </c>
      <c r="AE501" s="448">
        <v>6.0888888888888886</v>
      </c>
      <c r="AF501" s="848">
        <v>5.3600000000000002E-2</v>
      </c>
      <c r="AG501" s="448">
        <v>13996631.458333334</v>
      </c>
      <c r="AH501" s="448">
        <v>21454976.333333332</v>
      </c>
      <c r="AI501" s="448">
        <v>188866.43400000001</v>
      </c>
      <c r="AJ501" s="448">
        <v>3.9722222222222223</v>
      </c>
      <c r="AK501" s="448">
        <v>6.0888888888888886</v>
      </c>
      <c r="AL501" s="448">
        <v>5.3600000000000002E-2</v>
      </c>
    </row>
    <row r="502" spans="1:38">
      <c r="A502" s="437" t="s">
        <v>994</v>
      </c>
      <c r="B502" s="437" t="s">
        <v>2278</v>
      </c>
      <c r="C502" s="437" t="s">
        <v>517</v>
      </c>
      <c r="D502" s="437" t="s">
        <v>518</v>
      </c>
      <c r="E502" s="437" t="s">
        <v>1393</v>
      </c>
      <c r="F502" s="437" t="s">
        <v>986</v>
      </c>
      <c r="G502" s="437" t="s">
        <v>1369</v>
      </c>
      <c r="H502" s="437" t="s">
        <v>985</v>
      </c>
      <c r="I502" s="437" t="s">
        <v>0</v>
      </c>
      <c r="J502" s="437" t="s">
        <v>987</v>
      </c>
      <c r="K502" s="437" t="s">
        <v>521</v>
      </c>
      <c r="L502" s="437" t="s">
        <v>533</v>
      </c>
      <c r="M502" s="437">
        <v>1</v>
      </c>
      <c r="N502" s="437">
        <v>1</v>
      </c>
      <c r="O502" s="437">
        <v>1</v>
      </c>
      <c r="P502" s="437">
        <v>1</v>
      </c>
      <c r="Q502" s="437">
        <v>1</v>
      </c>
      <c r="R502" s="437">
        <v>1</v>
      </c>
      <c r="S502" s="448">
        <v>4465267.5</v>
      </c>
      <c r="T502" s="448">
        <v>0</v>
      </c>
      <c r="U502" s="448">
        <v>0</v>
      </c>
      <c r="V502" s="448">
        <v>41973.52</v>
      </c>
      <c r="W502" s="448">
        <v>0</v>
      </c>
      <c r="X502" s="448">
        <v>0</v>
      </c>
      <c r="Y502" s="448">
        <v>0</v>
      </c>
      <c r="Z502" s="448">
        <v>4465267.5</v>
      </c>
      <c r="AA502" s="846">
        <v>43677</v>
      </c>
      <c r="AB502" s="846">
        <v>46234</v>
      </c>
      <c r="AC502" s="847">
        <v>4465267.5</v>
      </c>
      <c r="AD502" s="448">
        <v>4.9861111111111107</v>
      </c>
      <c r="AE502" s="448">
        <v>7.1027777777777779</v>
      </c>
      <c r="AF502" s="848">
        <v>5.6399999999999999E-2</v>
      </c>
      <c r="AG502" s="448">
        <v>22264319.895833332</v>
      </c>
      <c r="AH502" s="448">
        <v>31715802.770833332</v>
      </c>
      <c r="AI502" s="448">
        <v>251841.087</v>
      </c>
      <c r="AJ502" s="448">
        <v>4.9861111111111107</v>
      </c>
      <c r="AK502" s="448">
        <v>7.1027777777777779</v>
      </c>
      <c r="AL502" s="448">
        <v>5.6399999999999999E-2</v>
      </c>
    </row>
    <row r="503" spans="1:38">
      <c r="A503" s="437" t="s">
        <v>994</v>
      </c>
      <c r="B503" s="437" t="s">
        <v>2279</v>
      </c>
      <c r="C503" s="437" t="s">
        <v>517</v>
      </c>
      <c r="D503" s="437" t="s">
        <v>518</v>
      </c>
      <c r="E503" s="437" t="s">
        <v>1393</v>
      </c>
      <c r="F503" s="437" t="s">
        <v>986</v>
      </c>
      <c r="G503" s="437" t="s">
        <v>1369</v>
      </c>
      <c r="H503" s="437" t="s">
        <v>985</v>
      </c>
      <c r="I503" s="437" t="s">
        <v>0</v>
      </c>
      <c r="J503" s="437" t="s">
        <v>987</v>
      </c>
      <c r="K503" s="437" t="s">
        <v>521</v>
      </c>
      <c r="L503" s="437" t="s">
        <v>533</v>
      </c>
      <c r="M503" s="437">
        <v>1</v>
      </c>
      <c r="N503" s="437">
        <v>1</v>
      </c>
      <c r="O503" s="437">
        <v>1</v>
      </c>
      <c r="P503" s="437">
        <v>1</v>
      </c>
      <c r="Q503" s="437">
        <v>1</v>
      </c>
      <c r="R503" s="437">
        <v>1</v>
      </c>
      <c r="S503" s="448">
        <v>1534442.5</v>
      </c>
      <c r="T503" s="448">
        <v>0</v>
      </c>
      <c r="U503" s="448">
        <v>0</v>
      </c>
      <c r="V503" s="448">
        <v>15165.4</v>
      </c>
      <c r="W503" s="448">
        <v>0</v>
      </c>
      <c r="X503" s="448">
        <v>0</v>
      </c>
      <c r="Y503" s="448">
        <v>0</v>
      </c>
      <c r="Z503" s="448">
        <v>1534442.5</v>
      </c>
      <c r="AA503" s="846">
        <v>43677</v>
      </c>
      <c r="AB503" s="846">
        <v>46599</v>
      </c>
      <c r="AC503" s="847">
        <v>1534442.5</v>
      </c>
      <c r="AD503" s="448">
        <v>6</v>
      </c>
      <c r="AE503" s="448">
        <v>8.1166666666666671</v>
      </c>
      <c r="AF503" s="848">
        <v>5.9299999999999999E-2</v>
      </c>
      <c r="AG503" s="448">
        <v>9206655</v>
      </c>
      <c r="AH503" s="448">
        <v>12454558.291666668</v>
      </c>
      <c r="AI503" s="448">
        <v>90992.44025</v>
      </c>
      <c r="AJ503" s="448">
        <v>6</v>
      </c>
      <c r="AK503" s="448">
        <v>8.1166666666666671</v>
      </c>
      <c r="AL503" s="448">
        <v>5.9299999999999999E-2</v>
      </c>
    </row>
    <row r="504" spans="1:38">
      <c r="A504" s="437" t="s">
        <v>994</v>
      </c>
      <c r="B504" s="437" t="s">
        <v>2280</v>
      </c>
      <c r="C504" s="437" t="s">
        <v>517</v>
      </c>
      <c r="D504" s="437" t="s">
        <v>518</v>
      </c>
      <c r="E504" s="437" t="s">
        <v>1393</v>
      </c>
      <c r="F504" s="437" t="s">
        <v>986</v>
      </c>
      <c r="G504" s="437" t="s">
        <v>1369</v>
      </c>
      <c r="H504" s="437" t="s">
        <v>985</v>
      </c>
      <c r="I504" s="437" t="s">
        <v>0</v>
      </c>
      <c r="J504" s="437" t="s">
        <v>987</v>
      </c>
      <c r="K504" s="437" t="s">
        <v>521</v>
      </c>
      <c r="L504" s="437" t="s">
        <v>533</v>
      </c>
      <c r="M504" s="437">
        <v>1</v>
      </c>
      <c r="N504" s="437">
        <v>1</v>
      </c>
      <c r="O504" s="437">
        <v>1</v>
      </c>
      <c r="P504" s="437">
        <v>1</v>
      </c>
      <c r="Q504" s="437">
        <v>1</v>
      </c>
      <c r="R504" s="437">
        <v>1</v>
      </c>
      <c r="S504" s="448">
        <v>106200</v>
      </c>
      <c r="T504" s="448">
        <v>0</v>
      </c>
      <c r="U504" s="448">
        <v>0</v>
      </c>
      <c r="V504" s="448">
        <v>1099.1600000000001</v>
      </c>
      <c r="W504" s="448">
        <v>0</v>
      </c>
      <c r="X504" s="448">
        <v>0</v>
      </c>
      <c r="Y504" s="448">
        <v>0</v>
      </c>
      <c r="Z504" s="448">
        <v>106200</v>
      </c>
      <c r="AA504" s="846">
        <v>43677</v>
      </c>
      <c r="AB504" s="846">
        <v>46965</v>
      </c>
      <c r="AC504" s="847">
        <v>106200</v>
      </c>
      <c r="AD504" s="448">
        <v>7.0166666666666666</v>
      </c>
      <c r="AE504" s="448">
        <v>9.1333333333333329</v>
      </c>
      <c r="AF504" s="848">
        <v>6.2100000000000002E-2</v>
      </c>
      <c r="AG504" s="448">
        <v>745170</v>
      </c>
      <c r="AH504" s="448">
        <v>969960</v>
      </c>
      <c r="AI504" s="448">
        <v>6595.02</v>
      </c>
      <c r="AJ504" s="448">
        <v>7.0166666666666666</v>
      </c>
      <c r="AK504" s="448">
        <v>9.1333333333333329</v>
      </c>
      <c r="AL504" s="448">
        <v>6.2100000000000002E-2</v>
      </c>
    </row>
    <row r="505" spans="1:38">
      <c r="A505" s="437" t="s">
        <v>995</v>
      </c>
      <c r="B505" s="437" t="s">
        <v>2281</v>
      </c>
      <c r="C505" s="437" t="s">
        <v>517</v>
      </c>
      <c r="D505" s="437" t="s">
        <v>518</v>
      </c>
      <c r="E505" s="437" t="s">
        <v>1393</v>
      </c>
      <c r="F505" s="437" t="s">
        <v>986</v>
      </c>
      <c r="G505" s="437" t="s">
        <v>1369</v>
      </c>
      <c r="H505" s="437" t="s">
        <v>985</v>
      </c>
      <c r="I505" s="437" t="s">
        <v>0</v>
      </c>
      <c r="J505" s="437" t="s">
        <v>987</v>
      </c>
      <c r="K505" s="437" t="s">
        <v>521</v>
      </c>
      <c r="L505" s="437" t="s">
        <v>533</v>
      </c>
      <c r="M505" s="437">
        <v>1</v>
      </c>
      <c r="N505" s="437">
        <v>1</v>
      </c>
      <c r="O505" s="437">
        <v>1</v>
      </c>
      <c r="P505" s="437">
        <v>1</v>
      </c>
      <c r="Q505" s="437">
        <v>1</v>
      </c>
      <c r="R505" s="437">
        <v>1</v>
      </c>
      <c r="S505" s="448">
        <v>26550</v>
      </c>
      <c r="T505" s="448">
        <v>0</v>
      </c>
      <c r="U505" s="448">
        <v>26550</v>
      </c>
      <c r="V505" s="448">
        <v>84.52</v>
      </c>
      <c r="W505" s="448">
        <v>0</v>
      </c>
      <c r="X505" s="448">
        <v>0</v>
      </c>
      <c r="Y505" s="448">
        <v>0</v>
      </c>
      <c r="Z505" s="448">
        <v>0</v>
      </c>
      <c r="AA505" s="846">
        <v>43678</v>
      </c>
      <c r="AB505" s="846">
        <v>44409</v>
      </c>
      <c r="AC505" s="847">
        <v>53100</v>
      </c>
      <c r="AD505" s="448">
        <v>-8.3333333333333329E-2</v>
      </c>
      <c r="AE505" s="448">
        <v>2.0305555555555554</v>
      </c>
      <c r="AF505" s="848">
        <v>3.8199999999999998E-2</v>
      </c>
      <c r="AG505" s="448">
        <v>0</v>
      </c>
      <c r="AH505" s="448">
        <v>0</v>
      </c>
      <c r="AI505" s="448">
        <v>0</v>
      </c>
      <c r="AJ505" s="448" t="e">
        <v>#DIV/0!</v>
      </c>
      <c r="AK505" s="448" t="e">
        <v>#DIV/0!</v>
      </c>
      <c r="AL505" s="448" t="e">
        <v>#DIV/0!</v>
      </c>
    </row>
    <row r="506" spans="1:38">
      <c r="A506" s="437" t="s">
        <v>995</v>
      </c>
      <c r="B506" s="437" t="s">
        <v>2282</v>
      </c>
      <c r="C506" s="437" t="s">
        <v>517</v>
      </c>
      <c r="D506" s="437" t="s">
        <v>518</v>
      </c>
      <c r="E506" s="437" t="s">
        <v>1393</v>
      </c>
      <c r="F506" s="437" t="s">
        <v>986</v>
      </c>
      <c r="G506" s="437" t="s">
        <v>1369</v>
      </c>
      <c r="H506" s="437" t="s">
        <v>985</v>
      </c>
      <c r="I506" s="437" t="s">
        <v>0</v>
      </c>
      <c r="J506" s="437" t="s">
        <v>987</v>
      </c>
      <c r="K506" s="437" t="s">
        <v>521</v>
      </c>
      <c r="L506" s="437" t="s">
        <v>533</v>
      </c>
      <c r="M506" s="437">
        <v>1</v>
      </c>
      <c r="N506" s="437">
        <v>1</v>
      </c>
      <c r="O506" s="437">
        <v>1</v>
      </c>
      <c r="P506" s="437">
        <v>1</v>
      </c>
      <c r="Q506" s="437">
        <v>1</v>
      </c>
      <c r="R506" s="437">
        <v>1</v>
      </c>
      <c r="S506" s="448">
        <v>212400</v>
      </c>
      <c r="T506" s="448">
        <v>0</v>
      </c>
      <c r="U506" s="448">
        <v>0</v>
      </c>
      <c r="V506" s="448">
        <v>761.1</v>
      </c>
      <c r="W506" s="448">
        <v>0</v>
      </c>
      <c r="X506" s="448">
        <v>0</v>
      </c>
      <c r="Y506" s="448">
        <v>0</v>
      </c>
      <c r="Z506" s="448">
        <v>212400</v>
      </c>
      <c r="AA506" s="846">
        <v>43678</v>
      </c>
      <c r="AB506" s="846">
        <v>44774</v>
      </c>
      <c r="AC506" s="847">
        <v>212400</v>
      </c>
      <c r="AD506" s="448">
        <v>0.93055555555555558</v>
      </c>
      <c r="AE506" s="448">
        <v>3.0444444444444443</v>
      </c>
      <c r="AF506" s="848">
        <v>4.2999999999999997E-2</v>
      </c>
      <c r="AG506" s="448">
        <v>197650</v>
      </c>
      <c r="AH506" s="448">
        <v>646640</v>
      </c>
      <c r="AI506" s="448">
        <v>9133.1999999999989</v>
      </c>
      <c r="AJ506" s="448">
        <v>0.93055555555555558</v>
      </c>
      <c r="AK506" s="448">
        <v>3.0444444444444443</v>
      </c>
      <c r="AL506" s="448">
        <v>4.2999999999999997E-2</v>
      </c>
    </row>
    <row r="507" spans="1:38">
      <c r="A507" s="437" t="s">
        <v>995</v>
      </c>
      <c r="B507" s="437" t="s">
        <v>2283</v>
      </c>
      <c r="C507" s="437" t="s">
        <v>517</v>
      </c>
      <c r="D507" s="437" t="s">
        <v>518</v>
      </c>
      <c r="E507" s="437" t="s">
        <v>1393</v>
      </c>
      <c r="F507" s="437" t="s">
        <v>986</v>
      </c>
      <c r="G507" s="437" t="s">
        <v>1369</v>
      </c>
      <c r="H507" s="437" t="s">
        <v>985</v>
      </c>
      <c r="I507" s="437" t="s">
        <v>0</v>
      </c>
      <c r="J507" s="437" t="s">
        <v>987</v>
      </c>
      <c r="K507" s="437" t="s">
        <v>521</v>
      </c>
      <c r="L507" s="437" t="s">
        <v>533</v>
      </c>
      <c r="M507" s="437">
        <v>1</v>
      </c>
      <c r="N507" s="437">
        <v>1</v>
      </c>
      <c r="O507" s="437">
        <v>1</v>
      </c>
      <c r="P507" s="437">
        <v>1</v>
      </c>
      <c r="Q507" s="437">
        <v>1</v>
      </c>
      <c r="R507" s="437">
        <v>1</v>
      </c>
      <c r="S507" s="448">
        <v>148975</v>
      </c>
      <c r="T507" s="448">
        <v>0</v>
      </c>
      <c r="U507" s="448">
        <v>0</v>
      </c>
      <c r="V507" s="448">
        <v>584.73</v>
      </c>
      <c r="W507" s="448">
        <v>0</v>
      </c>
      <c r="X507" s="448">
        <v>0</v>
      </c>
      <c r="Y507" s="448">
        <v>0</v>
      </c>
      <c r="Z507" s="448">
        <v>148975</v>
      </c>
      <c r="AA507" s="846">
        <v>43678</v>
      </c>
      <c r="AB507" s="846">
        <v>45139</v>
      </c>
      <c r="AC507" s="847">
        <v>148975</v>
      </c>
      <c r="AD507" s="448">
        <v>1.9444444444444444</v>
      </c>
      <c r="AE507" s="448">
        <v>4.0583333333333336</v>
      </c>
      <c r="AF507" s="848">
        <v>4.7100000000000003E-2</v>
      </c>
      <c r="AG507" s="448">
        <v>289673.61111111112</v>
      </c>
      <c r="AH507" s="448">
        <v>604590.20833333337</v>
      </c>
      <c r="AI507" s="448">
        <v>7016.7225000000008</v>
      </c>
      <c r="AJ507" s="448">
        <v>1.9444444444444446</v>
      </c>
      <c r="AK507" s="448">
        <v>4.0583333333333336</v>
      </c>
      <c r="AL507" s="448">
        <v>4.7100000000000003E-2</v>
      </c>
    </row>
    <row r="508" spans="1:38">
      <c r="A508" s="437" t="s">
        <v>995</v>
      </c>
      <c r="B508" s="437" t="s">
        <v>2284</v>
      </c>
      <c r="C508" s="437" t="s">
        <v>517</v>
      </c>
      <c r="D508" s="437" t="s">
        <v>518</v>
      </c>
      <c r="E508" s="437" t="s">
        <v>1393</v>
      </c>
      <c r="F508" s="437" t="s">
        <v>986</v>
      </c>
      <c r="G508" s="437" t="s">
        <v>1369</v>
      </c>
      <c r="H508" s="437" t="s">
        <v>985</v>
      </c>
      <c r="I508" s="437" t="s">
        <v>0</v>
      </c>
      <c r="J508" s="437" t="s">
        <v>987</v>
      </c>
      <c r="K508" s="437" t="s">
        <v>521</v>
      </c>
      <c r="L508" s="437" t="s">
        <v>533</v>
      </c>
      <c r="M508" s="437">
        <v>1</v>
      </c>
      <c r="N508" s="437">
        <v>1</v>
      </c>
      <c r="O508" s="437">
        <v>1</v>
      </c>
      <c r="P508" s="437">
        <v>1</v>
      </c>
      <c r="Q508" s="437">
        <v>1</v>
      </c>
      <c r="R508" s="437">
        <v>1</v>
      </c>
      <c r="S508" s="448">
        <v>361375</v>
      </c>
      <c r="T508" s="448">
        <v>0</v>
      </c>
      <c r="U508" s="448">
        <v>0</v>
      </c>
      <c r="V508" s="448">
        <v>1526.81</v>
      </c>
      <c r="W508" s="448">
        <v>0</v>
      </c>
      <c r="X508" s="448">
        <v>0</v>
      </c>
      <c r="Y508" s="448">
        <v>0</v>
      </c>
      <c r="Z508" s="448">
        <v>361375</v>
      </c>
      <c r="AA508" s="846">
        <v>43678</v>
      </c>
      <c r="AB508" s="846">
        <v>45505</v>
      </c>
      <c r="AC508" s="847">
        <v>361375</v>
      </c>
      <c r="AD508" s="448">
        <v>2.9611111111111112</v>
      </c>
      <c r="AE508" s="448">
        <v>5.0750000000000002</v>
      </c>
      <c r="AF508" s="848">
        <v>5.0700000000000002E-2</v>
      </c>
      <c r="AG508" s="448">
        <v>1070071.5277777778</v>
      </c>
      <c r="AH508" s="448">
        <v>1833978.125</v>
      </c>
      <c r="AI508" s="448">
        <v>18321.712500000001</v>
      </c>
      <c r="AJ508" s="448">
        <v>2.9611111111111112</v>
      </c>
      <c r="AK508" s="448">
        <v>5.0750000000000002</v>
      </c>
      <c r="AL508" s="448">
        <v>5.0700000000000002E-2</v>
      </c>
    </row>
    <row r="509" spans="1:38">
      <c r="A509" s="437" t="s">
        <v>995</v>
      </c>
      <c r="B509" s="437" t="s">
        <v>2285</v>
      </c>
      <c r="C509" s="437" t="s">
        <v>517</v>
      </c>
      <c r="D509" s="437" t="s">
        <v>518</v>
      </c>
      <c r="E509" s="437" t="s">
        <v>1393</v>
      </c>
      <c r="F509" s="437" t="s">
        <v>986</v>
      </c>
      <c r="G509" s="437" t="s">
        <v>1369</v>
      </c>
      <c r="H509" s="437" t="s">
        <v>985</v>
      </c>
      <c r="I509" s="437" t="s">
        <v>0</v>
      </c>
      <c r="J509" s="437" t="s">
        <v>987</v>
      </c>
      <c r="K509" s="437" t="s">
        <v>521</v>
      </c>
      <c r="L509" s="437" t="s">
        <v>533</v>
      </c>
      <c r="M509" s="437">
        <v>1</v>
      </c>
      <c r="N509" s="437">
        <v>1</v>
      </c>
      <c r="O509" s="437">
        <v>1</v>
      </c>
      <c r="P509" s="437">
        <v>1</v>
      </c>
      <c r="Q509" s="437">
        <v>1</v>
      </c>
      <c r="R509" s="437">
        <v>1</v>
      </c>
      <c r="S509" s="448">
        <v>1503910</v>
      </c>
      <c r="T509" s="448">
        <v>0</v>
      </c>
      <c r="U509" s="448">
        <v>0</v>
      </c>
      <c r="V509" s="448">
        <v>6717.46</v>
      </c>
      <c r="W509" s="448">
        <v>0</v>
      </c>
      <c r="X509" s="448">
        <v>0</v>
      </c>
      <c r="Y509" s="448">
        <v>0</v>
      </c>
      <c r="Z509" s="448">
        <v>1503910</v>
      </c>
      <c r="AA509" s="846">
        <v>43678</v>
      </c>
      <c r="AB509" s="846">
        <v>45870</v>
      </c>
      <c r="AC509" s="847">
        <v>1503910</v>
      </c>
      <c r="AD509" s="448">
        <v>3.9750000000000001</v>
      </c>
      <c r="AE509" s="448">
        <v>6.0888888888888886</v>
      </c>
      <c r="AF509" s="848">
        <v>5.3600000000000002E-2</v>
      </c>
      <c r="AG509" s="448">
        <v>5978042.25</v>
      </c>
      <c r="AH509" s="448">
        <v>9157140.8888888881</v>
      </c>
      <c r="AI509" s="448">
        <v>80609.576000000001</v>
      </c>
      <c r="AJ509" s="448">
        <v>3.9750000000000001</v>
      </c>
      <c r="AK509" s="448">
        <v>6.0888888888888886</v>
      </c>
      <c r="AL509" s="448">
        <v>5.3600000000000002E-2</v>
      </c>
    </row>
    <row r="510" spans="1:38">
      <c r="A510" s="437" t="s">
        <v>995</v>
      </c>
      <c r="B510" s="437" t="s">
        <v>2286</v>
      </c>
      <c r="C510" s="437" t="s">
        <v>517</v>
      </c>
      <c r="D510" s="437" t="s">
        <v>518</v>
      </c>
      <c r="E510" s="437" t="s">
        <v>1393</v>
      </c>
      <c r="F510" s="437" t="s">
        <v>986</v>
      </c>
      <c r="G510" s="437" t="s">
        <v>1369</v>
      </c>
      <c r="H510" s="437" t="s">
        <v>985</v>
      </c>
      <c r="I510" s="437" t="s">
        <v>0</v>
      </c>
      <c r="J510" s="437" t="s">
        <v>987</v>
      </c>
      <c r="K510" s="437" t="s">
        <v>521</v>
      </c>
      <c r="L510" s="437" t="s">
        <v>533</v>
      </c>
      <c r="M510" s="437">
        <v>1</v>
      </c>
      <c r="N510" s="437">
        <v>1</v>
      </c>
      <c r="O510" s="437">
        <v>1</v>
      </c>
      <c r="P510" s="437">
        <v>1</v>
      </c>
      <c r="Q510" s="437">
        <v>1</v>
      </c>
      <c r="R510" s="437">
        <v>1</v>
      </c>
      <c r="S510" s="448">
        <v>1777522.5</v>
      </c>
      <c r="T510" s="448">
        <v>0</v>
      </c>
      <c r="U510" s="448">
        <v>0</v>
      </c>
      <c r="V510" s="448">
        <v>8354.36</v>
      </c>
      <c r="W510" s="448">
        <v>0</v>
      </c>
      <c r="X510" s="448">
        <v>0</v>
      </c>
      <c r="Y510" s="448">
        <v>0</v>
      </c>
      <c r="Z510" s="448">
        <v>1777522.5</v>
      </c>
      <c r="AA510" s="846">
        <v>43678</v>
      </c>
      <c r="AB510" s="846">
        <v>46235</v>
      </c>
      <c r="AC510" s="847">
        <v>1777522.5</v>
      </c>
      <c r="AD510" s="448">
        <v>4.9888888888888889</v>
      </c>
      <c r="AE510" s="448">
        <v>7.1027777777777779</v>
      </c>
      <c r="AF510" s="848">
        <v>5.6399999999999999E-2</v>
      </c>
      <c r="AG510" s="448">
        <v>8867862.25</v>
      </c>
      <c r="AH510" s="448">
        <v>12625347.3125</v>
      </c>
      <c r="AI510" s="448">
        <v>100252.269</v>
      </c>
      <c r="AJ510" s="448">
        <v>4.9888888888888889</v>
      </c>
      <c r="AK510" s="448">
        <v>7.1027777777777779</v>
      </c>
      <c r="AL510" s="448">
        <v>5.6399999999999999E-2</v>
      </c>
    </row>
    <row r="511" spans="1:38">
      <c r="A511" s="437" t="s">
        <v>995</v>
      </c>
      <c r="B511" s="437" t="s">
        <v>2287</v>
      </c>
      <c r="C511" s="437" t="s">
        <v>517</v>
      </c>
      <c r="D511" s="437" t="s">
        <v>518</v>
      </c>
      <c r="E511" s="437" t="s">
        <v>1393</v>
      </c>
      <c r="F511" s="437" t="s">
        <v>986</v>
      </c>
      <c r="G511" s="437" t="s">
        <v>1369</v>
      </c>
      <c r="H511" s="437" t="s">
        <v>985</v>
      </c>
      <c r="I511" s="437" t="s">
        <v>0</v>
      </c>
      <c r="J511" s="437" t="s">
        <v>987</v>
      </c>
      <c r="K511" s="437" t="s">
        <v>521</v>
      </c>
      <c r="L511" s="437" t="s">
        <v>533</v>
      </c>
      <c r="M511" s="437">
        <v>1</v>
      </c>
      <c r="N511" s="437">
        <v>1</v>
      </c>
      <c r="O511" s="437">
        <v>1</v>
      </c>
      <c r="P511" s="437">
        <v>1</v>
      </c>
      <c r="Q511" s="437">
        <v>1</v>
      </c>
      <c r="R511" s="437">
        <v>1</v>
      </c>
      <c r="S511" s="448">
        <v>748267.5</v>
      </c>
      <c r="T511" s="448">
        <v>0</v>
      </c>
      <c r="U511" s="448">
        <v>0</v>
      </c>
      <c r="V511" s="448">
        <v>3697.69</v>
      </c>
      <c r="W511" s="448">
        <v>0</v>
      </c>
      <c r="X511" s="448">
        <v>0</v>
      </c>
      <c r="Y511" s="448">
        <v>0</v>
      </c>
      <c r="Z511" s="448">
        <v>748267.5</v>
      </c>
      <c r="AA511" s="846">
        <v>43678</v>
      </c>
      <c r="AB511" s="846">
        <v>46600</v>
      </c>
      <c r="AC511" s="847">
        <v>748267.5</v>
      </c>
      <c r="AD511" s="448">
        <v>6.0027777777777782</v>
      </c>
      <c r="AE511" s="448">
        <v>8.1166666666666671</v>
      </c>
      <c r="AF511" s="848">
        <v>5.9299999999999999E-2</v>
      </c>
      <c r="AG511" s="448">
        <v>4491683.520833334</v>
      </c>
      <c r="AH511" s="448">
        <v>6073437.875</v>
      </c>
      <c r="AI511" s="448">
        <v>44372.262750000002</v>
      </c>
      <c r="AJ511" s="448">
        <v>6.0027777777777782</v>
      </c>
      <c r="AK511" s="448">
        <v>8.1166666666666671</v>
      </c>
      <c r="AL511" s="448">
        <v>5.9300000000000005E-2</v>
      </c>
    </row>
    <row r="512" spans="1:38">
      <c r="A512" s="437" t="s">
        <v>995</v>
      </c>
      <c r="B512" s="437" t="s">
        <v>2288</v>
      </c>
      <c r="C512" s="437" t="s">
        <v>517</v>
      </c>
      <c r="D512" s="437" t="s">
        <v>518</v>
      </c>
      <c r="E512" s="437" t="s">
        <v>1393</v>
      </c>
      <c r="F512" s="437" t="s">
        <v>986</v>
      </c>
      <c r="G512" s="437" t="s">
        <v>1369</v>
      </c>
      <c r="H512" s="437" t="s">
        <v>985</v>
      </c>
      <c r="I512" s="437" t="s">
        <v>0</v>
      </c>
      <c r="J512" s="437" t="s">
        <v>987</v>
      </c>
      <c r="K512" s="437" t="s">
        <v>521</v>
      </c>
      <c r="L512" s="437" t="s">
        <v>533</v>
      </c>
      <c r="M512" s="437">
        <v>1</v>
      </c>
      <c r="N512" s="437">
        <v>1</v>
      </c>
      <c r="O512" s="437">
        <v>1</v>
      </c>
      <c r="P512" s="437">
        <v>1</v>
      </c>
      <c r="Q512" s="437">
        <v>1</v>
      </c>
      <c r="R512" s="437">
        <v>1</v>
      </c>
      <c r="S512" s="448">
        <v>106200</v>
      </c>
      <c r="T512" s="448">
        <v>0</v>
      </c>
      <c r="U512" s="448">
        <v>0</v>
      </c>
      <c r="V512" s="448">
        <v>549.58000000000004</v>
      </c>
      <c r="W512" s="448">
        <v>0</v>
      </c>
      <c r="X512" s="448">
        <v>0</v>
      </c>
      <c r="Y512" s="448">
        <v>0</v>
      </c>
      <c r="Z512" s="448">
        <v>106200</v>
      </c>
      <c r="AA512" s="846">
        <v>43678</v>
      </c>
      <c r="AB512" s="846">
        <v>46966</v>
      </c>
      <c r="AC512" s="847">
        <v>106200</v>
      </c>
      <c r="AD512" s="448">
        <v>7.0194444444444448</v>
      </c>
      <c r="AE512" s="448">
        <v>9.1333333333333329</v>
      </c>
      <c r="AF512" s="848">
        <v>6.2100000000000002E-2</v>
      </c>
      <c r="AG512" s="448">
        <v>745465</v>
      </c>
      <c r="AH512" s="448">
        <v>969960</v>
      </c>
      <c r="AI512" s="448">
        <v>6595.02</v>
      </c>
      <c r="AJ512" s="448">
        <v>7.0194444444444448</v>
      </c>
      <c r="AK512" s="448">
        <v>9.1333333333333329</v>
      </c>
      <c r="AL512" s="448">
        <v>6.2100000000000002E-2</v>
      </c>
    </row>
    <row r="513" spans="1:38">
      <c r="A513" s="437" t="s">
        <v>996</v>
      </c>
      <c r="B513" s="437" t="s">
        <v>2289</v>
      </c>
      <c r="C513" s="437" t="s">
        <v>517</v>
      </c>
      <c r="D513" s="437" t="s">
        <v>518</v>
      </c>
      <c r="E513" s="437" t="s">
        <v>1393</v>
      </c>
      <c r="F513" s="437" t="s">
        <v>986</v>
      </c>
      <c r="G513" s="437" t="s">
        <v>1369</v>
      </c>
      <c r="H513" s="437" t="s">
        <v>985</v>
      </c>
      <c r="I513" s="437" t="s">
        <v>0</v>
      </c>
      <c r="J513" s="437" t="s">
        <v>987</v>
      </c>
      <c r="K513" s="437" t="s">
        <v>521</v>
      </c>
      <c r="L513" s="437" t="s">
        <v>533</v>
      </c>
      <c r="M513" s="437">
        <v>1</v>
      </c>
      <c r="N513" s="437">
        <v>1</v>
      </c>
      <c r="O513" s="437">
        <v>1</v>
      </c>
      <c r="P513" s="437">
        <v>1</v>
      </c>
      <c r="Q513" s="437">
        <v>1</v>
      </c>
      <c r="R513" s="437">
        <v>1</v>
      </c>
      <c r="S513" s="448">
        <v>47052.5</v>
      </c>
      <c r="T513" s="448">
        <v>0</v>
      </c>
      <c r="U513" s="448">
        <v>47052.5</v>
      </c>
      <c r="V513" s="448">
        <v>149.78</v>
      </c>
      <c r="W513" s="448">
        <v>0</v>
      </c>
      <c r="X513" s="448">
        <v>0</v>
      </c>
      <c r="Y513" s="448">
        <v>0</v>
      </c>
      <c r="Z513" s="448">
        <v>0</v>
      </c>
      <c r="AA513" s="846">
        <v>43679</v>
      </c>
      <c r="AB513" s="846">
        <v>44410</v>
      </c>
      <c r="AC513" s="847">
        <v>94105</v>
      </c>
      <c r="AD513" s="448">
        <v>-8.0555555555555561E-2</v>
      </c>
      <c r="AE513" s="448">
        <v>2.0305555555555554</v>
      </c>
      <c r="AF513" s="848">
        <v>3.8199999999999998E-2</v>
      </c>
      <c r="AG513" s="448">
        <v>0</v>
      </c>
      <c r="AH513" s="448">
        <v>0</v>
      </c>
      <c r="AI513" s="448">
        <v>0</v>
      </c>
      <c r="AJ513" s="448" t="e">
        <v>#DIV/0!</v>
      </c>
      <c r="AK513" s="448" t="e">
        <v>#DIV/0!</v>
      </c>
      <c r="AL513" s="448" t="e">
        <v>#DIV/0!</v>
      </c>
    </row>
    <row r="514" spans="1:38">
      <c r="A514" s="437" t="s">
        <v>996</v>
      </c>
      <c r="B514" s="437" t="s">
        <v>2290</v>
      </c>
      <c r="C514" s="437" t="s">
        <v>517</v>
      </c>
      <c r="D514" s="437" t="s">
        <v>518</v>
      </c>
      <c r="E514" s="437" t="s">
        <v>1393</v>
      </c>
      <c r="F514" s="437" t="s">
        <v>986</v>
      </c>
      <c r="G514" s="437" t="s">
        <v>1369</v>
      </c>
      <c r="H514" s="437" t="s">
        <v>985</v>
      </c>
      <c r="I514" s="437" t="s">
        <v>0</v>
      </c>
      <c r="J514" s="437" t="s">
        <v>987</v>
      </c>
      <c r="K514" s="437" t="s">
        <v>521</v>
      </c>
      <c r="L514" s="437" t="s">
        <v>533</v>
      </c>
      <c r="M514" s="437">
        <v>1</v>
      </c>
      <c r="N514" s="437">
        <v>1</v>
      </c>
      <c r="O514" s="437">
        <v>1</v>
      </c>
      <c r="P514" s="437">
        <v>1</v>
      </c>
      <c r="Q514" s="437">
        <v>1</v>
      </c>
      <c r="R514" s="437">
        <v>1</v>
      </c>
      <c r="S514" s="448">
        <v>247652.5</v>
      </c>
      <c r="T514" s="448">
        <v>0</v>
      </c>
      <c r="U514" s="448">
        <v>0</v>
      </c>
      <c r="V514" s="448">
        <v>887.42</v>
      </c>
      <c r="W514" s="448">
        <v>0</v>
      </c>
      <c r="X514" s="448">
        <v>0</v>
      </c>
      <c r="Y514" s="448">
        <v>0</v>
      </c>
      <c r="Z514" s="448">
        <v>247652.5</v>
      </c>
      <c r="AA514" s="846">
        <v>43679</v>
      </c>
      <c r="AB514" s="846">
        <v>44775</v>
      </c>
      <c r="AC514" s="847">
        <v>247652.5</v>
      </c>
      <c r="AD514" s="448">
        <v>0.93333333333333335</v>
      </c>
      <c r="AE514" s="448">
        <v>3.0444444444444443</v>
      </c>
      <c r="AF514" s="848">
        <v>4.2999999999999997E-2</v>
      </c>
      <c r="AG514" s="448">
        <v>231142.33333333334</v>
      </c>
      <c r="AH514" s="448">
        <v>753964.27777777775</v>
      </c>
      <c r="AI514" s="448">
        <v>10649.057499999999</v>
      </c>
      <c r="AJ514" s="448">
        <v>0.93333333333333335</v>
      </c>
      <c r="AK514" s="448">
        <v>3.0444444444444443</v>
      </c>
      <c r="AL514" s="448">
        <v>4.2999999999999997E-2</v>
      </c>
    </row>
    <row r="515" spans="1:38">
      <c r="A515" s="437" t="s">
        <v>996</v>
      </c>
      <c r="B515" s="437" t="s">
        <v>2291</v>
      </c>
      <c r="C515" s="437" t="s">
        <v>517</v>
      </c>
      <c r="D515" s="437" t="s">
        <v>518</v>
      </c>
      <c r="E515" s="437" t="s">
        <v>1393</v>
      </c>
      <c r="F515" s="437" t="s">
        <v>986</v>
      </c>
      <c r="G515" s="437" t="s">
        <v>1369</v>
      </c>
      <c r="H515" s="437" t="s">
        <v>985</v>
      </c>
      <c r="I515" s="437" t="s">
        <v>0</v>
      </c>
      <c r="J515" s="437" t="s">
        <v>987</v>
      </c>
      <c r="K515" s="437" t="s">
        <v>521</v>
      </c>
      <c r="L515" s="437" t="s">
        <v>533</v>
      </c>
      <c r="M515" s="437">
        <v>1</v>
      </c>
      <c r="N515" s="437">
        <v>1</v>
      </c>
      <c r="O515" s="437">
        <v>1</v>
      </c>
      <c r="P515" s="437">
        <v>1</v>
      </c>
      <c r="Q515" s="437">
        <v>1</v>
      </c>
      <c r="R515" s="437">
        <v>1</v>
      </c>
      <c r="S515" s="448">
        <v>106200</v>
      </c>
      <c r="T515" s="448">
        <v>0</v>
      </c>
      <c r="U515" s="448">
        <v>0</v>
      </c>
      <c r="V515" s="448">
        <v>416.83</v>
      </c>
      <c r="W515" s="448">
        <v>0</v>
      </c>
      <c r="X515" s="448">
        <v>0</v>
      </c>
      <c r="Y515" s="448">
        <v>0</v>
      </c>
      <c r="Z515" s="448">
        <v>106200</v>
      </c>
      <c r="AA515" s="846">
        <v>43679</v>
      </c>
      <c r="AB515" s="846">
        <v>45140</v>
      </c>
      <c r="AC515" s="847">
        <v>106200</v>
      </c>
      <c r="AD515" s="448">
        <v>1.9472222222222222</v>
      </c>
      <c r="AE515" s="448">
        <v>4.0583333333333336</v>
      </c>
      <c r="AF515" s="848">
        <v>4.7100000000000003E-2</v>
      </c>
      <c r="AG515" s="448">
        <v>206795</v>
      </c>
      <c r="AH515" s="448">
        <v>430995</v>
      </c>
      <c r="AI515" s="448">
        <v>5002.0200000000004</v>
      </c>
      <c r="AJ515" s="448">
        <v>1.9472222222222222</v>
      </c>
      <c r="AK515" s="448">
        <v>4.0583333333333336</v>
      </c>
      <c r="AL515" s="448">
        <v>4.7100000000000003E-2</v>
      </c>
    </row>
    <row r="516" spans="1:38">
      <c r="A516" s="437" t="s">
        <v>996</v>
      </c>
      <c r="B516" s="437" t="s">
        <v>2292</v>
      </c>
      <c r="C516" s="437" t="s">
        <v>517</v>
      </c>
      <c r="D516" s="437" t="s">
        <v>518</v>
      </c>
      <c r="E516" s="437" t="s">
        <v>1393</v>
      </c>
      <c r="F516" s="437" t="s">
        <v>986</v>
      </c>
      <c r="G516" s="437" t="s">
        <v>1369</v>
      </c>
      <c r="H516" s="437" t="s">
        <v>985</v>
      </c>
      <c r="I516" s="437" t="s">
        <v>0</v>
      </c>
      <c r="J516" s="437" t="s">
        <v>987</v>
      </c>
      <c r="K516" s="437" t="s">
        <v>521</v>
      </c>
      <c r="L516" s="437" t="s">
        <v>533</v>
      </c>
      <c r="M516" s="437">
        <v>1</v>
      </c>
      <c r="N516" s="437">
        <v>1</v>
      </c>
      <c r="O516" s="437">
        <v>1</v>
      </c>
      <c r="P516" s="437">
        <v>1</v>
      </c>
      <c r="Q516" s="437">
        <v>1</v>
      </c>
      <c r="R516" s="437">
        <v>1</v>
      </c>
      <c r="S516" s="448">
        <v>887212.5</v>
      </c>
      <c r="T516" s="448">
        <v>0</v>
      </c>
      <c r="U516" s="448">
        <v>0</v>
      </c>
      <c r="V516" s="448">
        <v>3748.47</v>
      </c>
      <c r="W516" s="448">
        <v>0</v>
      </c>
      <c r="X516" s="448">
        <v>0</v>
      </c>
      <c r="Y516" s="448">
        <v>0</v>
      </c>
      <c r="Z516" s="448">
        <v>887212.5</v>
      </c>
      <c r="AA516" s="846">
        <v>43679</v>
      </c>
      <c r="AB516" s="846">
        <v>45506</v>
      </c>
      <c r="AC516" s="847">
        <v>887212.5</v>
      </c>
      <c r="AD516" s="448">
        <v>2.963888888888889</v>
      </c>
      <c r="AE516" s="448">
        <v>5.0750000000000002</v>
      </c>
      <c r="AF516" s="848">
        <v>5.0700000000000002E-2</v>
      </c>
      <c r="AG516" s="448">
        <v>2629599.2708333335</v>
      </c>
      <c r="AH516" s="448">
        <v>4502603.4375</v>
      </c>
      <c r="AI516" s="448">
        <v>44981.673750000002</v>
      </c>
      <c r="AJ516" s="448">
        <v>2.963888888888889</v>
      </c>
      <c r="AK516" s="448">
        <v>5.0750000000000002</v>
      </c>
      <c r="AL516" s="448">
        <v>5.0700000000000002E-2</v>
      </c>
    </row>
    <row r="517" spans="1:38">
      <c r="A517" s="437" t="s">
        <v>996</v>
      </c>
      <c r="B517" s="437" t="s">
        <v>2293</v>
      </c>
      <c r="C517" s="437" t="s">
        <v>517</v>
      </c>
      <c r="D517" s="437" t="s">
        <v>518</v>
      </c>
      <c r="E517" s="437" t="s">
        <v>1393</v>
      </c>
      <c r="F517" s="437" t="s">
        <v>986</v>
      </c>
      <c r="G517" s="437" t="s">
        <v>1369</v>
      </c>
      <c r="H517" s="437" t="s">
        <v>985</v>
      </c>
      <c r="I517" s="437" t="s">
        <v>0</v>
      </c>
      <c r="J517" s="437" t="s">
        <v>987</v>
      </c>
      <c r="K517" s="437" t="s">
        <v>521</v>
      </c>
      <c r="L517" s="437" t="s">
        <v>533</v>
      </c>
      <c r="M517" s="437">
        <v>1</v>
      </c>
      <c r="N517" s="437">
        <v>1</v>
      </c>
      <c r="O517" s="437">
        <v>1</v>
      </c>
      <c r="P517" s="437">
        <v>1</v>
      </c>
      <c r="Q517" s="437">
        <v>1</v>
      </c>
      <c r="R517" s="437">
        <v>1</v>
      </c>
      <c r="S517" s="448">
        <v>1101677.5</v>
      </c>
      <c r="T517" s="448">
        <v>0</v>
      </c>
      <c r="U517" s="448">
        <v>0</v>
      </c>
      <c r="V517" s="448">
        <v>4920.83</v>
      </c>
      <c r="W517" s="448">
        <v>0</v>
      </c>
      <c r="X517" s="448">
        <v>0</v>
      </c>
      <c r="Y517" s="448">
        <v>0</v>
      </c>
      <c r="Z517" s="448">
        <v>1101677.5</v>
      </c>
      <c r="AA517" s="846">
        <v>43679</v>
      </c>
      <c r="AB517" s="846">
        <v>45871</v>
      </c>
      <c r="AC517" s="847">
        <v>1101677.5</v>
      </c>
      <c r="AD517" s="448">
        <v>3.9777777777777779</v>
      </c>
      <c r="AE517" s="448">
        <v>6.0888888888888886</v>
      </c>
      <c r="AF517" s="848">
        <v>5.3600000000000002E-2</v>
      </c>
      <c r="AG517" s="448">
        <v>4382228.277777778</v>
      </c>
      <c r="AH517" s="448">
        <v>6707991.888888889</v>
      </c>
      <c r="AI517" s="448">
        <v>59049.914000000004</v>
      </c>
      <c r="AJ517" s="448">
        <v>3.9777777777777779</v>
      </c>
      <c r="AK517" s="448">
        <v>6.0888888888888886</v>
      </c>
      <c r="AL517" s="448">
        <v>5.3600000000000002E-2</v>
      </c>
    </row>
    <row r="518" spans="1:38">
      <c r="A518" s="437" t="s">
        <v>996</v>
      </c>
      <c r="B518" s="437" t="s">
        <v>2294</v>
      </c>
      <c r="C518" s="437" t="s">
        <v>517</v>
      </c>
      <c r="D518" s="437" t="s">
        <v>518</v>
      </c>
      <c r="E518" s="437" t="s">
        <v>1393</v>
      </c>
      <c r="F518" s="437" t="s">
        <v>986</v>
      </c>
      <c r="G518" s="437" t="s">
        <v>1369</v>
      </c>
      <c r="H518" s="437" t="s">
        <v>985</v>
      </c>
      <c r="I518" s="437" t="s">
        <v>0</v>
      </c>
      <c r="J518" s="437" t="s">
        <v>987</v>
      </c>
      <c r="K518" s="437" t="s">
        <v>521</v>
      </c>
      <c r="L518" s="437" t="s">
        <v>533</v>
      </c>
      <c r="M518" s="437">
        <v>1</v>
      </c>
      <c r="N518" s="437">
        <v>1</v>
      </c>
      <c r="O518" s="437">
        <v>1</v>
      </c>
      <c r="P518" s="437">
        <v>1</v>
      </c>
      <c r="Q518" s="437">
        <v>1</v>
      </c>
      <c r="R518" s="437">
        <v>1</v>
      </c>
      <c r="S518" s="448">
        <v>1409362.5</v>
      </c>
      <c r="T518" s="448">
        <v>0</v>
      </c>
      <c r="U518" s="448">
        <v>0</v>
      </c>
      <c r="V518" s="448">
        <v>6624</v>
      </c>
      <c r="W518" s="448">
        <v>0</v>
      </c>
      <c r="X518" s="448">
        <v>0</v>
      </c>
      <c r="Y518" s="448">
        <v>0</v>
      </c>
      <c r="Z518" s="448">
        <v>1409362.5</v>
      </c>
      <c r="AA518" s="846">
        <v>43679</v>
      </c>
      <c r="AB518" s="846">
        <v>46236</v>
      </c>
      <c r="AC518" s="847">
        <v>1409362.5</v>
      </c>
      <c r="AD518" s="448">
        <v>4.9916666666666663</v>
      </c>
      <c r="AE518" s="448">
        <v>7.1027777777777779</v>
      </c>
      <c r="AF518" s="848">
        <v>5.6399999999999999E-2</v>
      </c>
      <c r="AG518" s="448">
        <v>7035067.8124999991</v>
      </c>
      <c r="AH518" s="448">
        <v>10010388.645833334</v>
      </c>
      <c r="AI518" s="448">
        <v>79488.044999999998</v>
      </c>
      <c r="AJ518" s="448">
        <v>4.9916666666666663</v>
      </c>
      <c r="AK518" s="448">
        <v>7.1027777777777779</v>
      </c>
      <c r="AL518" s="448">
        <v>5.6399999999999999E-2</v>
      </c>
    </row>
    <row r="519" spans="1:38">
      <c r="A519" s="437" t="s">
        <v>996</v>
      </c>
      <c r="B519" s="437" t="s">
        <v>2295</v>
      </c>
      <c r="C519" s="437" t="s">
        <v>517</v>
      </c>
      <c r="D519" s="437" t="s">
        <v>518</v>
      </c>
      <c r="E519" s="437" t="s">
        <v>1393</v>
      </c>
      <c r="F519" s="437" t="s">
        <v>986</v>
      </c>
      <c r="G519" s="437" t="s">
        <v>1369</v>
      </c>
      <c r="H519" s="437" t="s">
        <v>985</v>
      </c>
      <c r="I519" s="437" t="s">
        <v>0</v>
      </c>
      <c r="J519" s="437" t="s">
        <v>987</v>
      </c>
      <c r="K519" s="437" t="s">
        <v>521</v>
      </c>
      <c r="L519" s="437" t="s">
        <v>533</v>
      </c>
      <c r="M519" s="437">
        <v>1</v>
      </c>
      <c r="N519" s="437">
        <v>1</v>
      </c>
      <c r="O519" s="437">
        <v>1</v>
      </c>
      <c r="P519" s="437">
        <v>1</v>
      </c>
      <c r="Q519" s="437">
        <v>1</v>
      </c>
      <c r="R519" s="437">
        <v>1</v>
      </c>
      <c r="S519" s="448">
        <v>416245</v>
      </c>
      <c r="T519" s="448">
        <v>0</v>
      </c>
      <c r="U519" s="448">
        <v>0</v>
      </c>
      <c r="V519" s="448">
        <v>2056.94</v>
      </c>
      <c r="W519" s="448">
        <v>0</v>
      </c>
      <c r="X519" s="448">
        <v>0</v>
      </c>
      <c r="Y519" s="448">
        <v>0</v>
      </c>
      <c r="Z519" s="448">
        <v>416245</v>
      </c>
      <c r="AA519" s="846">
        <v>43679</v>
      </c>
      <c r="AB519" s="846">
        <v>46601</v>
      </c>
      <c r="AC519" s="847">
        <v>416245</v>
      </c>
      <c r="AD519" s="448">
        <v>6.0055555555555555</v>
      </c>
      <c r="AE519" s="448">
        <v>8.1166666666666671</v>
      </c>
      <c r="AF519" s="848">
        <v>5.9299999999999999E-2</v>
      </c>
      <c r="AG519" s="448">
        <v>2499782.472222222</v>
      </c>
      <c r="AH519" s="448">
        <v>3378521.916666667</v>
      </c>
      <c r="AI519" s="448">
        <v>24683.3285</v>
      </c>
      <c r="AJ519" s="448">
        <v>6.0055555555555546</v>
      </c>
      <c r="AK519" s="448">
        <v>8.1166666666666671</v>
      </c>
      <c r="AL519" s="448">
        <v>5.9299999999999999E-2</v>
      </c>
    </row>
    <row r="520" spans="1:38">
      <c r="A520" s="437" t="s">
        <v>997</v>
      </c>
      <c r="B520" s="437" t="s">
        <v>2296</v>
      </c>
      <c r="C520" s="437" t="s">
        <v>517</v>
      </c>
      <c r="D520" s="437" t="s">
        <v>518</v>
      </c>
      <c r="E520" s="437" t="s">
        <v>1393</v>
      </c>
      <c r="F520" s="437" t="s">
        <v>986</v>
      </c>
      <c r="G520" s="437" t="s">
        <v>1369</v>
      </c>
      <c r="H520" s="437" t="s">
        <v>985</v>
      </c>
      <c r="I520" s="437" t="s">
        <v>0</v>
      </c>
      <c r="J520" s="437" t="s">
        <v>987</v>
      </c>
      <c r="K520" s="437" t="s">
        <v>521</v>
      </c>
      <c r="L520" s="437" t="s">
        <v>533</v>
      </c>
      <c r="M520" s="437">
        <v>1</v>
      </c>
      <c r="N520" s="437">
        <v>1</v>
      </c>
      <c r="O520" s="437">
        <v>1</v>
      </c>
      <c r="P520" s="437">
        <v>1</v>
      </c>
      <c r="Q520" s="437">
        <v>1</v>
      </c>
      <c r="R520" s="437">
        <v>1</v>
      </c>
      <c r="S520" s="448">
        <v>146467.5</v>
      </c>
      <c r="T520" s="448">
        <v>0</v>
      </c>
      <c r="U520" s="448">
        <v>0</v>
      </c>
      <c r="V520" s="448">
        <v>524.84</v>
      </c>
      <c r="W520" s="448">
        <v>0</v>
      </c>
      <c r="X520" s="448">
        <v>0</v>
      </c>
      <c r="Y520" s="448">
        <v>0</v>
      </c>
      <c r="Z520" s="448">
        <v>146467.5</v>
      </c>
      <c r="AA520" s="846">
        <v>43679</v>
      </c>
      <c r="AB520" s="846">
        <v>44775</v>
      </c>
      <c r="AC520" s="847">
        <v>146467.5</v>
      </c>
      <c r="AD520" s="448">
        <v>0.93333333333333335</v>
      </c>
      <c r="AE520" s="448">
        <v>3.0444444444444443</v>
      </c>
      <c r="AF520" s="848">
        <v>4.2999999999999997E-2</v>
      </c>
      <c r="AG520" s="448">
        <v>136703</v>
      </c>
      <c r="AH520" s="448">
        <v>445912.16666666663</v>
      </c>
      <c r="AI520" s="448">
        <v>6298.1024999999991</v>
      </c>
      <c r="AJ520" s="448">
        <v>0.93333333333333335</v>
      </c>
      <c r="AK520" s="448">
        <v>3.0444444444444443</v>
      </c>
      <c r="AL520" s="448">
        <v>4.2999999999999997E-2</v>
      </c>
    </row>
    <row r="521" spans="1:38">
      <c r="A521" s="437" t="s">
        <v>997</v>
      </c>
      <c r="B521" s="437" t="s">
        <v>2297</v>
      </c>
      <c r="C521" s="437" t="s">
        <v>517</v>
      </c>
      <c r="D521" s="437" t="s">
        <v>518</v>
      </c>
      <c r="E521" s="437" t="s">
        <v>1393</v>
      </c>
      <c r="F521" s="437" t="s">
        <v>986</v>
      </c>
      <c r="G521" s="437" t="s">
        <v>1369</v>
      </c>
      <c r="H521" s="437" t="s">
        <v>985</v>
      </c>
      <c r="I521" s="437" t="s">
        <v>0</v>
      </c>
      <c r="J521" s="437" t="s">
        <v>987</v>
      </c>
      <c r="K521" s="437" t="s">
        <v>521</v>
      </c>
      <c r="L521" s="437" t="s">
        <v>533</v>
      </c>
      <c r="M521" s="437">
        <v>1</v>
      </c>
      <c r="N521" s="437">
        <v>1</v>
      </c>
      <c r="O521" s="437">
        <v>1</v>
      </c>
      <c r="P521" s="437">
        <v>1</v>
      </c>
      <c r="Q521" s="437">
        <v>1</v>
      </c>
      <c r="R521" s="437">
        <v>1</v>
      </c>
      <c r="S521" s="448">
        <v>47790</v>
      </c>
      <c r="T521" s="448">
        <v>0</v>
      </c>
      <c r="U521" s="448">
        <v>0</v>
      </c>
      <c r="V521" s="448">
        <v>187.58</v>
      </c>
      <c r="W521" s="448">
        <v>0</v>
      </c>
      <c r="X521" s="448">
        <v>0</v>
      </c>
      <c r="Y521" s="448">
        <v>0</v>
      </c>
      <c r="Z521" s="448">
        <v>47790</v>
      </c>
      <c r="AA521" s="846">
        <v>43679</v>
      </c>
      <c r="AB521" s="846">
        <v>45140</v>
      </c>
      <c r="AC521" s="847">
        <v>47790</v>
      </c>
      <c r="AD521" s="448">
        <v>1.9472222222222222</v>
      </c>
      <c r="AE521" s="448">
        <v>4.0583333333333336</v>
      </c>
      <c r="AF521" s="848">
        <v>4.7100000000000003E-2</v>
      </c>
      <c r="AG521" s="448">
        <v>93057.75</v>
      </c>
      <c r="AH521" s="448">
        <v>193947.75</v>
      </c>
      <c r="AI521" s="448">
        <v>2250.9090000000001</v>
      </c>
      <c r="AJ521" s="448">
        <v>1.9472222222222222</v>
      </c>
      <c r="AK521" s="448">
        <v>4.0583333333333336</v>
      </c>
      <c r="AL521" s="448">
        <v>4.7100000000000003E-2</v>
      </c>
    </row>
    <row r="522" spans="1:38">
      <c r="A522" s="437" t="s">
        <v>997</v>
      </c>
      <c r="B522" s="437" t="s">
        <v>2298</v>
      </c>
      <c r="C522" s="437" t="s">
        <v>517</v>
      </c>
      <c r="D522" s="437" t="s">
        <v>518</v>
      </c>
      <c r="E522" s="437" t="s">
        <v>1393</v>
      </c>
      <c r="F522" s="437" t="s">
        <v>986</v>
      </c>
      <c r="G522" s="437" t="s">
        <v>1369</v>
      </c>
      <c r="H522" s="437" t="s">
        <v>985</v>
      </c>
      <c r="I522" s="437" t="s">
        <v>0</v>
      </c>
      <c r="J522" s="437" t="s">
        <v>987</v>
      </c>
      <c r="K522" s="437" t="s">
        <v>521</v>
      </c>
      <c r="L522" s="437" t="s">
        <v>533</v>
      </c>
      <c r="M522" s="437">
        <v>1</v>
      </c>
      <c r="N522" s="437">
        <v>1</v>
      </c>
      <c r="O522" s="437">
        <v>1</v>
      </c>
      <c r="P522" s="437">
        <v>1</v>
      </c>
      <c r="Q522" s="437">
        <v>1</v>
      </c>
      <c r="R522" s="437">
        <v>1</v>
      </c>
      <c r="S522" s="448">
        <v>364325</v>
      </c>
      <c r="T522" s="448">
        <v>0</v>
      </c>
      <c r="U522" s="448">
        <v>0</v>
      </c>
      <c r="V522" s="448">
        <v>1539.27</v>
      </c>
      <c r="W522" s="448">
        <v>0</v>
      </c>
      <c r="X522" s="448">
        <v>0</v>
      </c>
      <c r="Y522" s="448">
        <v>0</v>
      </c>
      <c r="Z522" s="448">
        <v>364325</v>
      </c>
      <c r="AA522" s="846">
        <v>43679</v>
      </c>
      <c r="AB522" s="846">
        <v>45506</v>
      </c>
      <c r="AC522" s="847">
        <v>364325</v>
      </c>
      <c r="AD522" s="448">
        <v>2.963888888888889</v>
      </c>
      <c r="AE522" s="448">
        <v>5.0750000000000002</v>
      </c>
      <c r="AF522" s="848">
        <v>5.0700000000000002E-2</v>
      </c>
      <c r="AG522" s="448">
        <v>1079818.8194444445</v>
      </c>
      <c r="AH522" s="448">
        <v>1848949.375</v>
      </c>
      <c r="AI522" s="448">
        <v>18471.2775</v>
      </c>
      <c r="AJ522" s="448">
        <v>2.963888888888889</v>
      </c>
      <c r="AK522" s="448">
        <v>5.0750000000000002</v>
      </c>
      <c r="AL522" s="448">
        <v>5.0700000000000002E-2</v>
      </c>
    </row>
    <row r="523" spans="1:38">
      <c r="A523" s="437" t="s">
        <v>997</v>
      </c>
      <c r="B523" s="437" t="s">
        <v>2299</v>
      </c>
      <c r="C523" s="437" t="s">
        <v>517</v>
      </c>
      <c r="D523" s="437" t="s">
        <v>518</v>
      </c>
      <c r="E523" s="437" t="s">
        <v>1393</v>
      </c>
      <c r="F523" s="437" t="s">
        <v>986</v>
      </c>
      <c r="G523" s="437" t="s">
        <v>1369</v>
      </c>
      <c r="H523" s="437" t="s">
        <v>985</v>
      </c>
      <c r="I523" s="437" t="s">
        <v>0</v>
      </c>
      <c r="J523" s="437" t="s">
        <v>987</v>
      </c>
      <c r="K523" s="437" t="s">
        <v>521</v>
      </c>
      <c r="L523" s="437" t="s">
        <v>533</v>
      </c>
      <c r="M523" s="437">
        <v>1</v>
      </c>
      <c r="N523" s="437">
        <v>1</v>
      </c>
      <c r="O523" s="437">
        <v>1</v>
      </c>
      <c r="P523" s="437">
        <v>1</v>
      </c>
      <c r="Q523" s="437">
        <v>1</v>
      </c>
      <c r="R523" s="437">
        <v>1</v>
      </c>
      <c r="S523" s="448">
        <v>929692.5</v>
      </c>
      <c r="T523" s="448">
        <v>0</v>
      </c>
      <c r="U523" s="448">
        <v>0</v>
      </c>
      <c r="V523" s="448">
        <v>4152.63</v>
      </c>
      <c r="W523" s="448">
        <v>0</v>
      </c>
      <c r="X523" s="448">
        <v>0</v>
      </c>
      <c r="Y523" s="448">
        <v>0</v>
      </c>
      <c r="Z523" s="448">
        <v>929692.5</v>
      </c>
      <c r="AA523" s="846">
        <v>43679</v>
      </c>
      <c r="AB523" s="846">
        <v>45871</v>
      </c>
      <c r="AC523" s="847">
        <v>929692.5</v>
      </c>
      <c r="AD523" s="448">
        <v>3.9777777777777779</v>
      </c>
      <c r="AE523" s="448">
        <v>6.0888888888888886</v>
      </c>
      <c r="AF523" s="848">
        <v>5.3600000000000002E-2</v>
      </c>
      <c r="AG523" s="448">
        <v>3698110.1666666665</v>
      </c>
      <c r="AH523" s="448">
        <v>5660794.333333333</v>
      </c>
      <c r="AI523" s="448">
        <v>49831.518000000004</v>
      </c>
      <c r="AJ523" s="448">
        <v>3.9777777777777774</v>
      </c>
      <c r="AK523" s="448">
        <v>6.0888888888888886</v>
      </c>
      <c r="AL523" s="448">
        <v>5.3600000000000002E-2</v>
      </c>
    </row>
    <row r="524" spans="1:38">
      <c r="A524" s="437" t="s">
        <v>997</v>
      </c>
      <c r="B524" s="437" t="s">
        <v>2300</v>
      </c>
      <c r="C524" s="437" t="s">
        <v>517</v>
      </c>
      <c r="D524" s="437" t="s">
        <v>518</v>
      </c>
      <c r="E524" s="437" t="s">
        <v>1393</v>
      </c>
      <c r="F524" s="437" t="s">
        <v>986</v>
      </c>
      <c r="G524" s="437" t="s">
        <v>1369</v>
      </c>
      <c r="H524" s="437" t="s">
        <v>985</v>
      </c>
      <c r="I524" s="437" t="s">
        <v>0</v>
      </c>
      <c r="J524" s="437" t="s">
        <v>987</v>
      </c>
      <c r="K524" s="437" t="s">
        <v>521</v>
      </c>
      <c r="L524" s="437" t="s">
        <v>533</v>
      </c>
      <c r="M524" s="437">
        <v>1</v>
      </c>
      <c r="N524" s="437">
        <v>1</v>
      </c>
      <c r="O524" s="437">
        <v>1</v>
      </c>
      <c r="P524" s="437">
        <v>1</v>
      </c>
      <c r="Q524" s="437">
        <v>1</v>
      </c>
      <c r="R524" s="437">
        <v>1</v>
      </c>
      <c r="S524" s="448">
        <v>828802.5</v>
      </c>
      <c r="T524" s="448">
        <v>0</v>
      </c>
      <c r="U524" s="448">
        <v>0</v>
      </c>
      <c r="V524" s="448">
        <v>3895.37</v>
      </c>
      <c r="W524" s="448">
        <v>0</v>
      </c>
      <c r="X524" s="448">
        <v>0</v>
      </c>
      <c r="Y524" s="448">
        <v>0</v>
      </c>
      <c r="Z524" s="448">
        <v>828802.5</v>
      </c>
      <c r="AA524" s="846">
        <v>43679</v>
      </c>
      <c r="AB524" s="846">
        <v>46236</v>
      </c>
      <c r="AC524" s="847">
        <v>828802.5</v>
      </c>
      <c r="AD524" s="448">
        <v>4.9916666666666663</v>
      </c>
      <c r="AE524" s="448">
        <v>7.1027777777777779</v>
      </c>
      <c r="AF524" s="848">
        <v>5.6399999999999999E-2</v>
      </c>
      <c r="AG524" s="448">
        <v>4137105.8124999995</v>
      </c>
      <c r="AH524" s="448">
        <v>5886799.979166667</v>
      </c>
      <c r="AI524" s="448">
        <v>46744.460999999996</v>
      </c>
      <c r="AJ524" s="448">
        <v>4.9916666666666663</v>
      </c>
      <c r="AK524" s="448">
        <v>7.1027777777777779</v>
      </c>
      <c r="AL524" s="448">
        <v>5.6399999999999992E-2</v>
      </c>
    </row>
    <row r="525" spans="1:38">
      <c r="A525" s="437" t="s">
        <v>997</v>
      </c>
      <c r="B525" s="437" t="s">
        <v>2301</v>
      </c>
      <c r="C525" s="437" t="s">
        <v>517</v>
      </c>
      <c r="D525" s="437" t="s">
        <v>518</v>
      </c>
      <c r="E525" s="437" t="s">
        <v>1393</v>
      </c>
      <c r="F525" s="437" t="s">
        <v>986</v>
      </c>
      <c r="G525" s="437" t="s">
        <v>1369</v>
      </c>
      <c r="H525" s="437" t="s">
        <v>985</v>
      </c>
      <c r="I525" s="437" t="s">
        <v>0</v>
      </c>
      <c r="J525" s="437" t="s">
        <v>987</v>
      </c>
      <c r="K525" s="437" t="s">
        <v>521</v>
      </c>
      <c r="L525" s="437" t="s">
        <v>533</v>
      </c>
      <c r="M525" s="437">
        <v>1</v>
      </c>
      <c r="N525" s="437">
        <v>1</v>
      </c>
      <c r="O525" s="437">
        <v>1</v>
      </c>
      <c r="P525" s="437">
        <v>1</v>
      </c>
      <c r="Q525" s="437">
        <v>1</v>
      </c>
      <c r="R525" s="437">
        <v>1</v>
      </c>
      <c r="S525" s="448">
        <v>311962.5</v>
      </c>
      <c r="T525" s="448">
        <v>0</v>
      </c>
      <c r="U525" s="448">
        <v>0</v>
      </c>
      <c r="V525" s="448">
        <v>1541.61</v>
      </c>
      <c r="W525" s="448">
        <v>0</v>
      </c>
      <c r="X525" s="448">
        <v>0</v>
      </c>
      <c r="Y525" s="448">
        <v>0</v>
      </c>
      <c r="Z525" s="448">
        <v>311962.5</v>
      </c>
      <c r="AA525" s="846">
        <v>43679</v>
      </c>
      <c r="AB525" s="846">
        <v>46601</v>
      </c>
      <c r="AC525" s="847">
        <v>311962.5</v>
      </c>
      <c r="AD525" s="448">
        <v>6.0055555555555555</v>
      </c>
      <c r="AE525" s="448">
        <v>8.1166666666666671</v>
      </c>
      <c r="AF525" s="848">
        <v>5.9299999999999999E-2</v>
      </c>
      <c r="AG525" s="448">
        <v>1873508.125</v>
      </c>
      <c r="AH525" s="448">
        <v>2532095.625</v>
      </c>
      <c r="AI525" s="448">
        <v>18499.376250000001</v>
      </c>
      <c r="AJ525" s="448">
        <v>6.0055555555555555</v>
      </c>
      <c r="AK525" s="448">
        <v>8.1166666666666671</v>
      </c>
      <c r="AL525" s="448">
        <v>5.9300000000000005E-2</v>
      </c>
    </row>
    <row r="526" spans="1:38">
      <c r="A526" s="437" t="s">
        <v>998</v>
      </c>
      <c r="B526" s="437" t="s">
        <v>2302</v>
      </c>
      <c r="C526" s="437" t="s">
        <v>517</v>
      </c>
      <c r="D526" s="437" t="s">
        <v>518</v>
      </c>
      <c r="E526" s="437" t="s">
        <v>1393</v>
      </c>
      <c r="F526" s="437" t="s">
        <v>986</v>
      </c>
      <c r="G526" s="437" t="s">
        <v>1369</v>
      </c>
      <c r="H526" s="437" t="s">
        <v>985</v>
      </c>
      <c r="I526" s="437" t="s">
        <v>0</v>
      </c>
      <c r="J526" s="437" t="s">
        <v>987</v>
      </c>
      <c r="K526" s="437" t="s">
        <v>521</v>
      </c>
      <c r="L526" s="437" t="s">
        <v>533</v>
      </c>
      <c r="M526" s="437">
        <v>1</v>
      </c>
      <c r="N526" s="437">
        <v>1</v>
      </c>
      <c r="O526" s="437">
        <v>1</v>
      </c>
      <c r="P526" s="437">
        <v>1</v>
      </c>
      <c r="Q526" s="437">
        <v>1</v>
      </c>
      <c r="R526" s="437">
        <v>1</v>
      </c>
      <c r="S526" s="448">
        <v>53100</v>
      </c>
      <c r="T526" s="448">
        <v>0</v>
      </c>
      <c r="U526" s="448">
        <v>53100</v>
      </c>
      <c r="V526" s="448">
        <v>169.03</v>
      </c>
      <c r="W526" s="448">
        <v>0</v>
      </c>
      <c r="X526" s="448">
        <v>0</v>
      </c>
      <c r="Y526" s="448">
        <v>0</v>
      </c>
      <c r="Z526" s="448">
        <v>0</v>
      </c>
      <c r="AA526" s="846">
        <v>43682</v>
      </c>
      <c r="AB526" s="846">
        <v>44413</v>
      </c>
      <c r="AC526" s="847">
        <v>106200</v>
      </c>
      <c r="AD526" s="448">
        <v>-7.2222222222222215E-2</v>
      </c>
      <c r="AE526" s="448">
        <v>2.0305555555555554</v>
      </c>
      <c r="AF526" s="848">
        <v>3.8199999999999998E-2</v>
      </c>
      <c r="AG526" s="448">
        <v>0</v>
      </c>
      <c r="AH526" s="448">
        <v>0</v>
      </c>
      <c r="AI526" s="448">
        <v>0</v>
      </c>
      <c r="AJ526" s="448" t="e">
        <v>#DIV/0!</v>
      </c>
      <c r="AK526" s="448" t="e">
        <v>#DIV/0!</v>
      </c>
      <c r="AL526" s="448" t="e">
        <v>#DIV/0!</v>
      </c>
    </row>
    <row r="527" spans="1:38">
      <c r="A527" s="437" t="s">
        <v>998</v>
      </c>
      <c r="B527" s="437" t="s">
        <v>2303</v>
      </c>
      <c r="C527" s="437" t="s">
        <v>517</v>
      </c>
      <c r="D527" s="437" t="s">
        <v>518</v>
      </c>
      <c r="E527" s="437" t="s">
        <v>1393</v>
      </c>
      <c r="F527" s="437" t="s">
        <v>986</v>
      </c>
      <c r="G527" s="437" t="s">
        <v>1369</v>
      </c>
      <c r="H527" s="437" t="s">
        <v>985</v>
      </c>
      <c r="I527" s="437" t="s">
        <v>0</v>
      </c>
      <c r="J527" s="437" t="s">
        <v>987</v>
      </c>
      <c r="K527" s="437" t="s">
        <v>521</v>
      </c>
      <c r="L527" s="437" t="s">
        <v>533</v>
      </c>
      <c r="M527" s="437">
        <v>1</v>
      </c>
      <c r="N527" s="437">
        <v>1</v>
      </c>
      <c r="O527" s="437">
        <v>1</v>
      </c>
      <c r="P527" s="437">
        <v>1</v>
      </c>
      <c r="Q527" s="437">
        <v>1</v>
      </c>
      <c r="R527" s="437">
        <v>1</v>
      </c>
      <c r="S527" s="448">
        <v>96022.5</v>
      </c>
      <c r="T527" s="448">
        <v>0</v>
      </c>
      <c r="U527" s="448">
        <v>0</v>
      </c>
      <c r="V527" s="448">
        <v>344.08</v>
      </c>
      <c r="W527" s="448">
        <v>0</v>
      </c>
      <c r="X527" s="448">
        <v>0</v>
      </c>
      <c r="Y527" s="448">
        <v>0</v>
      </c>
      <c r="Z527" s="448">
        <v>96022.5</v>
      </c>
      <c r="AA527" s="846">
        <v>43682</v>
      </c>
      <c r="AB527" s="846">
        <v>44778</v>
      </c>
      <c r="AC527" s="847">
        <v>96022.5</v>
      </c>
      <c r="AD527" s="448">
        <v>0.94166666666666665</v>
      </c>
      <c r="AE527" s="448">
        <v>3.0444444444444443</v>
      </c>
      <c r="AF527" s="848">
        <v>4.2999999999999997E-2</v>
      </c>
      <c r="AG527" s="448">
        <v>90421.1875</v>
      </c>
      <c r="AH527" s="448">
        <v>292335.16666666663</v>
      </c>
      <c r="AI527" s="448">
        <v>4128.9674999999997</v>
      </c>
      <c r="AJ527" s="448">
        <v>0.94166666666666665</v>
      </c>
      <c r="AK527" s="448">
        <v>3.0444444444444438</v>
      </c>
      <c r="AL527" s="448">
        <v>4.2999999999999997E-2</v>
      </c>
    </row>
    <row r="528" spans="1:38">
      <c r="A528" s="437" t="s">
        <v>998</v>
      </c>
      <c r="B528" s="437" t="s">
        <v>2304</v>
      </c>
      <c r="C528" s="437" t="s">
        <v>517</v>
      </c>
      <c r="D528" s="437" t="s">
        <v>518</v>
      </c>
      <c r="E528" s="437" t="s">
        <v>1393</v>
      </c>
      <c r="F528" s="437" t="s">
        <v>986</v>
      </c>
      <c r="G528" s="437" t="s">
        <v>1369</v>
      </c>
      <c r="H528" s="437" t="s">
        <v>985</v>
      </c>
      <c r="I528" s="437" t="s">
        <v>0</v>
      </c>
      <c r="J528" s="437" t="s">
        <v>987</v>
      </c>
      <c r="K528" s="437" t="s">
        <v>521</v>
      </c>
      <c r="L528" s="437" t="s">
        <v>533</v>
      </c>
      <c r="M528" s="437">
        <v>1</v>
      </c>
      <c r="N528" s="437">
        <v>1</v>
      </c>
      <c r="O528" s="437">
        <v>1</v>
      </c>
      <c r="P528" s="437">
        <v>1</v>
      </c>
      <c r="Q528" s="437">
        <v>1</v>
      </c>
      <c r="R528" s="437">
        <v>1</v>
      </c>
      <c r="S528" s="448">
        <v>150597.5</v>
      </c>
      <c r="T528" s="448">
        <v>0</v>
      </c>
      <c r="U528" s="448">
        <v>0</v>
      </c>
      <c r="V528" s="448">
        <v>591.1</v>
      </c>
      <c r="W528" s="448">
        <v>0</v>
      </c>
      <c r="X528" s="448">
        <v>0</v>
      </c>
      <c r="Y528" s="448">
        <v>0</v>
      </c>
      <c r="Z528" s="448">
        <v>150597.5</v>
      </c>
      <c r="AA528" s="846">
        <v>43682</v>
      </c>
      <c r="AB528" s="846">
        <v>45143</v>
      </c>
      <c r="AC528" s="847">
        <v>150597.5</v>
      </c>
      <c r="AD528" s="448">
        <v>1.9555555555555555</v>
      </c>
      <c r="AE528" s="448">
        <v>4.0583333333333336</v>
      </c>
      <c r="AF528" s="848">
        <v>4.7100000000000003E-2</v>
      </c>
      <c r="AG528" s="448">
        <v>294501.77777777775</v>
      </c>
      <c r="AH528" s="448">
        <v>611174.85416666674</v>
      </c>
      <c r="AI528" s="448">
        <v>7093.1422500000008</v>
      </c>
      <c r="AJ528" s="448">
        <v>1.9555555555555555</v>
      </c>
      <c r="AK528" s="448">
        <v>4.0583333333333336</v>
      </c>
      <c r="AL528" s="448">
        <v>4.7100000000000003E-2</v>
      </c>
    </row>
    <row r="529" spans="1:38">
      <c r="A529" s="437" t="s">
        <v>998</v>
      </c>
      <c r="B529" s="437" t="s">
        <v>2305</v>
      </c>
      <c r="C529" s="437" t="s">
        <v>517</v>
      </c>
      <c r="D529" s="437" t="s">
        <v>518</v>
      </c>
      <c r="E529" s="437" t="s">
        <v>1393</v>
      </c>
      <c r="F529" s="437" t="s">
        <v>986</v>
      </c>
      <c r="G529" s="437" t="s">
        <v>1369</v>
      </c>
      <c r="H529" s="437" t="s">
        <v>985</v>
      </c>
      <c r="I529" s="437" t="s">
        <v>0</v>
      </c>
      <c r="J529" s="437" t="s">
        <v>987</v>
      </c>
      <c r="K529" s="437" t="s">
        <v>521</v>
      </c>
      <c r="L529" s="437" t="s">
        <v>533</v>
      </c>
      <c r="M529" s="437">
        <v>1</v>
      </c>
      <c r="N529" s="437">
        <v>1</v>
      </c>
      <c r="O529" s="437">
        <v>1</v>
      </c>
      <c r="P529" s="437">
        <v>1</v>
      </c>
      <c r="Q529" s="437">
        <v>1</v>
      </c>
      <c r="R529" s="437">
        <v>1</v>
      </c>
      <c r="S529" s="448">
        <v>197650</v>
      </c>
      <c r="T529" s="448">
        <v>0</v>
      </c>
      <c r="U529" s="448">
        <v>0</v>
      </c>
      <c r="V529" s="448">
        <v>835.07</v>
      </c>
      <c r="W529" s="448">
        <v>0</v>
      </c>
      <c r="X529" s="448">
        <v>0</v>
      </c>
      <c r="Y529" s="448">
        <v>0</v>
      </c>
      <c r="Z529" s="448">
        <v>197650</v>
      </c>
      <c r="AA529" s="846">
        <v>43682</v>
      </c>
      <c r="AB529" s="846">
        <v>45509</v>
      </c>
      <c r="AC529" s="847">
        <v>197650</v>
      </c>
      <c r="AD529" s="448">
        <v>2.9722222222222223</v>
      </c>
      <c r="AE529" s="448">
        <v>5.0750000000000002</v>
      </c>
      <c r="AF529" s="848">
        <v>5.0700000000000002E-2</v>
      </c>
      <c r="AG529" s="448">
        <v>587459.72222222225</v>
      </c>
      <c r="AH529" s="448">
        <v>1003073.75</v>
      </c>
      <c r="AI529" s="448">
        <v>10020.855</v>
      </c>
      <c r="AJ529" s="448">
        <v>2.9722222222222223</v>
      </c>
      <c r="AK529" s="448">
        <v>5.0750000000000002</v>
      </c>
      <c r="AL529" s="448">
        <v>5.0699999999999995E-2</v>
      </c>
    </row>
    <row r="530" spans="1:38">
      <c r="A530" s="437" t="s">
        <v>998</v>
      </c>
      <c r="B530" s="437" t="s">
        <v>2306</v>
      </c>
      <c r="C530" s="437" t="s">
        <v>517</v>
      </c>
      <c r="D530" s="437" t="s">
        <v>518</v>
      </c>
      <c r="E530" s="437" t="s">
        <v>1393</v>
      </c>
      <c r="F530" s="437" t="s">
        <v>986</v>
      </c>
      <c r="G530" s="437" t="s">
        <v>1369</v>
      </c>
      <c r="H530" s="437" t="s">
        <v>985</v>
      </c>
      <c r="I530" s="437" t="s">
        <v>0</v>
      </c>
      <c r="J530" s="437" t="s">
        <v>987</v>
      </c>
      <c r="K530" s="437" t="s">
        <v>521</v>
      </c>
      <c r="L530" s="437" t="s">
        <v>533</v>
      </c>
      <c r="M530" s="437">
        <v>1</v>
      </c>
      <c r="N530" s="437">
        <v>1</v>
      </c>
      <c r="O530" s="437">
        <v>1</v>
      </c>
      <c r="P530" s="437">
        <v>1</v>
      </c>
      <c r="Q530" s="437">
        <v>1</v>
      </c>
      <c r="R530" s="437">
        <v>1</v>
      </c>
      <c r="S530" s="448">
        <v>475392.5</v>
      </c>
      <c r="T530" s="448">
        <v>0</v>
      </c>
      <c r="U530" s="448">
        <v>0</v>
      </c>
      <c r="V530" s="448">
        <v>2123.42</v>
      </c>
      <c r="W530" s="448">
        <v>0</v>
      </c>
      <c r="X530" s="448">
        <v>0</v>
      </c>
      <c r="Y530" s="448">
        <v>0</v>
      </c>
      <c r="Z530" s="448">
        <v>475392.5</v>
      </c>
      <c r="AA530" s="846">
        <v>43682</v>
      </c>
      <c r="AB530" s="846">
        <v>45874</v>
      </c>
      <c r="AC530" s="847">
        <v>475392.5</v>
      </c>
      <c r="AD530" s="448">
        <v>3.9861111111111112</v>
      </c>
      <c r="AE530" s="448">
        <v>6.0888888888888886</v>
      </c>
      <c r="AF530" s="848">
        <v>5.3600000000000002E-2</v>
      </c>
      <c r="AG530" s="448">
        <v>1894967.326388889</v>
      </c>
      <c r="AH530" s="448">
        <v>2894612.111111111</v>
      </c>
      <c r="AI530" s="448">
        <v>25481.038</v>
      </c>
      <c r="AJ530" s="448">
        <v>3.9861111111111112</v>
      </c>
      <c r="AK530" s="448">
        <v>6.0888888888888886</v>
      </c>
      <c r="AL530" s="448">
        <v>5.3600000000000002E-2</v>
      </c>
    </row>
    <row r="531" spans="1:38">
      <c r="A531" s="437" t="s">
        <v>998</v>
      </c>
      <c r="B531" s="437" t="s">
        <v>2307</v>
      </c>
      <c r="C531" s="437" t="s">
        <v>517</v>
      </c>
      <c r="D531" s="437" t="s">
        <v>518</v>
      </c>
      <c r="E531" s="437" t="s">
        <v>1393</v>
      </c>
      <c r="F531" s="437" t="s">
        <v>986</v>
      </c>
      <c r="G531" s="437" t="s">
        <v>1369</v>
      </c>
      <c r="H531" s="437" t="s">
        <v>985</v>
      </c>
      <c r="I531" s="437" t="s">
        <v>0</v>
      </c>
      <c r="J531" s="437" t="s">
        <v>987</v>
      </c>
      <c r="K531" s="437" t="s">
        <v>521</v>
      </c>
      <c r="L531" s="437" t="s">
        <v>533</v>
      </c>
      <c r="M531" s="437">
        <v>1</v>
      </c>
      <c r="N531" s="437">
        <v>1</v>
      </c>
      <c r="O531" s="437">
        <v>1</v>
      </c>
      <c r="P531" s="437">
        <v>1</v>
      </c>
      <c r="Q531" s="437">
        <v>1</v>
      </c>
      <c r="R531" s="437">
        <v>1</v>
      </c>
      <c r="S531" s="448">
        <v>954472.5</v>
      </c>
      <c r="T531" s="448">
        <v>0</v>
      </c>
      <c r="U531" s="448">
        <v>0</v>
      </c>
      <c r="V531" s="448">
        <v>4486.0200000000004</v>
      </c>
      <c r="W531" s="448">
        <v>0</v>
      </c>
      <c r="X531" s="448">
        <v>0</v>
      </c>
      <c r="Y531" s="448">
        <v>0</v>
      </c>
      <c r="Z531" s="448">
        <v>954472.5</v>
      </c>
      <c r="AA531" s="846">
        <v>43682</v>
      </c>
      <c r="AB531" s="846">
        <v>46239</v>
      </c>
      <c r="AC531" s="847">
        <v>954472.5</v>
      </c>
      <c r="AD531" s="448">
        <v>5</v>
      </c>
      <c r="AE531" s="448">
        <v>7.1027777777777779</v>
      </c>
      <c r="AF531" s="848">
        <v>5.6399999999999999E-2</v>
      </c>
      <c r="AG531" s="448">
        <v>4772362.5</v>
      </c>
      <c r="AH531" s="448">
        <v>6779406.0625</v>
      </c>
      <c r="AI531" s="448">
        <v>53832.248999999996</v>
      </c>
      <c r="AJ531" s="448">
        <v>5</v>
      </c>
      <c r="AK531" s="448">
        <v>7.1027777777777779</v>
      </c>
      <c r="AL531" s="448">
        <v>5.6399999999999999E-2</v>
      </c>
    </row>
    <row r="532" spans="1:38">
      <c r="A532" s="437" t="s">
        <v>998</v>
      </c>
      <c r="B532" s="437" t="s">
        <v>2308</v>
      </c>
      <c r="C532" s="437" t="s">
        <v>517</v>
      </c>
      <c r="D532" s="437" t="s">
        <v>518</v>
      </c>
      <c r="E532" s="437" t="s">
        <v>1393</v>
      </c>
      <c r="F532" s="437" t="s">
        <v>986</v>
      </c>
      <c r="G532" s="437" t="s">
        <v>1369</v>
      </c>
      <c r="H532" s="437" t="s">
        <v>985</v>
      </c>
      <c r="I532" s="437" t="s">
        <v>0</v>
      </c>
      <c r="J532" s="437" t="s">
        <v>987</v>
      </c>
      <c r="K532" s="437" t="s">
        <v>521</v>
      </c>
      <c r="L532" s="437" t="s">
        <v>533</v>
      </c>
      <c r="M532" s="437">
        <v>1</v>
      </c>
      <c r="N532" s="437">
        <v>1</v>
      </c>
      <c r="O532" s="437">
        <v>1</v>
      </c>
      <c r="P532" s="437">
        <v>1</v>
      </c>
      <c r="Q532" s="437">
        <v>1</v>
      </c>
      <c r="R532" s="437">
        <v>1</v>
      </c>
      <c r="S532" s="448">
        <v>311962.5</v>
      </c>
      <c r="T532" s="448">
        <v>0</v>
      </c>
      <c r="U532" s="448">
        <v>0</v>
      </c>
      <c r="V532" s="448">
        <v>1541.61</v>
      </c>
      <c r="W532" s="448">
        <v>0</v>
      </c>
      <c r="X532" s="448">
        <v>0</v>
      </c>
      <c r="Y532" s="448">
        <v>0</v>
      </c>
      <c r="Z532" s="448">
        <v>311962.5</v>
      </c>
      <c r="AA532" s="846">
        <v>43682</v>
      </c>
      <c r="AB532" s="846">
        <v>46604</v>
      </c>
      <c r="AC532" s="847">
        <v>311962.5</v>
      </c>
      <c r="AD532" s="448">
        <v>6.0138888888888893</v>
      </c>
      <c r="AE532" s="448">
        <v>8.1166666666666671</v>
      </c>
      <c r="AF532" s="848">
        <v>5.9299999999999999E-2</v>
      </c>
      <c r="AG532" s="448">
        <v>1876107.8125000002</v>
      </c>
      <c r="AH532" s="448">
        <v>2532095.625</v>
      </c>
      <c r="AI532" s="448">
        <v>18499.376250000001</v>
      </c>
      <c r="AJ532" s="448">
        <v>6.0138888888888893</v>
      </c>
      <c r="AK532" s="448">
        <v>8.1166666666666671</v>
      </c>
      <c r="AL532" s="448">
        <v>5.9300000000000005E-2</v>
      </c>
    </row>
    <row r="533" spans="1:38">
      <c r="A533" s="437" t="s">
        <v>999</v>
      </c>
      <c r="B533" s="437" t="s">
        <v>2309</v>
      </c>
      <c r="C533" s="437" t="s">
        <v>517</v>
      </c>
      <c r="D533" s="437" t="s">
        <v>518</v>
      </c>
      <c r="E533" s="437" t="s">
        <v>1393</v>
      </c>
      <c r="F533" s="437" t="s">
        <v>986</v>
      </c>
      <c r="G533" s="437" t="s">
        <v>1369</v>
      </c>
      <c r="H533" s="437" t="s">
        <v>985</v>
      </c>
      <c r="I533" s="437" t="s">
        <v>0</v>
      </c>
      <c r="J533" s="437" t="s">
        <v>987</v>
      </c>
      <c r="K533" s="437" t="s">
        <v>521</v>
      </c>
      <c r="L533" s="437" t="s">
        <v>533</v>
      </c>
      <c r="M533" s="437">
        <v>1</v>
      </c>
      <c r="N533" s="437">
        <v>1</v>
      </c>
      <c r="O533" s="437">
        <v>1</v>
      </c>
      <c r="P533" s="437">
        <v>1</v>
      </c>
      <c r="Q533" s="437">
        <v>1</v>
      </c>
      <c r="R533" s="437">
        <v>1</v>
      </c>
      <c r="S533" s="448">
        <v>97497.5</v>
      </c>
      <c r="T533" s="448">
        <v>0</v>
      </c>
      <c r="U533" s="448">
        <v>97497.5</v>
      </c>
      <c r="V533" s="448">
        <v>310.37</v>
      </c>
      <c r="W533" s="448">
        <v>0</v>
      </c>
      <c r="X533" s="448">
        <v>0</v>
      </c>
      <c r="Y533" s="448">
        <v>0</v>
      </c>
      <c r="Z533" s="448">
        <v>0</v>
      </c>
      <c r="AA533" s="846">
        <v>43683</v>
      </c>
      <c r="AB533" s="846">
        <v>44414</v>
      </c>
      <c r="AC533" s="847">
        <v>194995</v>
      </c>
      <c r="AD533" s="448">
        <v>-6.9444444444444448E-2</v>
      </c>
      <c r="AE533" s="448">
        <v>2.0305555555555554</v>
      </c>
      <c r="AF533" s="848">
        <v>3.8199999999999998E-2</v>
      </c>
      <c r="AG533" s="448">
        <v>0</v>
      </c>
      <c r="AH533" s="448">
        <v>0</v>
      </c>
      <c r="AI533" s="448">
        <v>0</v>
      </c>
      <c r="AJ533" s="448" t="e">
        <v>#DIV/0!</v>
      </c>
      <c r="AK533" s="448" t="e">
        <v>#DIV/0!</v>
      </c>
      <c r="AL533" s="448" t="e">
        <v>#DIV/0!</v>
      </c>
    </row>
    <row r="534" spans="1:38">
      <c r="A534" s="437" t="s">
        <v>999</v>
      </c>
      <c r="B534" s="437" t="s">
        <v>2310</v>
      </c>
      <c r="C534" s="437" t="s">
        <v>517</v>
      </c>
      <c r="D534" s="437" t="s">
        <v>518</v>
      </c>
      <c r="E534" s="437" t="s">
        <v>1393</v>
      </c>
      <c r="F534" s="437" t="s">
        <v>986</v>
      </c>
      <c r="G534" s="437" t="s">
        <v>1369</v>
      </c>
      <c r="H534" s="437" t="s">
        <v>985</v>
      </c>
      <c r="I534" s="437" t="s">
        <v>0</v>
      </c>
      <c r="J534" s="437" t="s">
        <v>987</v>
      </c>
      <c r="K534" s="437" t="s">
        <v>521</v>
      </c>
      <c r="L534" s="437" t="s">
        <v>533</v>
      </c>
      <c r="M534" s="437">
        <v>1</v>
      </c>
      <c r="N534" s="437">
        <v>1</v>
      </c>
      <c r="O534" s="437">
        <v>1</v>
      </c>
      <c r="P534" s="437">
        <v>1</v>
      </c>
      <c r="Q534" s="437">
        <v>1</v>
      </c>
      <c r="R534" s="437">
        <v>1</v>
      </c>
      <c r="S534" s="448">
        <v>94400</v>
      </c>
      <c r="T534" s="448">
        <v>0</v>
      </c>
      <c r="U534" s="448">
        <v>0</v>
      </c>
      <c r="V534" s="448">
        <v>338.27</v>
      </c>
      <c r="W534" s="448">
        <v>0</v>
      </c>
      <c r="X534" s="448">
        <v>0</v>
      </c>
      <c r="Y534" s="448">
        <v>0</v>
      </c>
      <c r="Z534" s="448">
        <v>94400</v>
      </c>
      <c r="AA534" s="846">
        <v>43683</v>
      </c>
      <c r="AB534" s="846">
        <v>44779</v>
      </c>
      <c r="AC534" s="847">
        <v>94400</v>
      </c>
      <c r="AD534" s="448">
        <v>0.94444444444444442</v>
      </c>
      <c r="AE534" s="448">
        <v>3.0444444444444443</v>
      </c>
      <c r="AF534" s="848">
        <v>4.2999999999999997E-2</v>
      </c>
      <c r="AG534" s="448">
        <v>89155.555555555547</v>
      </c>
      <c r="AH534" s="448">
        <v>287395.55555555556</v>
      </c>
      <c r="AI534" s="448">
        <v>4059.2</v>
      </c>
      <c r="AJ534" s="448">
        <v>0.94444444444444431</v>
      </c>
      <c r="AK534" s="448">
        <v>3.0444444444444447</v>
      </c>
      <c r="AL534" s="448">
        <v>4.2999999999999997E-2</v>
      </c>
    </row>
    <row r="535" spans="1:38">
      <c r="A535" s="437" t="s">
        <v>999</v>
      </c>
      <c r="B535" s="437" t="s">
        <v>2311</v>
      </c>
      <c r="C535" s="437" t="s">
        <v>517</v>
      </c>
      <c r="D535" s="437" t="s">
        <v>518</v>
      </c>
      <c r="E535" s="437" t="s">
        <v>1393</v>
      </c>
      <c r="F535" s="437" t="s">
        <v>986</v>
      </c>
      <c r="G535" s="437" t="s">
        <v>1369</v>
      </c>
      <c r="H535" s="437" t="s">
        <v>985</v>
      </c>
      <c r="I535" s="437" t="s">
        <v>0</v>
      </c>
      <c r="J535" s="437" t="s">
        <v>987</v>
      </c>
      <c r="K535" s="437" t="s">
        <v>521</v>
      </c>
      <c r="L535" s="437" t="s">
        <v>533</v>
      </c>
      <c r="M535" s="437">
        <v>1</v>
      </c>
      <c r="N535" s="437">
        <v>1</v>
      </c>
      <c r="O535" s="437">
        <v>1</v>
      </c>
      <c r="P535" s="437">
        <v>1</v>
      </c>
      <c r="Q535" s="437">
        <v>1</v>
      </c>
      <c r="R535" s="437">
        <v>1</v>
      </c>
      <c r="S535" s="448">
        <v>153400</v>
      </c>
      <c r="T535" s="448">
        <v>0</v>
      </c>
      <c r="U535" s="448">
        <v>0</v>
      </c>
      <c r="V535" s="448">
        <v>602.09</v>
      </c>
      <c r="W535" s="448">
        <v>0</v>
      </c>
      <c r="X535" s="448">
        <v>0</v>
      </c>
      <c r="Y535" s="448">
        <v>0</v>
      </c>
      <c r="Z535" s="448">
        <v>153400</v>
      </c>
      <c r="AA535" s="846">
        <v>43683</v>
      </c>
      <c r="AB535" s="846">
        <v>45144</v>
      </c>
      <c r="AC535" s="847">
        <v>153400</v>
      </c>
      <c r="AD535" s="448">
        <v>1.9583333333333333</v>
      </c>
      <c r="AE535" s="448">
        <v>4.0583333333333336</v>
      </c>
      <c r="AF535" s="848">
        <v>4.7100000000000003E-2</v>
      </c>
      <c r="AG535" s="448">
        <v>300408.33333333331</v>
      </c>
      <c r="AH535" s="448">
        <v>622548.33333333337</v>
      </c>
      <c r="AI535" s="448">
        <v>7225.14</v>
      </c>
      <c r="AJ535" s="448">
        <v>1.9583333333333333</v>
      </c>
      <c r="AK535" s="448">
        <v>4.0583333333333336</v>
      </c>
      <c r="AL535" s="448">
        <v>4.7100000000000003E-2</v>
      </c>
    </row>
    <row r="536" spans="1:38">
      <c r="A536" s="437" t="s">
        <v>999</v>
      </c>
      <c r="B536" s="437" t="s">
        <v>2312</v>
      </c>
      <c r="C536" s="437" t="s">
        <v>517</v>
      </c>
      <c r="D536" s="437" t="s">
        <v>518</v>
      </c>
      <c r="E536" s="437" t="s">
        <v>1393</v>
      </c>
      <c r="F536" s="437" t="s">
        <v>986</v>
      </c>
      <c r="G536" s="437" t="s">
        <v>1369</v>
      </c>
      <c r="H536" s="437" t="s">
        <v>985</v>
      </c>
      <c r="I536" s="437" t="s">
        <v>0</v>
      </c>
      <c r="J536" s="437" t="s">
        <v>987</v>
      </c>
      <c r="K536" s="437" t="s">
        <v>521</v>
      </c>
      <c r="L536" s="437" t="s">
        <v>533</v>
      </c>
      <c r="M536" s="437">
        <v>1</v>
      </c>
      <c r="N536" s="437">
        <v>1</v>
      </c>
      <c r="O536" s="437">
        <v>1</v>
      </c>
      <c r="P536" s="437">
        <v>1</v>
      </c>
      <c r="Q536" s="437">
        <v>1</v>
      </c>
      <c r="R536" s="437">
        <v>1</v>
      </c>
      <c r="S536" s="448">
        <v>461675</v>
      </c>
      <c r="T536" s="448">
        <v>0</v>
      </c>
      <c r="U536" s="448">
        <v>0</v>
      </c>
      <c r="V536" s="448">
        <v>1950.58</v>
      </c>
      <c r="W536" s="448">
        <v>0</v>
      </c>
      <c r="X536" s="448">
        <v>0</v>
      </c>
      <c r="Y536" s="448">
        <v>0</v>
      </c>
      <c r="Z536" s="448">
        <v>461675</v>
      </c>
      <c r="AA536" s="846">
        <v>43683</v>
      </c>
      <c r="AB536" s="846">
        <v>45510</v>
      </c>
      <c r="AC536" s="847">
        <v>461675</v>
      </c>
      <c r="AD536" s="448">
        <v>2.9750000000000001</v>
      </c>
      <c r="AE536" s="448">
        <v>5.0750000000000002</v>
      </c>
      <c r="AF536" s="848">
        <v>5.0700000000000002E-2</v>
      </c>
      <c r="AG536" s="448">
        <v>1373483.125</v>
      </c>
      <c r="AH536" s="448">
        <v>2343000.625</v>
      </c>
      <c r="AI536" s="448">
        <v>23406.922500000001</v>
      </c>
      <c r="AJ536" s="448">
        <v>2.9750000000000001</v>
      </c>
      <c r="AK536" s="448">
        <v>5.0750000000000002</v>
      </c>
      <c r="AL536" s="448">
        <v>5.0700000000000002E-2</v>
      </c>
    </row>
    <row r="537" spans="1:38">
      <c r="A537" s="437" t="s">
        <v>999</v>
      </c>
      <c r="B537" s="437" t="s">
        <v>2313</v>
      </c>
      <c r="C537" s="437" t="s">
        <v>517</v>
      </c>
      <c r="D537" s="437" t="s">
        <v>518</v>
      </c>
      <c r="E537" s="437" t="s">
        <v>1393</v>
      </c>
      <c r="F537" s="437" t="s">
        <v>986</v>
      </c>
      <c r="G537" s="437" t="s">
        <v>1369</v>
      </c>
      <c r="H537" s="437" t="s">
        <v>985</v>
      </c>
      <c r="I537" s="437" t="s">
        <v>0</v>
      </c>
      <c r="J537" s="437" t="s">
        <v>987</v>
      </c>
      <c r="K537" s="437" t="s">
        <v>521</v>
      </c>
      <c r="L537" s="437" t="s">
        <v>533</v>
      </c>
      <c r="M537" s="437">
        <v>1</v>
      </c>
      <c r="N537" s="437">
        <v>1</v>
      </c>
      <c r="O537" s="437">
        <v>1</v>
      </c>
      <c r="P537" s="437">
        <v>1</v>
      </c>
      <c r="Q537" s="437">
        <v>1</v>
      </c>
      <c r="R537" s="437">
        <v>1</v>
      </c>
      <c r="S537" s="448">
        <v>511382.5</v>
      </c>
      <c r="T537" s="448">
        <v>0</v>
      </c>
      <c r="U537" s="448">
        <v>0</v>
      </c>
      <c r="V537" s="448">
        <v>2284.1799999999998</v>
      </c>
      <c r="W537" s="448">
        <v>0</v>
      </c>
      <c r="X537" s="448">
        <v>0</v>
      </c>
      <c r="Y537" s="448">
        <v>0</v>
      </c>
      <c r="Z537" s="448">
        <v>511382.5</v>
      </c>
      <c r="AA537" s="846">
        <v>43683</v>
      </c>
      <c r="AB537" s="846">
        <v>45875</v>
      </c>
      <c r="AC537" s="847">
        <v>511382.5</v>
      </c>
      <c r="AD537" s="448">
        <v>3.9888888888888889</v>
      </c>
      <c r="AE537" s="448">
        <v>6.0888888888888886</v>
      </c>
      <c r="AF537" s="848">
        <v>5.3600000000000002E-2</v>
      </c>
      <c r="AG537" s="448">
        <v>2039847.9722222222</v>
      </c>
      <c r="AH537" s="448">
        <v>3113751.222222222</v>
      </c>
      <c r="AI537" s="448">
        <v>27410.102000000003</v>
      </c>
      <c r="AJ537" s="448">
        <v>3.9888888888888889</v>
      </c>
      <c r="AK537" s="448">
        <v>6.0888888888888886</v>
      </c>
      <c r="AL537" s="448">
        <v>5.3600000000000002E-2</v>
      </c>
    </row>
    <row r="538" spans="1:38">
      <c r="A538" s="437" t="s">
        <v>999</v>
      </c>
      <c r="B538" s="437" t="s">
        <v>2314</v>
      </c>
      <c r="C538" s="437" t="s">
        <v>517</v>
      </c>
      <c r="D538" s="437" t="s">
        <v>518</v>
      </c>
      <c r="E538" s="437" t="s">
        <v>1393</v>
      </c>
      <c r="F538" s="437" t="s">
        <v>986</v>
      </c>
      <c r="G538" s="437" t="s">
        <v>1369</v>
      </c>
      <c r="H538" s="437" t="s">
        <v>985</v>
      </c>
      <c r="I538" s="437" t="s">
        <v>0</v>
      </c>
      <c r="J538" s="437" t="s">
        <v>987</v>
      </c>
      <c r="K538" s="437" t="s">
        <v>521</v>
      </c>
      <c r="L538" s="437" t="s">
        <v>533</v>
      </c>
      <c r="M538" s="437">
        <v>1</v>
      </c>
      <c r="N538" s="437">
        <v>1</v>
      </c>
      <c r="O538" s="437">
        <v>1</v>
      </c>
      <c r="P538" s="437">
        <v>1</v>
      </c>
      <c r="Q538" s="437">
        <v>1</v>
      </c>
      <c r="R538" s="437">
        <v>1</v>
      </c>
      <c r="S538" s="448">
        <v>819362.5</v>
      </c>
      <c r="T538" s="448">
        <v>0</v>
      </c>
      <c r="U538" s="448">
        <v>0</v>
      </c>
      <c r="V538" s="448">
        <v>3851</v>
      </c>
      <c r="W538" s="448">
        <v>0</v>
      </c>
      <c r="X538" s="448">
        <v>0</v>
      </c>
      <c r="Y538" s="448">
        <v>0</v>
      </c>
      <c r="Z538" s="448">
        <v>819362.5</v>
      </c>
      <c r="AA538" s="846">
        <v>43683</v>
      </c>
      <c r="AB538" s="846">
        <v>46240</v>
      </c>
      <c r="AC538" s="847">
        <v>819362.5</v>
      </c>
      <c r="AD538" s="448">
        <v>5.0027777777777782</v>
      </c>
      <c r="AE538" s="448">
        <v>7.1027777777777779</v>
      </c>
      <c r="AF538" s="848">
        <v>5.6399999999999999E-2</v>
      </c>
      <c r="AG538" s="448">
        <v>4099088.506944445</v>
      </c>
      <c r="AH538" s="448">
        <v>5819749.756944445</v>
      </c>
      <c r="AI538" s="448">
        <v>46212.044999999998</v>
      </c>
      <c r="AJ538" s="448">
        <v>5.0027777777777782</v>
      </c>
      <c r="AK538" s="448">
        <v>7.1027777777777787</v>
      </c>
      <c r="AL538" s="448">
        <v>5.6399999999999999E-2</v>
      </c>
    </row>
    <row r="539" spans="1:38">
      <c r="A539" s="437" t="s">
        <v>999</v>
      </c>
      <c r="B539" s="437" t="s">
        <v>2315</v>
      </c>
      <c r="C539" s="437" t="s">
        <v>517</v>
      </c>
      <c r="D539" s="437" t="s">
        <v>518</v>
      </c>
      <c r="E539" s="437" t="s">
        <v>1393</v>
      </c>
      <c r="F539" s="437" t="s">
        <v>986</v>
      </c>
      <c r="G539" s="437" t="s">
        <v>1369</v>
      </c>
      <c r="H539" s="437" t="s">
        <v>985</v>
      </c>
      <c r="I539" s="437" t="s">
        <v>0</v>
      </c>
      <c r="J539" s="437" t="s">
        <v>987</v>
      </c>
      <c r="K539" s="437" t="s">
        <v>521</v>
      </c>
      <c r="L539" s="437" t="s">
        <v>533</v>
      </c>
      <c r="M539" s="437">
        <v>1</v>
      </c>
      <c r="N539" s="437">
        <v>1</v>
      </c>
      <c r="O539" s="437">
        <v>1</v>
      </c>
      <c r="P539" s="437">
        <v>1</v>
      </c>
      <c r="Q539" s="437">
        <v>1</v>
      </c>
      <c r="R539" s="437">
        <v>1</v>
      </c>
      <c r="S539" s="448">
        <v>304587.5</v>
      </c>
      <c r="T539" s="448">
        <v>0</v>
      </c>
      <c r="U539" s="448">
        <v>0</v>
      </c>
      <c r="V539" s="448">
        <v>1505.17</v>
      </c>
      <c r="W539" s="448">
        <v>0</v>
      </c>
      <c r="X539" s="448">
        <v>0</v>
      </c>
      <c r="Y539" s="448">
        <v>0</v>
      </c>
      <c r="Z539" s="448">
        <v>304587.5</v>
      </c>
      <c r="AA539" s="846">
        <v>43683</v>
      </c>
      <c r="AB539" s="846">
        <v>46605</v>
      </c>
      <c r="AC539" s="847">
        <v>304587.5</v>
      </c>
      <c r="AD539" s="448">
        <v>6.0166666666666666</v>
      </c>
      <c r="AE539" s="448">
        <v>8.1166666666666671</v>
      </c>
      <c r="AF539" s="848">
        <v>5.9299999999999999E-2</v>
      </c>
      <c r="AG539" s="448">
        <v>1832601.4583333333</v>
      </c>
      <c r="AH539" s="448">
        <v>2472235.2083333335</v>
      </c>
      <c r="AI539" s="448">
        <v>18062.03875</v>
      </c>
      <c r="AJ539" s="448">
        <v>6.0166666666666666</v>
      </c>
      <c r="AK539" s="448">
        <v>8.1166666666666671</v>
      </c>
      <c r="AL539" s="448">
        <v>5.9299999999999999E-2</v>
      </c>
    </row>
    <row r="540" spans="1:38">
      <c r="A540" s="437" t="s">
        <v>999</v>
      </c>
      <c r="B540" s="437" t="s">
        <v>2316</v>
      </c>
      <c r="C540" s="437" t="s">
        <v>517</v>
      </c>
      <c r="D540" s="437" t="s">
        <v>518</v>
      </c>
      <c r="E540" s="437" t="s">
        <v>1393</v>
      </c>
      <c r="F540" s="437" t="s">
        <v>986</v>
      </c>
      <c r="G540" s="437" t="s">
        <v>1369</v>
      </c>
      <c r="H540" s="437" t="s">
        <v>985</v>
      </c>
      <c r="I540" s="437" t="s">
        <v>0</v>
      </c>
      <c r="J540" s="437" t="s">
        <v>987</v>
      </c>
      <c r="K540" s="437" t="s">
        <v>521</v>
      </c>
      <c r="L540" s="437" t="s">
        <v>533</v>
      </c>
      <c r="M540" s="437">
        <v>1</v>
      </c>
      <c r="N540" s="437">
        <v>1</v>
      </c>
      <c r="O540" s="437">
        <v>1</v>
      </c>
      <c r="P540" s="437">
        <v>1</v>
      </c>
      <c r="Q540" s="437">
        <v>1</v>
      </c>
      <c r="R540" s="437">
        <v>1</v>
      </c>
      <c r="S540" s="448">
        <v>53100</v>
      </c>
      <c r="T540" s="448">
        <v>0</v>
      </c>
      <c r="U540" s="448">
        <v>0</v>
      </c>
      <c r="V540" s="448">
        <v>287.62</v>
      </c>
      <c r="W540" s="448">
        <v>0</v>
      </c>
      <c r="X540" s="448">
        <v>0</v>
      </c>
      <c r="Y540" s="448">
        <v>0</v>
      </c>
      <c r="Z540" s="448">
        <v>53100</v>
      </c>
      <c r="AA540" s="846">
        <v>43683</v>
      </c>
      <c r="AB540" s="846">
        <v>47336</v>
      </c>
      <c r="AC540" s="847">
        <v>53100</v>
      </c>
      <c r="AD540" s="448">
        <v>8.0472222222222225</v>
      </c>
      <c r="AE540" s="448">
        <v>10.147222222222222</v>
      </c>
      <c r="AF540" s="848">
        <v>6.5000000000000002E-2</v>
      </c>
      <c r="AG540" s="448">
        <v>427307.5</v>
      </c>
      <c r="AH540" s="448">
        <v>538817.5</v>
      </c>
      <c r="AI540" s="448">
        <v>3451.5</v>
      </c>
      <c r="AJ540" s="448">
        <v>8.0472222222222225</v>
      </c>
      <c r="AK540" s="448">
        <v>10.147222222222222</v>
      </c>
      <c r="AL540" s="448">
        <v>6.5000000000000002E-2</v>
      </c>
    </row>
    <row r="541" spans="1:38">
      <c r="A541" s="437" t="s">
        <v>1000</v>
      </c>
      <c r="B541" s="437" t="s">
        <v>2317</v>
      </c>
      <c r="C541" s="437" t="s">
        <v>517</v>
      </c>
      <c r="D541" s="437" t="s">
        <v>518</v>
      </c>
      <c r="E541" s="437" t="s">
        <v>1393</v>
      </c>
      <c r="F541" s="437" t="s">
        <v>986</v>
      </c>
      <c r="G541" s="437" t="s">
        <v>1369</v>
      </c>
      <c r="H541" s="437" t="s">
        <v>985</v>
      </c>
      <c r="I541" s="437" t="s">
        <v>0</v>
      </c>
      <c r="J541" s="437" t="s">
        <v>987</v>
      </c>
      <c r="K541" s="437" t="s">
        <v>521</v>
      </c>
      <c r="L541" s="437" t="s">
        <v>533</v>
      </c>
      <c r="M541" s="437">
        <v>1</v>
      </c>
      <c r="N541" s="437">
        <v>1</v>
      </c>
      <c r="O541" s="437">
        <v>1</v>
      </c>
      <c r="P541" s="437">
        <v>1</v>
      </c>
      <c r="Q541" s="437">
        <v>1</v>
      </c>
      <c r="R541" s="437">
        <v>1</v>
      </c>
      <c r="S541" s="448">
        <v>50887.5</v>
      </c>
      <c r="T541" s="448">
        <v>0</v>
      </c>
      <c r="U541" s="448">
        <v>50887.5</v>
      </c>
      <c r="V541" s="448">
        <v>161.99</v>
      </c>
      <c r="W541" s="448">
        <v>0</v>
      </c>
      <c r="X541" s="448">
        <v>0</v>
      </c>
      <c r="Y541" s="448">
        <v>0</v>
      </c>
      <c r="Z541" s="448">
        <v>0</v>
      </c>
      <c r="AA541" s="846">
        <v>43683</v>
      </c>
      <c r="AB541" s="846">
        <v>44414</v>
      </c>
      <c r="AC541" s="847">
        <v>101775</v>
      </c>
      <c r="AD541" s="448">
        <v>-6.9444444444444448E-2</v>
      </c>
      <c r="AE541" s="448">
        <v>2.0305555555555554</v>
      </c>
      <c r="AF541" s="848">
        <v>3.8199999999999998E-2</v>
      </c>
      <c r="AG541" s="448">
        <v>0</v>
      </c>
      <c r="AH541" s="448">
        <v>0</v>
      </c>
      <c r="AI541" s="448">
        <v>0</v>
      </c>
      <c r="AJ541" s="448" t="e">
        <v>#DIV/0!</v>
      </c>
      <c r="AK541" s="448" t="e">
        <v>#DIV/0!</v>
      </c>
      <c r="AL541" s="448" t="e">
        <v>#DIV/0!</v>
      </c>
    </row>
    <row r="542" spans="1:38">
      <c r="A542" s="437" t="s">
        <v>1000</v>
      </c>
      <c r="B542" s="437" t="s">
        <v>2318</v>
      </c>
      <c r="C542" s="437" t="s">
        <v>517</v>
      </c>
      <c r="D542" s="437" t="s">
        <v>518</v>
      </c>
      <c r="E542" s="437" t="s">
        <v>1393</v>
      </c>
      <c r="F542" s="437" t="s">
        <v>986</v>
      </c>
      <c r="G542" s="437" t="s">
        <v>1369</v>
      </c>
      <c r="H542" s="437" t="s">
        <v>985</v>
      </c>
      <c r="I542" s="437" t="s">
        <v>0</v>
      </c>
      <c r="J542" s="437" t="s">
        <v>987</v>
      </c>
      <c r="K542" s="437" t="s">
        <v>521</v>
      </c>
      <c r="L542" s="437" t="s">
        <v>533</v>
      </c>
      <c r="M542" s="437">
        <v>1</v>
      </c>
      <c r="N542" s="437">
        <v>1</v>
      </c>
      <c r="O542" s="437">
        <v>1</v>
      </c>
      <c r="P542" s="437">
        <v>1</v>
      </c>
      <c r="Q542" s="437">
        <v>1</v>
      </c>
      <c r="R542" s="437">
        <v>1</v>
      </c>
      <c r="S542" s="448">
        <v>349132.5</v>
      </c>
      <c r="T542" s="448">
        <v>0</v>
      </c>
      <c r="U542" s="448">
        <v>0</v>
      </c>
      <c r="V542" s="448">
        <v>1251.06</v>
      </c>
      <c r="W542" s="448">
        <v>0</v>
      </c>
      <c r="X542" s="448">
        <v>0</v>
      </c>
      <c r="Y542" s="448">
        <v>0</v>
      </c>
      <c r="Z542" s="448">
        <v>349132.5</v>
      </c>
      <c r="AA542" s="846">
        <v>43683</v>
      </c>
      <c r="AB542" s="846">
        <v>44779</v>
      </c>
      <c r="AC542" s="847">
        <v>349132.5</v>
      </c>
      <c r="AD542" s="448">
        <v>0.94444444444444442</v>
      </c>
      <c r="AE542" s="448">
        <v>3.0444444444444443</v>
      </c>
      <c r="AF542" s="848">
        <v>4.2999999999999997E-2</v>
      </c>
      <c r="AG542" s="448">
        <v>329736.25</v>
      </c>
      <c r="AH542" s="448">
        <v>1062914.5</v>
      </c>
      <c r="AI542" s="448">
        <v>15012.697499999998</v>
      </c>
      <c r="AJ542" s="448">
        <v>0.94444444444444442</v>
      </c>
      <c r="AK542" s="448">
        <v>3.0444444444444443</v>
      </c>
      <c r="AL542" s="448">
        <v>4.2999999999999997E-2</v>
      </c>
    </row>
    <row r="543" spans="1:38">
      <c r="A543" s="437" t="s">
        <v>1000</v>
      </c>
      <c r="B543" s="437" t="s">
        <v>2319</v>
      </c>
      <c r="C543" s="437" t="s">
        <v>517</v>
      </c>
      <c r="D543" s="437" t="s">
        <v>518</v>
      </c>
      <c r="E543" s="437" t="s">
        <v>1393</v>
      </c>
      <c r="F543" s="437" t="s">
        <v>986</v>
      </c>
      <c r="G543" s="437" t="s">
        <v>1369</v>
      </c>
      <c r="H543" s="437" t="s">
        <v>985</v>
      </c>
      <c r="I543" s="437" t="s">
        <v>0</v>
      </c>
      <c r="J543" s="437" t="s">
        <v>987</v>
      </c>
      <c r="K543" s="437" t="s">
        <v>521</v>
      </c>
      <c r="L543" s="437" t="s">
        <v>533</v>
      </c>
      <c r="M543" s="437">
        <v>1</v>
      </c>
      <c r="N543" s="437">
        <v>1</v>
      </c>
      <c r="O543" s="437">
        <v>1</v>
      </c>
      <c r="P543" s="437">
        <v>1</v>
      </c>
      <c r="Q543" s="437">
        <v>1</v>
      </c>
      <c r="R543" s="437">
        <v>1</v>
      </c>
      <c r="S543" s="448">
        <v>346625</v>
      </c>
      <c r="T543" s="448">
        <v>0</v>
      </c>
      <c r="U543" s="448">
        <v>0</v>
      </c>
      <c r="V543" s="448">
        <v>1360.5</v>
      </c>
      <c r="W543" s="448">
        <v>0</v>
      </c>
      <c r="X543" s="448">
        <v>0</v>
      </c>
      <c r="Y543" s="448">
        <v>0</v>
      </c>
      <c r="Z543" s="448">
        <v>346625</v>
      </c>
      <c r="AA543" s="846">
        <v>43683</v>
      </c>
      <c r="AB543" s="846">
        <v>45144</v>
      </c>
      <c r="AC543" s="847">
        <v>346625</v>
      </c>
      <c r="AD543" s="448">
        <v>1.9583333333333333</v>
      </c>
      <c r="AE543" s="448">
        <v>4.0583333333333336</v>
      </c>
      <c r="AF543" s="848">
        <v>4.7100000000000003E-2</v>
      </c>
      <c r="AG543" s="448">
        <v>678807.29166666663</v>
      </c>
      <c r="AH543" s="448">
        <v>1406719.7916666667</v>
      </c>
      <c r="AI543" s="448">
        <v>16326.0375</v>
      </c>
      <c r="AJ543" s="448">
        <v>1.9583333333333333</v>
      </c>
      <c r="AK543" s="448">
        <v>4.0583333333333336</v>
      </c>
      <c r="AL543" s="448">
        <v>4.7100000000000003E-2</v>
      </c>
    </row>
    <row r="544" spans="1:38">
      <c r="A544" s="437" t="s">
        <v>1000</v>
      </c>
      <c r="B544" s="437" t="s">
        <v>2320</v>
      </c>
      <c r="C544" s="437" t="s">
        <v>517</v>
      </c>
      <c r="D544" s="437" t="s">
        <v>518</v>
      </c>
      <c r="E544" s="437" t="s">
        <v>1393</v>
      </c>
      <c r="F544" s="437" t="s">
        <v>986</v>
      </c>
      <c r="G544" s="437" t="s">
        <v>1369</v>
      </c>
      <c r="H544" s="437" t="s">
        <v>985</v>
      </c>
      <c r="I544" s="437" t="s">
        <v>0</v>
      </c>
      <c r="J544" s="437" t="s">
        <v>987</v>
      </c>
      <c r="K544" s="437" t="s">
        <v>521</v>
      </c>
      <c r="L544" s="437" t="s">
        <v>533</v>
      </c>
      <c r="M544" s="437">
        <v>1</v>
      </c>
      <c r="N544" s="437">
        <v>1</v>
      </c>
      <c r="O544" s="437">
        <v>1</v>
      </c>
      <c r="P544" s="437">
        <v>1</v>
      </c>
      <c r="Q544" s="437">
        <v>1</v>
      </c>
      <c r="R544" s="437">
        <v>1</v>
      </c>
      <c r="S544" s="448">
        <v>298835</v>
      </c>
      <c r="T544" s="448">
        <v>0</v>
      </c>
      <c r="U544" s="448">
        <v>0</v>
      </c>
      <c r="V544" s="448">
        <v>1262.58</v>
      </c>
      <c r="W544" s="448">
        <v>0</v>
      </c>
      <c r="X544" s="448">
        <v>0</v>
      </c>
      <c r="Y544" s="448">
        <v>0</v>
      </c>
      <c r="Z544" s="448">
        <v>298835</v>
      </c>
      <c r="AA544" s="846">
        <v>43683</v>
      </c>
      <c r="AB544" s="846">
        <v>45510</v>
      </c>
      <c r="AC544" s="847">
        <v>298835</v>
      </c>
      <c r="AD544" s="448">
        <v>2.9750000000000001</v>
      </c>
      <c r="AE544" s="448">
        <v>5.0750000000000002</v>
      </c>
      <c r="AF544" s="848">
        <v>5.0700000000000002E-2</v>
      </c>
      <c r="AG544" s="448">
        <v>889034.125</v>
      </c>
      <c r="AH544" s="448">
        <v>1516587.625</v>
      </c>
      <c r="AI544" s="448">
        <v>15150.934500000001</v>
      </c>
      <c r="AJ544" s="448">
        <v>2.9750000000000001</v>
      </c>
      <c r="AK544" s="448">
        <v>5.0750000000000002</v>
      </c>
      <c r="AL544" s="448">
        <v>5.0700000000000002E-2</v>
      </c>
    </row>
    <row r="545" spans="1:38">
      <c r="A545" s="437" t="s">
        <v>1000</v>
      </c>
      <c r="B545" s="437" t="s">
        <v>2321</v>
      </c>
      <c r="C545" s="437" t="s">
        <v>517</v>
      </c>
      <c r="D545" s="437" t="s">
        <v>518</v>
      </c>
      <c r="E545" s="437" t="s">
        <v>1393</v>
      </c>
      <c r="F545" s="437" t="s">
        <v>986</v>
      </c>
      <c r="G545" s="437" t="s">
        <v>1369</v>
      </c>
      <c r="H545" s="437" t="s">
        <v>985</v>
      </c>
      <c r="I545" s="437" t="s">
        <v>0</v>
      </c>
      <c r="J545" s="437" t="s">
        <v>987</v>
      </c>
      <c r="K545" s="437" t="s">
        <v>521</v>
      </c>
      <c r="L545" s="437" t="s">
        <v>533</v>
      </c>
      <c r="M545" s="437">
        <v>1</v>
      </c>
      <c r="N545" s="437">
        <v>1</v>
      </c>
      <c r="O545" s="437">
        <v>1</v>
      </c>
      <c r="P545" s="437">
        <v>1</v>
      </c>
      <c r="Q545" s="437">
        <v>1</v>
      </c>
      <c r="R545" s="437">
        <v>1</v>
      </c>
      <c r="S545" s="448">
        <v>881312.5</v>
      </c>
      <c r="T545" s="448">
        <v>0</v>
      </c>
      <c r="U545" s="448">
        <v>0</v>
      </c>
      <c r="V545" s="448">
        <v>3936.53</v>
      </c>
      <c r="W545" s="448">
        <v>0</v>
      </c>
      <c r="X545" s="448">
        <v>0</v>
      </c>
      <c r="Y545" s="448">
        <v>0</v>
      </c>
      <c r="Z545" s="448">
        <v>881312.5</v>
      </c>
      <c r="AA545" s="846">
        <v>43683</v>
      </c>
      <c r="AB545" s="846">
        <v>45875</v>
      </c>
      <c r="AC545" s="847">
        <v>881312.5</v>
      </c>
      <c r="AD545" s="448">
        <v>3.9888888888888889</v>
      </c>
      <c r="AE545" s="448">
        <v>6.0888888888888886</v>
      </c>
      <c r="AF545" s="848">
        <v>5.3600000000000002E-2</v>
      </c>
      <c r="AG545" s="448">
        <v>3515457.638888889</v>
      </c>
      <c r="AH545" s="448">
        <v>5366213.888888889</v>
      </c>
      <c r="AI545" s="448">
        <v>47238.35</v>
      </c>
      <c r="AJ545" s="448">
        <v>3.9888888888888889</v>
      </c>
      <c r="AK545" s="448">
        <v>6.0888888888888886</v>
      </c>
      <c r="AL545" s="448">
        <v>5.3600000000000002E-2</v>
      </c>
    </row>
    <row r="546" spans="1:38">
      <c r="A546" s="437" t="s">
        <v>1000</v>
      </c>
      <c r="B546" s="437" t="s">
        <v>2322</v>
      </c>
      <c r="C546" s="437" t="s">
        <v>517</v>
      </c>
      <c r="D546" s="437" t="s">
        <v>518</v>
      </c>
      <c r="E546" s="437" t="s">
        <v>1393</v>
      </c>
      <c r="F546" s="437" t="s">
        <v>986</v>
      </c>
      <c r="G546" s="437" t="s">
        <v>1369</v>
      </c>
      <c r="H546" s="437" t="s">
        <v>985</v>
      </c>
      <c r="I546" s="437" t="s">
        <v>0</v>
      </c>
      <c r="J546" s="437" t="s">
        <v>987</v>
      </c>
      <c r="K546" s="437" t="s">
        <v>521</v>
      </c>
      <c r="L546" s="437" t="s">
        <v>533</v>
      </c>
      <c r="M546" s="437">
        <v>1</v>
      </c>
      <c r="N546" s="437">
        <v>1</v>
      </c>
      <c r="O546" s="437">
        <v>1</v>
      </c>
      <c r="P546" s="437">
        <v>1</v>
      </c>
      <c r="Q546" s="437">
        <v>1</v>
      </c>
      <c r="R546" s="437">
        <v>1</v>
      </c>
      <c r="S546" s="448">
        <v>1077487.5</v>
      </c>
      <c r="T546" s="448">
        <v>0</v>
      </c>
      <c r="U546" s="448">
        <v>0</v>
      </c>
      <c r="V546" s="448">
        <v>5064.1899999999996</v>
      </c>
      <c r="W546" s="448">
        <v>0</v>
      </c>
      <c r="X546" s="448">
        <v>0</v>
      </c>
      <c r="Y546" s="448">
        <v>0</v>
      </c>
      <c r="Z546" s="448">
        <v>1077487.5</v>
      </c>
      <c r="AA546" s="846">
        <v>43683</v>
      </c>
      <c r="AB546" s="846">
        <v>46240</v>
      </c>
      <c r="AC546" s="847">
        <v>1077487.5</v>
      </c>
      <c r="AD546" s="448">
        <v>5.0027777777777782</v>
      </c>
      <c r="AE546" s="448">
        <v>7.1027777777777779</v>
      </c>
      <c r="AF546" s="848">
        <v>5.6399999999999999E-2</v>
      </c>
      <c r="AG546" s="448">
        <v>5390430.520833334</v>
      </c>
      <c r="AH546" s="448">
        <v>7653154.270833333</v>
      </c>
      <c r="AI546" s="448">
        <v>60770.294999999998</v>
      </c>
      <c r="AJ546" s="448">
        <v>5.0027777777777782</v>
      </c>
      <c r="AK546" s="448">
        <v>7.1027777777777779</v>
      </c>
      <c r="AL546" s="448">
        <v>5.6399999999999999E-2</v>
      </c>
    </row>
    <row r="547" spans="1:38">
      <c r="A547" s="437" t="s">
        <v>1000</v>
      </c>
      <c r="B547" s="437" t="s">
        <v>2323</v>
      </c>
      <c r="C547" s="437" t="s">
        <v>517</v>
      </c>
      <c r="D547" s="437" t="s">
        <v>518</v>
      </c>
      <c r="E547" s="437" t="s">
        <v>1393</v>
      </c>
      <c r="F547" s="437" t="s">
        <v>986</v>
      </c>
      <c r="G547" s="437" t="s">
        <v>1369</v>
      </c>
      <c r="H547" s="437" t="s">
        <v>985</v>
      </c>
      <c r="I547" s="437" t="s">
        <v>0</v>
      </c>
      <c r="J547" s="437" t="s">
        <v>987</v>
      </c>
      <c r="K547" s="437" t="s">
        <v>521</v>
      </c>
      <c r="L547" s="437" t="s">
        <v>533</v>
      </c>
      <c r="M547" s="437">
        <v>1</v>
      </c>
      <c r="N547" s="437">
        <v>1</v>
      </c>
      <c r="O547" s="437">
        <v>1</v>
      </c>
      <c r="P547" s="437">
        <v>1</v>
      </c>
      <c r="Q547" s="437">
        <v>1</v>
      </c>
      <c r="R547" s="437">
        <v>1</v>
      </c>
      <c r="S547" s="448">
        <v>416392.5</v>
      </c>
      <c r="T547" s="448">
        <v>0</v>
      </c>
      <c r="U547" s="448">
        <v>0</v>
      </c>
      <c r="V547" s="448">
        <v>2057.67</v>
      </c>
      <c r="W547" s="448">
        <v>0</v>
      </c>
      <c r="X547" s="448">
        <v>0</v>
      </c>
      <c r="Y547" s="448">
        <v>0</v>
      </c>
      <c r="Z547" s="448">
        <v>416392.5</v>
      </c>
      <c r="AA547" s="846">
        <v>43683</v>
      </c>
      <c r="AB547" s="846">
        <v>46605</v>
      </c>
      <c r="AC547" s="847">
        <v>416392.5</v>
      </c>
      <c r="AD547" s="448">
        <v>6.0166666666666666</v>
      </c>
      <c r="AE547" s="448">
        <v>8.1166666666666671</v>
      </c>
      <c r="AF547" s="848">
        <v>5.9299999999999999E-2</v>
      </c>
      <c r="AG547" s="448">
        <v>2505294.875</v>
      </c>
      <c r="AH547" s="448">
        <v>3379719.125</v>
      </c>
      <c r="AI547" s="448">
        <v>24692.075249999998</v>
      </c>
      <c r="AJ547" s="448">
        <v>6.0166666666666666</v>
      </c>
      <c r="AK547" s="448">
        <v>8.1166666666666671</v>
      </c>
      <c r="AL547" s="448">
        <v>5.9299999999999999E-2</v>
      </c>
    </row>
    <row r="548" spans="1:38">
      <c r="A548" s="437" t="s">
        <v>1001</v>
      </c>
      <c r="B548" s="437" t="s">
        <v>2324</v>
      </c>
      <c r="C548" s="437" t="s">
        <v>517</v>
      </c>
      <c r="D548" s="437" t="s">
        <v>518</v>
      </c>
      <c r="E548" s="437" t="s">
        <v>1393</v>
      </c>
      <c r="F548" s="437" t="s">
        <v>986</v>
      </c>
      <c r="G548" s="437" t="s">
        <v>1369</v>
      </c>
      <c r="H548" s="437" t="s">
        <v>985</v>
      </c>
      <c r="I548" s="437" t="s">
        <v>0</v>
      </c>
      <c r="J548" s="437" t="s">
        <v>987</v>
      </c>
      <c r="K548" s="437" t="s">
        <v>521</v>
      </c>
      <c r="L548" s="437" t="s">
        <v>533</v>
      </c>
      <c r="M548" s="437">
        <v>1</v>
      </c>
      <c r="N548" s="437">
        <v>1</v>
      </c>
      <c r="O548" s="437">
        <v>1</v>
      </c>
      <c r="P548" s="437">
        <v>1</v>
      </c>
      <c r="Q548" s="437">
        <v>1</v>
      </c>
      <c r="R548" s="437">
        <v>1</v>
      </c>
      <c r="S548" s="448">
        <v>101922.5</v>
      </c>
      <c r="T548" s="448">
        <v>0</v>
      </c>
      <c r="U548" s="448">
        <v>101922.5</v>
      </c>
      <c r="V548" s="448">
        <v>324.45</v>
      </c>
      <c r="W548" s="448">
        <v>0</v>
      </c>
      <c r="X548" s="448">
        <v>0</v>
      </c>
      <c r="Y548" s="448">
        <v>0</v>
      </c>
      <c r="Z548" s="448">
        <v>0</v>
      </c>
      <c r="AA548" s="846">
        <v>43684</v>
      </c>
      <c r="AB548" s="846">
        <v>44415</v>
      </c>
      <c r="AC548" s="847">
        <v>203845</v>
      </c>
      <c r="AD548" s="448">
        <v>-6.6666666666666666E-2</v>
      </c>
      <c r="AE548" s="448">
        <v>2.0305555555555554</v>
      </c>
      <c r="AF548" s="848">
        <v>3.8199999999999998E-2</v>
      </c>
      <c r="AG548" s="448">
        <v>0</v>
      </c>
      <c r="AH548" s="448">
        <v>0</v>
      </c>
      <c r="AI548" s="448">
        <v>0</v>
      </c>
      <c r="AJ548" s="448" t="e">
        <v>#DIV/0!</v>
      </c>
      <c r="AK548" s="448" t="e">
        <v>#DIV/0!</v>
      </c>
      <c r="AL548" s="448" t="e">
        <v>#DIV/0!</v>
      </c>
    </row>
    <row r="549" spans="1:38">
      <c r="A549" s="437" t="s">
        <v>1001</v>
      </c>
      <c r="B549" s="437" t="s">
        <v>2325</v>
      </c>
      <c r="C549" s="437" t="s">
        <v>517</v>
      </c>
      <c r="D549" s="437" t="s">
        <v>518</v>
      </c>
      <c r="E549" s="437" t="s">
        <v>1393</v>
      </c>
      <c r="F549" s="437" t="s">
        <v>986</v>
      </c>
      <c r="G549" s="437" t="s">
        <v>1369</v>
      </c>
      <c r="H549" s="437" t="s">
        <v>985</v>
      </c>
      <c r="I549" s="437" t="s">
        <v>0</v>
      </c>
      <c r="J549" s="437" t="s">
        <v>987</v>
      </c>
      <c r="K549" s="437" t="s">
        <v>521</v>
      </c>
      <c r="L549" s="437" t="s">
        <v>533</v>
      </c>
      <c r="M549" s="437">
        <v>1</v>
      </c>
      <c r="N549" s="437">
        <v>1</v>
      </c>
      <c r="O549" s="437">
        <v>1</v>
      </c>
      <c r="P549" s="437">
        <v>1</v>
      </c>
      <c r="Q549" s="437">
        <v>1</v>
      </c>
      <c r="R549" s="437">
        <v>1</v>
      </c>
      <c r="S549" s="448">
        <v>106200</v>
      </c>
      <c r="T549" s="448">
        <v>0</v>
      </c>
      <c r="U549" s="448">
        <v>0</v>
      </c>
      <c r="V549" s="448">
        <v>380.55</v>
      </c>
      <c r="W549" s="448">
        <v>0</v>
      </c>
      <c r="X549" s="448">
        <v>0</v>
      </c>
      <c r="Y549" s="448">
        <v>0</v>
      </c>
      <c r="Z549" s="448">
        <v>106200</v>
      </c>
      <c r="AA549" s="846">
        <v>43684</v>
      </c>
      <c r="AB549" s="846">
        <v>44780</v>
      </c>
      <c r="AC549" s="847">
        <v>106200</v>
      </c>
      <c r="AD549" s="448">
        <v>0.94722222222222219</v>
      </c>
      <c r="AE549" s="448">
        <v>3.0444444444444443</v>
      </c>
      <c r="AF549" s="848">
        <v>4.2999999999999997E-2</v>
      </c>
      <c r="AG549" s="448">
        <v>100595</v>
      </c>
      <c r="AH549" s="448">
        <v>323320</v>
      </c>
      <c r="AI549" s="448">
        <v>4566.5999999999995</v>
      </c>
      <c r="AJ549" s="448">
        <v>0.94722222222222219</v>
      </c>
      <c r="AK549" s="448">
        <v>3.0444444444444443</v>
      </c>
      <c r="AL549" s="448">
        <v>4.2999999999999997E-2</v>
      </c>
    </row>
    <row r="550" spans="1:38">
      <c r="A550" s="437" t="s">
        <v>1001</v>
      </c>
      <c r="B550" s="437" t="s">
        <v>2326</v>
      </c>
      <c r="C550" s="437" t="s">
        <v>517</v>
      </c>
      <c r="D550" s="437" t="s">
        <v>518</v>
      </c>
      <c r="E550" s="437" t="s">
        <v>1393</v>
      </c>
      <c r="F550" s="437" t="s">
        <v>986</v>
      </c>
      <c r="G550" s="437" t="s">
        <v>1369</v>
      </c>
      <c r="H550" s="437" t="s">
        <v>985</v>
      </c>
      <c r="I550" s="437" t="s">
        <v>0</v>
      </c>
      <c r="J550" s="437" t="s">
        <v>987</v>
      </c>
      <c r="K550" s="437" t="s">
        <v>521</v>
      </c>
      <c r="L550" s="437" t="s">
        <v>533</v>
      </c>
      <c r="M550" s="437">
        <v>1</v>
      </c>
      <c r="N550" s="437">
        <v>1</v>
      </c>
      <c r="O550" s="437">
        <v>1</v>
      </c>
      <c r="P550" s="437">
        <v>1</v>
      </c>
      <c r="Q550" s="437">
        <v>1</v>
      </c>
      <c r="R550" s="437">
        <v>1</v>
      </c>
      <c r="S550" s="448">
        <v>458725</v>
      </c>
      <c r="T550" s="448">
        <v>0</v>
      </c>
      <c r="U550" s="448">
        <v>0</v>
      </c>
      <c r="V550" s="448">
        <v>1800.5</v>
      </c>
      <c r="W550" s="448">
        <v>0</v>
      </c>
      <c r="X550" s="448">
        <v>0</v>
      </c>
      <c r="Y550" s="448">
        <v>0</v>
      </c>
      <c r="Z550" s="448">
        <v>458725</v>
      </c>
      <c r="AA550" s="846">
        <v>43684</v>
      </c>
      <c r="AB550" s="846">
        <v>45145</v>
      </c>
      <c r="AC550" s="847">
        <v>458725</v>
      </c>
      <c r="AD550" s="448">
        <v>1.961111111111111</v>
      </c>
      <c r="AE550" s="448">
        <v>4.0583333333333336</v>
      </c>
      <c r="AF550" s="848">
        <v>4.7100000000000003E-2</v>
      </c>
      <c r="AG550" s="448">
        <v>899610.69444444438</v>
      </c>
      <c r="AH550" s="448">
        <v>1861658.9583333335</v>
      </c>
      <c r="AI550" s="448">
        <v>21605.947500000002</v>
      </c>
      <c r="AJ550" s="448">
        <v>1.961111111111111</v>
      </c>
      <c r="AK550" s="448">
        <v>4.0583333333333336</v>
      </c>
      <c r="AL550" s="448">
        <v>4.7100000000000003E-2</v>
      </c>
    </row>
    <row r="551" spans="1:38">
      <c r="A551" s="437" t="s">
        <v>1001</v>
      </c>
      <c r="B551" s="437" t="s">
        <v>2327</v>
      </c>
      <c r="C551" s="437" t="s">
        <v>517</v>
      </c>
      <c r="D551" s="437" t="s">
        <v>518</v>
      </c>
      <c r="E551" s="437" t="s">
        <v>1393</v>
      </c>
      <c r="F551" s="437" t="s">
        <v>986</v>
      </c>
      <c r="G551" s="437" t="s">
        <v>1369</v>
      </c>
      <c r="H551" s="437" t="s">
        <v>985</v>
      </c>
      <c r="I551" s="437" t="s">
        <v>0</v>
      </c>
      <c r="J551" s="437" t="s">
        <v>987</v>
      </c>
      <c r="K551" s="437" t="s">
        <v>521</v>
      </c>
      <c r="L551" s="437" t="s">
        <v>533</v>
      </c>
      <c r="M551" s="437">
        <v>1</v>
      </c>
      <c r="N551" s="437">
        <v>1</v>
      </c>
      <c r="O551" s="437">
        <v>1</v>
      </c>
      <c r="P551" s="437">
        <v>1</v>
      </c>
      <c r="Q551" s="437">
        <v>1</v>
      </c>
      <c r="R551" s="437">
        <v>1</v>
      </c>
      <c r="S551" s="448">
        <v>831310</v>
      </c>
      <c r="T551" s="448">
        <v>0</v>
      </c>
      <c r="U551" s="448">
        <v>0</v>
      </c>
      <c r="V551" s="448">
        <v>3512.28</v>
      </c>
      <c r="W551" s="448">
        <v>0</v>
      </c>
      <c r="X551" s="448">
        <v>0</v>
      </c>
      <c r="Y551" s="448">
        <v>0</v>
      </c>
      <c r="Z551" s="448">
        <v>831310</v>
      </c>
      <c r="AA551" s="846">
        <v>43684</v>
      </c>
      <c r="AB551" s="846">
        <v>45511</v>
      </c>
      <c r="AC551" s="847">
        <v>831310</v>
      </c>
      <c r="AD551" s="448">
        <v>2.9777777777777779</v>
      </c>
      <c r="AE551" s="448">
        <v>5.0750000000000002</v>
      </c>
      <c r="AF551" s="848">
        <v>5.0700000000000002E-2</v>
      </c>
      <c r="AG551" s="448">
        <v>2475456.4444444445</v>
      </c>
      <c r="AH551" s="448">
        <v>4218898.25</v>
      </c>
      <c r="AI551" s="448">
        <v>42147.417000000001</v>
      </c>
      <c r="AJ551" s="448">
        <v>2.9777777777777779</v>
      </c>
      <c r="AK551" s="448">
        <v>5.0750000000000002</v>
      </c>
      <c r="AL551" s="448">
        <v>5.0700000000000002E-2</v>
      </c>
    </row>
    <row r="552" spans="1:38">
      <c r="A552" s="437" t="s">
        <v>1001</v>
      </c>
      <c r="B552" s="437" t="s">
        <v>2328</v>
      </c>
      <c r="C552" s="437" t="s">
        <v>517</v>
      </c>
      <c r="D552" s="437" t="s">
        <v>518</v>
      </c>
      <c r="E552" s="437" t="s">
        <v>1393</v>
      </c>
      <c r="F552" s="437" t="s">
        <v>986</v>
      </c>
      <c r="G552" s="437" t="s">
        <v>1369</v>
      </c>
      <c r="H552" s="437" t="s">
        <v>985</v>
      </c>
      <c r="I552" s="437" t="s">
        <v>0</v>
      </c>
      <c r="J552" s="437" t="s">
        <v>987</v>
      </c>
      <c r="K552" s="437" t="s">
        <v>521</v>
      </c>
      <c r="L552" s="437" t="s">
        <v>533</v>
      </c>
      <c r="M552" s="437">
        <v>1</v>
      </c>
      <c r="N552" s="437">
        <v>1</v>
      </c>
      <c r="O552" s="437">
        <v>1</v>
      </c>
      <c r="P552" s="437">
        <v>1</v>
      </c>
      <c r="Q552" s="437">
        <v>1</v>
      </c>
      <c r="R552" s="437">
        <v>1</v>
      </c>
      <c r="S552" s="448">
        <v>1202567.5</v>
      </c>
      <c r="T552" s="448">
        <v>0</v>
      </c>
      <c r="U552" s="448">
        <v>0</v>
      </c>
      <c r="V552" s="448">
        <v>5371.47</v>
      </c>
      <c r="W552" s="448">
        <v>0</v>
      </c>
      <c r="X552" s="448">
        <v>0</v>
      </c>
      <c r="Y552" s="448">
        <v>0</v>
      </c>
      <c r="Z552" s="448">
        <v>1202567.5</v>
      </c>
      <c r="AA552" s="846">
        <v>43684</v>
      </c>
      <c r="AB552" s="846">
        <v>45876</v>
      </c>
      <c r="AC552" s="847">
        <v>1202567.5</v>
      </c>
      <c r="AD552" s="448">
        <v>3.9916666666666667</v>
      </c>
      <c r="AE552" s="448">
        <v>6.0888888888888886</v>
      </c>
      <c r="AF552" s="848">
        <v>5.3600000000000002E-2</v>
      </c>
      <c r="AG552" s="448">
        <v>4800248.604166667</v>
      </c>
      <c r="AH552" s="448">
        <v>7322299.8888888881</v>
      </c>
      <c r="AI552" s="448">
        <v>64457.618000000002</v>
      </c>
      <c r="AJ552" s="448">
        <v>3.9916666666666671</v>
      </c>
      <c r="AK552" s="448">
        <v>6.0888888888888886</v>
      </c>
      <c r="AL552" s="448">
        <v>5.3600000000000002E-2</v>
      </c>
    </row>
    <row r="553" spans="1:38">
      <c r="A553" s="437" t="s">
        <v>1001</v>
      </c>
      <c r="B553" s="437" t="s">
        <v>2329</v>
      </c>
      <c r="C553" s="437" t="s">
        <v>517</v>
      </c>
      <c r="D553" s="437" t="s">
        <v>518</v>
      </c>
      <c r="E553" s="437" t="s">
        <v>1393</v>
      </c>
      <c r="F553" s="437" t="s">
        <v>986</v>
      </c>
      <c r="G553" s="437" t="s">
        <v>1369</v>
      </c>
      <c r="H553" s="437" t="s">
        <v>985</v>
      </c>
      <c r="I553" s="437" t="s">
        <v>0</v>
      </c>
      <c r="J553" s="437" t="s">
        <v>987</v>
      </c>
      <c r="K553" s="437" t="s">
        <v>521</v>
      </c>
      <c r="L553" s="437" t="s">
        <v>533</v>
      </c>
      <c r="M553" s="437">
        <v>1</v>
      </c>
      <c r="N553" s="437">
        <v>1</v>
      </c>
      <c r="O553" s="437">
        <v>1</v>
      </c>
      <c r="P553" s="437">
        <v>1</v>
      </c>
      <c r="Q553" s="437">
        <v>1</v>
      </c>
      <c r="R553" s="437">
        <v>1</v>
      </c>
      <c r="S553" s="448">
        <v>1044152.5</v>
      </c>
      <c r="T553" s="448">
        <v>0</v>
      </c>
      <c r="U553" s="448">
        <v>0</v>
      </c>
      <c r="V553" s="448">
        <v>4907.5200000000004</v>
      </c>
      <c r="W553" s="448">
        <v>0</v>
      </c>
      <c r="X553" s="448">
        <v>0</v>
      </c>
      <c r="Y553" s="448">
        <v>0</v>
      </c>
      <c r="Z553" s="448">
        <v>1044152.5</v>
      </c>
      <c r="AA553" s="846">
        <v>43684</v>
      </c>
      <c r="AB553" s="846">
        <v>46241</v>
      </c>
      <c r="AC553" s="847">
        <v>1044152.5</v>
      </c>
      <c r="AD553" s="448">
        <v>5.0055555555555555</v>
      </c>
      <c r="AE553" s="448">
        <v>7.1027777777777779</v>
      </c>
      <c r="AF553" s="848">
        <v>5.6399999999999999E-2</v>
      </c>
      <c r="AG553" s="448">
        <v>5226563.347222222</v>
      </c>
      <c r="AH553" s="448">
        <v>7416383.173611111</v>
      </c>
      <c r="AI553" s="448">
        <v>58890.201000000001</v>
      </c>
      <c r="AJ553" s="448">
        <v>5.0055555555555555</v>
      </c>
      <c r="AK553" s="448">
        <v>7.1027777777777779</v>
      </c>
      <c r="AL553" s="448">
        <v>5.6399999999999999E-2</v>
      </c>
    </row>
    <row r="554" spans="1:38">
      <c r="A554" s="437" t="s">
        <v>1001</v>
      </c>
      <c r="B554" s="437" t="s">
        <v>2330</v>
      </c>
      <c r="C554" s="437" t="s">
        <v>517</v>
      </c>
      <c r="D554" s="437" t="s">
        <v>518</v>
      </c>
      <c r="E554" s="437" t="s">
        <v>1393</v>
      </c>
      <c r="F554" s="437" t="s">
        <v>986</v>
      </c>
      <c r="G554" s="437" t="s">
        <v>1369</v>
      </c>
      <c r="H554" s="437" t="s">
        <v>985</v>
      </c>
      <c r="I554" s="437" t="s">
        <v>0</v>
      </c>
      <c r="J554" s="437" t="s">
        <v>987</v>
      </c>
      <c r="K554" s="437" t="s">
        <v>521</v>
      </c>
      <c r="L554" s="437" t="s">
        <v>533</v>
      </c>
      <c r="M554" s="437">
        <v>1</v>
      </c>
      <c r="N554" s="437">
        <v>1</v>
      </c>
      <c r="O554" s="437">
        <v>1</v>
      </c>
      <c r="P554" s="437">
        <v>1</v>
      </c>
      <c r="Q554" s="437">
        <v>1</v>
      </c>
      <c r="R554" s="437">
        <v>1</v>
      </c>
      <c r="S554" s="448">
        <v>309012.5</v>
      </c>
      <c r="T554" s="448">
        <v>0</v>
      </c>
      <c r="U554" s="448">
        <v>0</v>
      </c>
      <c r="V554" s="448">
        <v>1527.04</v>
      </c>
      <c r="W554" s="448">
        <v>0</v>
      </c>
      <c r="X554" s="448">
        <v>0</v>
      </c>
      <c r="Y554" s="448">
        <v>0</v>
      </c>
      <c r="Z554" s="448">
        <v>309012.5</v>
      </c>
      <c r="AA554" s="846">
        <v>43684</v>
      </c>
      <c r="AB554" s="846">
        <v>46606</v>
      </c>
      <c r="AC554" s="847">
        <v>309012.5</v>
      </c>
      <c r="AD554" s="448">
        <v>6.0194444444444448</v>
      </c>
      <c r="AE554" s="448">
        <v>8.1166666666666671</v>
      </c>
      <c r="AF554" s="848">
        <v>5.9299999999999999E-2</v>
      </c>
      <c r="AG554" s="448">
        <v>1860083.576388889</v>
      </c>
      <c r="AH554" s="448">
        <v>2508151.4583333335</v>
      </c>
      <c r="AI554" s="448">
        <v>18324.44125</v>
      </c>
      <c r="AJ554" s="448">
        <v>6.0194444444444448</v>
      </c>
      <c r="AK554" s="448">
        <v>8.1166666666666671</v>
      </c>
      <c r="AL554" s="448">
        <v>5.9299999999999999E-2</v>
      </c>
    </row>
    <row r="555" spans="1:38">
      <c r="A555" s="437" t="s">
        <v>1001</v>
      </c>
      <c r="B555" s="437" t="s">
        <v>2331</v>
      </c>
      <c r="C555" s="437" t="s">
        <v>517</v>
      </c>
      <c r="D555" s="437" t="s">
        <v>518</v>
      </c>
      <c r="E555" s="437" t="s">
        <v>1393</v>
      </c>
      <c r="F555" s="437" t="s">
        <v>986</v>
      </c>
      <c r="G555" s="437" t="s">
        <v>1369</v>
      </c>
      <c r="H555" s="437" t="s">
        <v>985</v>
      </c>
      <c r="I555" s="437" t="s">
        <v>0</v>
      </c>
      <c r="J555" s="437" t="s">
        <v>987</v>
      </c>
      <c r="K555" s="437" t="s">
        <v>521</v>
      </c>
      <c r="L555" s="437" t="s">
        <v>533</v>
      </c>
      <c r="M555" s="437">
        <v>1</v>
      </c>
      <c r="N555" s="437">
        <v>1</v>
      </c>
      <c r="O555" s="437">
        <v>1</v>
      </c>
      <c r="P555" s="437">
        <v>1</v>
      </c>
      <c r="Q555" s="437">
        <v>1</v>
      </c>
      <c r="R555" s="437">
        <v>1</v>
      </c>
      <c r="S555" s="448">
        <v>106200</v>
      </c>
      <c r="T555" s="448">
        <v>0</v>
      </c>
      <c r="U555" s="448">
        <v>0</v>
      </c>
      <c r="V555" s="448">
        <v>549.58000000000004</v>
      </c>
      <c r="W555" s="448">
        <v>0</v>
      </c>
      <c r="X555" s="448">
        <v>0</v>
      </c>
      <c r="Y555" s="448">
        <v>0</v>
      </c>
      <c r="Z555" s="448">
        <v>106200</v>
      </c>
      <c r="AA555" s="846">
        <v>43684</v>
      </c>
      <c r="AB555" s="846">
        <v>46972</v>
      </c>
      <c r="AC555" s="847">
        <v>106200</v>
      </c>
      <c r="AD555" s="448">
        <v>7.0361111111111114</v>
      </c>
      <c r="AE555" s="448">
        <v>9.1333333333333329</v>
      </c>
      <c r="AF555" s="848">
        <v>6.2100000000000002E-2</v>
      </c>
      <c r="AG555" s="448">
        <v>747235</v>
      </c>
      <c r="AH555" s="448">
        <v>969960</v>
      </c>
      <c r="AI555" s="448">
        <v>6595.02</v>
      </c>
      <c r="AJ555" s="448">
        <v>7.0361111111111114</v>
      </c>
      <c r="AK555" s="448">
        <v>9.1333333333333329</v>
      </c>
      <c r="AL555" s="448">
        <v>6.2100000000000002E-2</v>
      </c>
    </row>
    <row r="556" spans="1:38">
      <c r="A556" s="437" t="s">
        <v>1002</v>
      </c>
      <c r="B556" s="437" t="s">
        <v>2332</v>
      </c>
      <c r="C556" s="437" t="s">
        <v>517</v>
      </c>
      <c r="D556" s="437" t="s">
        <v>518</v>
      </c>
      <c r="E556" s="437" t="s">
        <v>1393</v>
      </c>
      <c r="F556" s="437" t="s">
        <v>986</v>
      </c>
      <c r="G556" s="437" t="s">
        <v>1369</v>
      </c>
      <c r="H556" s="437" t="s">
        <v>985</v>
      </c>
      <c r="I556" s="437" t="s">
        <v>0</v>
      </c>
      <c r="J556" s="437" t="s">
        <v>987</v>
      </c>
      <c r="K556" s="437" t="s">
        <v>521</v>
      </c>
      <c r="L556" s="437" t="s">
        <v>533</v>
      </c>
      <c r="M556" s="437">
        <v>1</v>
      </c>
      <c r="N556" s="437">
        <v>1</v>
      </c>
      <c r="O556" s="437">
        <v>1</v>
      </c>
      <c r="P556" s="437">
        <v>1</v>
      </c>
      <c r="Q556" s="437">
        <v>1</v>
      </c>
      <c r="R556" s="437">
        <v>1</v>
      </c>
      <c r="S556" s="448">
        <v>99562.5</v>
      </c>
      <c r="T556" s="448">
        <v>0</v>
      </c>
      <c r="U556" s="448">
        <v>0</v>
      </c>
      <c r="V556" s="448">
        <v>390.78</v>
      </c>
      <c r="W556" s="448">
        <v>0</v>
      </c>
      <c r="X556" s="448">
        <v>0</v>
      </c>
      <c r="Y556" s="448">
        <v>0</v>
      </c>
      <c r="Z556" s="448">
        <v>99562.5</v>
      </c>
      <c r="AA556" s="846">
        <v>43685</v>
      </c>
      <c r="AB556" s="846">
        <v>45146</v>
      </c>
      <c r="AC556" s="847">
        <v>99562.5</v>
      </c>
      <c r="AD556" s="448">
        <v>1.9638888888888888</v>
      </c>
      <c r="AE556" s="448">
        <v>4.0583333333333336</v>
      </c>
      <c r="AF556" s="848">
        <v>4.7100000000000003E-2</v>
      </c>
      <c r="AG556" s="448">
        <v>195529.6875</v>
      </c>
      <c r="AH556" s="448">
        <v>404057.8125</v>
      </c>
      <c r="AI556" s="448">
        <v>4689.3937500000002</v>
      </c>
      <c r="AJ556" s="448">
        <v>1.9638888888888888</v>
      </c>
      <c r="AK556" s="448">
        <v>4.0583333333333336</v>
      </c>
      <c r="AL556" s="448">
        <v>4.7100000000000003E-2</v>
      </c>
    </row>
    <row r="557" spans="1:38">
      <c r="A557" s="437" t="s">
        <v>1002</v>
      </c>
      <c r="B557" s="437" t="s">
        <v>2333</v>
      </c>
      <c r="C557" s="437" t="s">
        <v>517</v>
      </c>
      <c r="D557" s="437" t="s">
        <v>518</v>
      </c>
      <c r="E557" s="437" t="s">
        <v>1393</v>
      </c>
      <c r="F557" s="437" t="s">
        <v>986</v>
      </c>
      <c r="G557" s="437" t="s">
        <v>1369</v>
      </c>
      <c r="H557" s="437" t="s">
        <v>985</v>
      </c>
      <c r="I557" s="437" t="s">
        <v>0</v>
      </c>
      <c r="J557" s="437" t="s">
        <v>987</v>
      </c>
      <c r="K557" s="437" t="s">
        <v>521</v>
      </c>
      <c r="L557" s="437" t="s">
        <v>533</v>
      </c>
      <c r="M557" s="437">
        <v>1</v>
      </c>
      <c r="N557" s="437">
        <v>1</v>
      </c>
      <c r="O557" s="437">
        <v>1</v>
      </c>
      <c r="P557" s="437">
        <v>1</v>
      </c>
      <c r="Q557" s="437">
        <v>1</v>
      </c>
      <c r="R557" s="437">
        <v>1</v>
      </c>
      <c r="S557" s="448">
        <v>457397.5</v>
      </c>
      <c r="T557" s="448">
        <v>0</v>
      </c>
      <c r="U557" s="448">
        <v>0</v>
      </c>
      <c r="V557" s="448">
        <v>1932.5</v>
      </c>
      <c r="W557" s="448">
        <v>0</v>
      </c>
      <c r="X557" s="448">
        <v>0</v>
      </c>
      <c r="Y557" s="448">
        <v>0</v>
      </c>
      <c r="Z557" s="448">
        <v>457397.5</v>
      </c>
      <c r="AA557" s="846">
        <v>43685</v>
      </c>
      <c r="AB557" s="846">
        <v>45512</v>
      </c>
      <c r="AC557" s="847">
        <v>457397.5</v>
      </c>
      <c r="AD557" s="448">
        <v>2.9805555555555556</v>
      </c>
      <c r="AE557" s="448">
        <v>5.0750000000000002</v>
      </c>
      <c r="AF557" s="848">
        <v>5.0700000000000002E-2</v>
      </c>
      <c r="AG557" s="448">
        <v>1363298.6597222222</v>
      </c>
      <c r="AH557" s="448">
        <v>2321292.3125</v>
      </c>
      <c r="AI557" s="448">
        <v>23190.053250000001</v>
      </c>
      <c r="AJ557" s="448">
        <v>2.9805555555555556</v>
      </c>
      <c r="AK557" s="448">
        <v>5.0750000000000002</v>
      </c>
      <c r="AL557" s="448">
        <v>5.0700000000000002E-2</v>
      </c>
    </row>
    <row r="558" spans="1:38">
      <c r="A558" s="437" t="s">
        <v>1002</v>
      </c>
      <c r="B558" s="437" t="s">
        <v>2334</v>
      </c>
      <c r="C558" s="437" t="s">
        <v>517</v>
      </c>
      <c r="D558" s="437" t="s">
        <v>518</v>
      </c>
      <c r="E558" s="437" t="s">
        <v>1393</v>
      </c>
      <c r="F558" s="437" t="s">
        <v>986</v>
      </c>
      <c r="G558" s="437" t="s">
        <v>1369</v>
      </c>
      <c r="H558" s="437" t="s">
        <v>985</v>
      </c>
      <c r="I558" s="437" t="s">
        <v>0</v>
      </c>
      <c r="J558" s="437" t="s">
        <v>987</v>
      </c>
      <c r="K558" s="437" t="s">
        <v>521</v>
      </c>
      <c r="L558" s="437" t="s">
        <v>533</v>
      </c>
      <c r="M558" s="437">
        <v>1</v>
      </c>
      <c r="N558" s="437">
        <v>1</v>
      </c>
      <c r="O558" s="437">
        <v>1</v>
      </c>
      <c r="P558" s="437">
        <v>1</v>
      </c>
      <c r="Q558" s="437">
        <v>1</v>
      </c>
      <c r="R558" s="437">
        <v>1</v>
      </c>
      <c r="S558" s="448">
        <v>750922.5</v>
      </c>
      <c r="T558" s="448">
        <v>0</v>
      </c>
      <c r="U558" s="448">
        <v>0</v>
      </c>
      <c r="V558" s="448">
        <v>3354.12</v>
      </c>
      <c r="W558" s="448">
        <v>0</v>
      </c>
      <c r="X558" s="448">
        <v>0</v>
      </c>
      <c r="Y558" s="448">
        <v>0</v>
      </c>
      <c r="Z558" s="448">
        <v>750922.5</v>
      </c>
      <c r="AA558" s="846">
        <v>43685</v>
      </c>
      <c r="AB558" s="846">
        <v>45877</v>
      </c>
      <c r="AC558" s="847">
        <v>750922.5</v>
      </c>
      <c r="AD558" s="448">
        <v>3.9944444444444445</v>
      </c>
      <c r="AE558" s="448">
        <v>6.0888888888888886</v>
      </c>
      <c r="AF558" s="848">
        <v>5.3600000000000002E-2</v>
      </c>
      <c r="AG558" s="448">
        <v>2999518.2083333335</v>
      </c>
      <c r="AH558" s="448">
        <v>4572283.666666666</v>
      </c>
      <c r="AI558" s="448">
        <v>40249.446000000004</v>
      </c>
      <c r="AJ558" s="448">
        <v>3.9944444444444445</v>
      </c>
      <c r="AK558" s="448">
        <v>6.0888888888888877</v>
      </c>
      <c r="AL558" s="448">
        <v>5.3600000000000002E-2</v>
      </c>
    </row>
    <row r="559" spans="1:38">
      <c r="A559" s="437" t="s">
        <v>1002</v>
      </c>
      <c r="B559" s="437" t="s">
        <v>2335</v>
      </c>
      <c r="C559" s="437" t="s">
        <v>517</v>
      </c>
      <c r="D559" s="437" t="s">
        <v>518</v>
      </c>
      <c r="E559" s="437" t="s">
        <v>1393</v>
      </c>
      <c r="F559" s="437" t="s">
        <v>986</v>
      </c>
      <c r="G559" s="437" t="s">
        <v>1369</v>
      </c>
      <c r="H559" s="437" t="s">
        <v>985</v>
      </c>
      <c r="I559" s="437" t="s">
        <v>0</v>
      </c>
      <c r="J559" s="437" t="s">
        <v>987</v>
      </c>
      <c r="K559" s="437" t="s">
        <v>521</v>
      </c>
      <c r="L559" s="437" t="s">
        <v>533</v>
      </c>
      <c r="M559" s="437">
        <v>1</v>
      </c>
      <c r="N559" s="437">
        <v>1</v>
      </c>
      <c r="O559" s="437">
        <v>1</v>
      </c>
      <c r="P559" s="437">
        <v>1</v>
      </c>
      <c r="Q559" s="437">
        <v>1</v>
      </c>
      <c r="R559" s="437">
        <v>1</v>
      </c>
      <c r="S559" s="448">
        <v>862580</v>
      </c>
      <c r="T559" s="448">
        <v>0</v>
      </c>
      <c r="U559" s="448">
        <v>0</v>
      </c>
      <c r="V559" s="448">
        <v>4054.13</v>
      </c>
      <c r="W559" s="448">
        <v>0</v>
      </c>
      <c r="X559" s="448">
        <v>0</v>
      </c>
      <c r="Y559" s="448">
        <v>0</v>
      </c>
      <c r="Z559" s="448">
        <v>862580</v>
      </c>
      <c r="AA559" s="846">
        <v>43685</v>
      </c>
      <c r="AB559" s="846">
        <v>46242</v>
      </c>
      <c r="AC559" s="847">
        <v>862580</v>
      </c>
      <c r="AD559" s="448">
        <v>5.0083333333333337</v>
      </c>
      <c r="AE559" s="448">
        <v>7.1027777777777779</v>
      </c>
      <c r="AF559" s="848">
        <v>5.6399999999999999E-2</v>
      </c>
      <c r="AG559" s="448">
        <v>4320088.166666667</v>
      </c>
      <c r="AH559" s="448">
        <v>6126714.055555556</v>
      </c>
      <c r="AI559" s="448">
        <v>48649.512000000002</v>
      </c>
      <c r="AJ559" s="448">
        <v>5.0083333333333337</v>
      </c>
      <c r="AK559" s="448">
        <v>7.1027777777777779</v>
      </c>
      <c r="AL559" s="448">
        <v>5.6400000000000006E-2</v>
      </c>
    </row>
    <row r="560" spans="1:38">
      <c r="A560" s="437" t="s">
        <v>1002</v>
      </c>
      <c r="B560" s="437" t="s">
        <v>2336</v>
      </c>
      <c r="C560" s="437" t="s">
        <v>517</v>
      </c>
      <c r="D560" s="437" t="s">
        <v>518</v>
      </c>
      <c r="E560" s="437" t="s">
        <v>1393</v>
      </c>
      <c r="F560" s="437" t="s">
        <v>986</v>
      </c>
      <c r="G560" s="437" t="s">
        <v>1369</v>
      </c>
      <c r="H560" s="437" t="s">
        <v>985</v>
      </c>
      <c r="I560" s="437" t="s">
        <v>0</v>
      </c>
      <c r="J560" s="437" t="s">
        <v>987</v>
      </c>
      <c r="K560" s="437" t="s">
        <v>521</v>
      </c>
      <c r="L560" s="437" t="s">
        <v>533</v>
      </c>
      <c r="M560" s="437">
        <v>1</v>
      </c>
      <c r="N560" s="437">
        <v>1</v>
      </c>
      <c r="O560" s="437">
        <v>1</v>
      </c>
      <c r="P560" s="437">
        <v>1</v>
      </c>
      <c r="Q560" s="437">
        <v>1</v>
      </c>
      <c r="R560" s="437">
        <v>1</v>
      </c>
      <c r="S560" s="448">
        <v>470377.5</v>
      </c>
      <c r="T560" s="448">
        <v>0</v>
      </c>
      <c r="U560" s="448">
        <v>0</v>
      </c>
      <c r="V560" s="448">
        <v>2324.4499999999998</v>
      </c>
      <c r="W560" s="448">
        <v>0</v>
      </c>
      <c r="X560" s="448">
        <v>0</v>
      </c>
      <c r="Y560" s="448">
        <v>0</v>
      </c>
      <c r="Z560" s="448">
        <v>470377.5</v>
      </c>
      <c r="AA560" s="846">
        <v>43685</v>
      </c>
      <c r="AB560" s="846">
        <v>46607</v>
      </c>
      <c r="AC560" s="847">
        <v>470377.5</v>
      </c>
      <c r="AD560" s="448">
        <v>6.0222222222222221</v>
      </c>
      <c r="AE560" s="448">
        <v>8.1166666666666671</v>
      </c>
      <c r="AF560" s="848">
        <v>5.9299999999999999E-2</v>
      </c>
      <c r="AG560" s="448">
        <v>2832717.8333333335</v>
      </c>
      <c r="AH560" s="448">
        <v>3817897.375</v>
      </c>
      <c r="AI560" s="448">
        <v>27893.385749999998</v>
      </c>
      <c r="AJ560" s="448">
        <v>6.0222222222222221</v>
      </c>
      <c r="AK560" s="448">
        <v>8.1166666666666671</v>
      </c>
      <c r="AL560" s="448">
        <v>5.9299999999999992E-2</v>
      </c>
    </row>
    <row r="561" spans="1:38">
      <c r="A561" s="437" t="s">
        <v>1003</v>
      </c>
      <c r="B561" s="437" t="s">
        <v>2337</v>
      </c>
      <c r="C561" s="437" t="s">
        <v>517</v>
      </c>
      <c r="D561" s="437" t="s">
        <v>518</v>
      </c>
      <c r="E561" s="437" t="s">
        <v>1393</v>
      </c>
      <c r="F561" s="437" t="s">
        <v>986</v>
      </c>
      <c r="G561" s="437" t="s">
        <v>1369</v>
      </c>
      <c r="H561" s="437" t="s">
        <v>985</v>
      </c>
      <c r="I561" s="437" t="s">
        <v>0</v>
      </c>
      <c r="J561" s="437" t="s">
        <v>987</v>
      </c>
      <c r="K561" s="437" t="s">
        <v>521</v>
      </c>
      <c r="L561" s="437" t="s">
        <v>533</v>
      </c>
      <c r="M561" s="437">
        <v>1</v>
      </c>
      <c r="N561" s="437">
        <v>1</v>
      </c>
      <c r="O561" s="437">
        <v>1</v>
      </c>
      <c r="P561" s="437">
        <v>1</v>
      </c>
      <c r="Q561" s="437">
        <v>1</v>
      </c>
      <c r="R561" s="437">
        <v>1</v>
      </c>
      <c r="S561" s="448">
        <v>171690</v>
      </c>
      <c r="T561" s="448">
        <v>0</v>
      </c>
      <c r="U561" s="448">
        <v>171690</v>
      </c>
      <c r="V561" s="448">
        <v>546.54999999999995</v>
      </c>
      <c r="W561" s="448">
        <v>0</v>
      </c>
      <c r="X561" s="448">
        <v>0</v>
      </c>
      <c r="Y561" s="448">
        <v>0</v>
      </c>
      <c r="Z561" s="448">
        <v>0</v>
      </c>
      <c r="AA561" s="846">
        <v>43689</v>
      </c>
      <c r="AB561" s="846">
        <v>44420</v>
      </c>
      <c r="AC561" s="847">
        <v>343380</v>
      </c>
      <c r="AD561" s="448">
        <v>-5.2777777777777778E-2</v>
      </c>
      <c r="AE561" s="448">
        <v>2.0305555555555554</v>
      </c>
      <c r="AF561" s="848">
        <v>3.8199999999999998E-2</v>
      </c>
      <c r="AG561" s="448">
        <v>0</v>
      </c>
      <c r="AH561" s="448">
        <v>0</v>
      </c>
      <c r="AI561" s="448">
        <v>0</v>
      </c>
      <c r="AJ561" s="448" t="e">
        <v>#DIV/0!</v>
      </c>
      <c r="AK561" s="448" t="e">
        <v>#DIV/0!</v>
      </c>
      <c r="AL561" s="448" t="e">
        <v>#DIV/0!</v>
      </c>
    </row>
    <row r="562" spans="1:38">
      <c r="A562" s="437" t="s">
        <v>1003</v>
      </c>
      <c r="B562" s="437" t="s">
        <v>2338</v>
      </c>
      <c r="C562" s="437" t="s">
        <v>517</v>
      </c>
      <c r="D562" s="437" t="s">
        <v>518</v>
      </c>
      <c r="E562" s="437" t="s">
        <v>1393</v>
      </c>
      <c r="F562" s="437" t="s">
        <v>986</v>
      </c>
      <c r="G562" s="437" t="s">
        <v>1369</v>
      </c>
      <c r="H562" s="437" t="s">
        <v>985</v>
      </c>
      <c r="I562" s="437" t="s">
        <v>0</v>
      </c>
      <c r="J562" s="437" t="s">
        <v>987</v>
      </c>
      <c r="K562" s="437" t="s">
        <v>521</v>
      </c>
      <c r="L562" s="437" t="s">
        <v>533</v>
      </c>
      <c r="M562" s="437">
        <v>1</v>
      </c>
      <c r="N562" s="437">
        <v>1</v>
      </c>
      <c r="O562" s="437">
        <v>1</v>
      </c>
      <c r="P562" s="437">
        <v>1</v>
      </c>
      <c r="Q562" s="437">
        <v>1</v>
      </c>
      <c r="R562" s="437">
        <v>1</v>
      </c>
      <c r="S562" s="448">
        <v>250455</v>
      </c>
      <c r="T562" s="448">
        <v>0</v>
      </c>
      <c r="U562" s="448">
        <v>0</v>
      </c>
      <c r="V562" s="448">
        <v>897.46</v>
      </c>
      <c r="W562" s="448">
        <v>0</v>
      </c>
      <c r="X562" s="448">
        <v>0</v>
      </c>
      <c r="Y562" s="448">
        <v>0</v>
      </c>
      <c r="Z562" s="448">
        <v>250455</v>
      </c>
      <c r="AA562" s="846">
        <v>43689</v>
      </c>
      <c r="AB562" s="846">
        <v>44785</v>
      </c>
      <c r="AC562" s="847">
        <v>250455</v>
      </c>
      <c r="AD562" s="448">
        <v>0.96111111111111114</v>
      </c>
      <c r="AE562" s="448">
        <v>3.0444444444444443</v>
      </c>
      <c r="AF562" s="848">
        <v>4.2999999999999997E-2</v>
      </c>
      <c r="AG562" s="448">
        <v>240715.08333333334</v>
      </c>
      <c r="AH562" s="448">
        <v>762496.33333333326</v>
      </c>
      <c r="AI562" s="448">
        <v>10769.564999999999</v>
      </c>
      <c r="AJ562" s="448">
        <v>0.96111111111111114</v>
      </c>
      <c r="AK562" s="448">
        <v>3.0444444444444443</v>
      </c>
      <c r="AL562" s="448">
        <v>4.2999999999999997E-2</v>
      </c>
    </row>
    <row r="563" spans="1:38">
      <c r="A563" s="437" t="s">
        <v>1003</v>
      </c>
      <c r="B563" s="437" t="s">
        <v>2339</v>
      </c>
      <c r="C563" s="437" t="s">
        <v>517</v>
      </c>
      <c r="D563" s="437" t="s">
        <v>518</v>
      </c>
      <c r="E563" s="437" t="s">
        <v>1393</v>
      </c>
      <c r="F563" s="437" t="s">
        <v>986</v>
      </c>
      <c r="G563" s="437" t="s">
        <v>1369</v>
      </c>
      <c r="H563" s="437" t="s">
        <v>985</v>
      </c>
      <c r="I563" s="437" t="s">
        <v>0</v>
      </c>
      <c r="J563" s="437" t="s">
        <v>987</v>
      </c>
      <c r="K563" s="437" t="s">
        <v>521</v>
      </c>
      <c r="L563" s="437" t="s">
        <v>533</v>
      </c>
      <c r="M563" s="437">
        <v>1</v>
      </c>
      <c r="N563" s="437">
        <v>1</v>
      </c>
      <c r="O563" s="437">
        <v>1</v>
      </c>
      <c r="P563" s="437">
        <v>1</v>
      </c>
      <c r="Q563" s="437">
        <v>1</v>
      </c>
      <c r="R563" s="437">
        <v>1</v>
      </c>
      <c r="S563" s="448">
        <v>195290</v>
      </c>
      <c r="T563" s="448">
        <v>0</v>
      </c>
      <c r="U563" s="448">
        <v>0</v>
      </c>
      <c r="V563" s="448">
        <v>766.51</v>
      </c>
      <c r="W563" s="448">
        <v>0</v>
      </c>
      <c r="X563" s="448">
        <v>0</v>
      </c>
      <c r="Y563" s="448">
        <v>0</v>
      </c>
      <c r="Z563" s="448">
        <v>195290</v>
      </c>
      <c r="AA563" s="846">
        <v>43689</v>
      </c>
      <c r="AB563" s="846">
        <v>45150</v>
      </c>
      <c r="AC563" s="847">
        <v>195290</v>
      </c>
      <c r="AD563" s="448">
        <v>1.9750000000000001</v>
      </c>
      <c r="AE563" s="448">
        <v>4.0583333333333336</v>
      </c>
      <c r="AF563" s="848">
        <v>4.7100000000000003E-2</v>
      </c>
      <c r="AG563" s="448">
        <v>385697.75</v>
      </c>
      <c r="AH563" s="448">
        <v>792551.91666666674</v>
      </c>
      <c r="AI563" s="448">
        <v>9198.1590000000015</v>
      </c>
      <c r="AJ563" s="448">
        <v>1.9750000000000001</v>
      </c>
      <c r="AK563" s="448">
        <v>4.0583333333333336</v>
      </c>
      <c r="AL563" s="448">
        <v>4.710000000000001E-2</v>
      </c>
    </row>
    <row r="564" spans="1:38">
      <c r="A564" s="437" t="s">
        <v>1003</v>
      </c>
      <c r="B564" s="437" t="s">
        <v>2340</v>
      </c>
      <c r="C564" s="437" t="s">
        <v>517</v>
      </c>
      <c r="D564" s="437" t="s">
        <v>518</v>
      </c>
      <c r="E564" s="437" t="s">
        <v>1393</v>
      </c>
      <c r="F564" s="437" t="s">
        <v>986</v>
      </c>
      <c r="G564" s="437" t="s">
        <v>1369</v>
      </c>
      <c r="H564" s="437" t="s">
        <v>985</v>
      </c>
      <c r="I564" s="437" t="s">
        <v>0</v>
      </c>
      <c r="J564" s="437" t="s">
        <v>987</v>
      </c>
      <c r="K564" s="437" t="s">
        <v>521</v>
      </c>
      <c r="L564" s="437" t="s">
        <v>533</v>
      </c>
      <c r="M564" s="437">
        <v>1</v>
      </c>
      <c r="N564" s="437">
        <v>1</v>
      </c>
      <c r="O564" s="437">
        <v>1</v>
      </c>
      <c r="P564" s="437">
        <v>1</v>
      </c>
      <c r="Q564" s="437">
        <v>1</v>
      </c>
      <c r="R564" s="437">
        <v>1</v>
      </c>
      <c r="S564" s="448">
        <v>845322.5</v>
      </c>
      <c r="T564" s="448">
        <v>0</v>
      </c>
      <c r="U564" s="448">
        <v>0</v>
      </c>
      <c r="V564" s="448">
        <v>3571.49</v>
      </c>
      <c r="W564" s="448">
        <v>0</v>
      </c>
      <c r="X564" s="448">
        <v>0</v>
      </c>
      <c r="Y564" s="448">
        <v>0</v>
      </c>
      <c r="Z564" s="448">
        <v>845322.5</v>
      </c>
      <c r="AA564" s="846">
        <v>43689</v>
      </c>
      <c r="AB564" s="846">
        <v>45516</v>
      </c>
      <c r="AC564" s="847">
        <v>845322.5</v>
      </c>
      <c r="AD564" s="448">
        <v>2.9916666666666667</v>
      </c>
      <c r="AE564" s="448">
        <v>5.0750000000000002</v>
      </c>
      <c r="AF564" s="848">
        <v>5.0700000000000002E-2</v>
      </c>
      <c r="AG564" s="448">
        <v>2528923.1458333335</v>
      </c>
      <c r="AH564" s="448">
        <v>4290011.6875</v>
      </c>
      <c r="AI564" s="448">
        <v>42857.850750000005</v>
      </c>
      <c r="AJ564" s="448">
        <v>2.9916666666666667</v>
      </c>
      <c r="AK564" s="448">
        <v>5.0750000000000002</v>
      </c>
      <c r="AL564" s="448">
        <v>5.0700000000000009E-2</v>
      </c>
    </row>
    <row r="565" spans="1:38">
      <c r="A565" s="437" t="s">
        <v>1003</v>
      </c>
      <c r="B565" s="437" t="s">
        <v>2341</v>
      </c>
      <c r="C565" s="437" t="s">
        <v>517</v>
      </c>
      <c r="D565" s="437" t="s">
        <v>518</v>
      </c>
      <c r="E565" s="437" t="s">
        <v>1393</v>
      </c>
      <c r="F565" s="437" t="s">
        <v>986</v>
      </c>
      <c r="G565" s="437" t="s">
        <v>1369</v>
      </c>
      <c r="H565" s="437" t="s">
        <v>985</v>
      </c>
      <c r="I565" s="437" t="s">
        <v>0</v>
      </c>
      <c r="J565" s="437" t="s">
        <v>987</v>
      </c>
      <c r="K565" s="437" t="s">
        <v>521</v>
      </c>
      <c r="L565" s="437" t="s">
        <v>533</v>
      </c>
      <c r="M565" s="437">
        <v>1</v>
      </c>
      <c r="N565" s="437">
        <v>1</v>
      </c>
      <c r="O565" s="437">
        <v>1</v>
      </c>
      <c r="P565" s="437">
        <v>1</v>
      </c>
      <c r="Q565" s="437">
        <v>1</v>
      </c>
      <c r="R565" s="437">
        <v>1</v>
      </c>
      <c r="S565" s="448">
        <v>1099907.5</v>
      </c>
      <c r="T565" s="448">
        <v>0</v>
      </c>
      <c r="U565" s="448">
        <v>0</v>
      </c>
      <c r="V565" s="448">
        <v>4912.92</v>
      </c>
      <c r="W565" s="448">
        <v>0</v>
      </c>
      <c r="X565" s="448">
        <v>0</v>
      </c>
      <c r="Y565" s="448">
        <v>0</v>
      </c>
      <c r="Z565" s="448">
        <v>1099907.5</v>
      </c>
      <c r="AA565" s="846">
        <v>43689</v>
      </c>
      <c r="AB565" s="846">
        <v>45881</v>
      </c>
      <c r="AC565" s="847">
        <v>1099907.5</v>
      </c>
      <c r="AD565" s="448">
        <v>4.0055555555555555</v>
      </c>
      <c r="AE565" s="448">
        <v>6.0888888888888886</v>
      </c>
      <c r="AF565" s="848">
        <v>5.3600000000000002E-2</v>
      </c>
      <c r="AG565" s="448">
        <v>4405740.597222222</v>
      </c>
      <c r="AH565" s="448">
        <v>6697214.555555555</v>
      </c>
      <c r="AI565" s="448">
        <v>58955.042000000001</v>
      </c>
      <c r="AJ565" s="448">
        <v>4.0055555555555555</v>
      </c>
      <c r="AK565" s="448">
        <v>6.0888888888888886</v>
      </c>
      <c r="AL565" s="448">
        <v>5.3600000000000002E-2</v>
      </c>
    </row>
    <row r="566" spans="1:38">
      <c r="A566" s="437" t="s">
        <v>1003</v>
      </c>
      <c r="B566" s="437" t="s">
        <v>2342</v>
      </c>
      <c r="C566" s="437" t="s">
        <v>517</v>
      </c>
      <c r="D566" s="437" t="s">
        <v>518</v>
      </c>
      <c r="E566" s="437" t="s">
        <v>1393</v>
      </c>
      <c r="F566" s="437" t="s">
        <v>986</v>
      </c>
      <c r="G566" s="437" t="s">
        <v>1369</v>
      </c>
      <c r="H566" s="437" t="s">
        <v>985</v>
      </c>
      <c r="I566" s="437" t="s">
        <v>0</v>
      </c>
      <c r="J566" s="437" t="s">
        <v>987</v>
      </c>
      <c r="K566" s="437" t="s">
        <v>521</v>
      </c>
      <c r="L566" s="437" t="s">
        <v>533</v>
      </c>
      <c r="M566" s="437">
        <v>1</v>
      </c>
      <c r="N566" s="437">
        <v>1</v>
      </c>
      <c r="O566" s="437">
        <v>1</v>
      </c>
      <c r="P566" s="437">
        <v>1</v>
      </c>
      <c r="Q566" s="437">
        <v>1</v>
      </c>
      <c r="R566" s="437">
        <v>1</v>
      </c>
      <c r="S566" s="448">
        <v>1248292.5</v>
      </c>
      <c r="T566" s="448">
        <v>0</v>
      </c>
      <c r="U566" s="448">
        <v>0</v>
      </c>
      <c r="V566" s="448">
        <v>5866.97</v>
      </c>
      <c r="W566" s="448">
        <v>0</v>
      </c>
      <c r="X566" s="448">
        <v>0</v>
      </c>
      <c r="Y566" s="448">
        <v>0</v>
      </c>
      <c r="Z566" s="448">
        <v>1248292.5</v>
      </c>
      <c r="AA566" s="846">
        <v>43689</v>
      </c>
      <c r="AB566" s="846">
        <v>46246</v>
      </c>
      <c r="AC566" s="847">
        <v>1248292.5</v>
      </c>
      <c r="AD566" s="448">
        <v>5.0194444444444448</v>
      </c>
      <c r="AE566" s="448">
        <v>7.1027777777777779</v>
      </c>
      <c r="AF566" s="848">
        <v>5.6399999999999999E-2</v>
      </c>
      <c r="AG566" s="448">
        <v>6265734.854166667</v>
      </c>
      <c r="AH566" s="448">
        <v>8866344.229166666</v>
      </c>
      <c r="AI566" s="448">
        <v>70403.697</v>
      </c>
      <c r="AJ566" s="448">
        <v>5.0194444444444448</v>
      </c>
      <c r="AK566" s="448">
        <v>7.102777777777777</v>
      </c>
      <c r="AL566" s="448">
        <v>5.6399999999999999E-2</v>
      </c>
    </row>
    <row r="567" spans="1:38">
      <c r="A567" s="437" t="s">
        <v>1003</v>
      </c>
      <c r="B567" s="437" t="s">
        <v>2343</v>
      </c>
      <c r="C567" s="437" t="s">
        <v>517</v>
      </c>
      <c r="D567" s="437" t="s">
        <v>518</v>
      </c>
      <c r="E567" s="437" t="s">
        <v>1393</v>
      </c>
      <c r="F567" s="437" t="s">
        <v>986</v>
      </c>
      <c r="G567" s="437" t="s">
        <v>1369</v>
      </c>
      <c r="H567" s="437" t="s">
        <v>985</v>
      </c>
      <c r="I567" s="437" t="s">
        <v>0</v>
      </c>
      <c r="J567" s="437" t="s">
        <v>987</v>
      </c>
      <c r="K567" s="437" t="s">
        <v>521</v>
      </c>
      <c r="L567" s="437" t="s">
        <v>533</v>
      </c>
      <c r="M567" s="437">
        <v>1</v>
      </c>
      <c r="N567" s="437">
        <v>1</v>
      </c>
      <c r="O567" s="437">
        <v>1</v>
      </c>
      <c r="P567" s="437">
        <v>1</v>
      </c>
      <c r="Q567" s="437">
        <v>1</v>
      </c>
      <c r="R567" s="437">
        <v>1</v>
      </c>
      <c r="S567" s="448">
        <v>522002.5</v>
      </c>
      <c r="T567" s="448">
        <v>0</v>
      </c>
      <c r="U567" s="448">
        <v>0</v>
      </c>
      <c r="V567" s="448">
        <v>2579.56</v>
      </c>
      <c r="W567" s="448">
        <v>0</v>
      </c>
      <c r="X567" s="448">
        <v>0</v>
      </c>
      <c r="Y567" s="448">
        <v>0</v>
      </c>
      <c r="Z567" s="448">
        <v>522002.5</v>
      </c>
      <c r="AA567" s="846">
        <v>43689</v>
      </c>
      <c r="AB567" s="846">
        <v>46611</v>
      </c>
      <c r="AC567" s="847">
        <v>522002.5</v>
      </c>
      <c r="AD567" s="448">
        <v>6.0333333333333332</v>
      </c>
      <c r="AE567" s="448">
        <v>8.1166666666666671</v>
      </c>
      <c r="AF567" s="848">
        <v>5.9299999999999999E-2</v>
      </c>
      <c r="AG567" s="448">
        <v>3149415.0833333335</v>
      </c>
      <c r="AH567" s="448">
        <v>4236920.291666667</v>
      </c>
      <c r="AI567" s="448">
        <v>30954.748250000001</v>
      </c>
      <c r="AJ567" s="448">
        <v>6.0333333333333332</v>
      </c>
      <c r="AK567" s="448">
        <v>8.1166666666666671</v>
      </c>
      <c r="AL567" s="448">
        <v>5.9299999999999999E-2</v>
      </c>
    </row>
    <row r="568" spans="1:38">
      <c r="A568" s="437" t="s">
        <v>1004</v>
      </c>
      <c r="B568" s="437" t="s">
        <v>2344</v>
      </c>
      <c r="C568" s="437" t="s">
        <v>517</v>
      </c>
      <c r="D568" s="437" t="s">
        <v>518</v>
      </c>
      <c r="E568" s="437" t="s">
        <v>1393</v>
      </c>
      <c r="F568" s="437" t="s">
        <v>986</v>
      </c>
      <c r="G568" s="437" t="s">
        <v>1369</v>
      </c>
      <c r="H568" s="437" t="s">
        <v>985</v>
      </c>
      <c r="I568" s="437" t="s">
        <v>0</v>
      </c>
      <c r="J568" s="437" t="s">
        <v>987</v>
      </c>
      <c r="K568" s="437" t="s">
        <v>521</v>
      </c>
      <c r="L568" s="437" t="s">
        <v>533</v>
      </c>
      <c r="M568" s="437">
        <v>1</v>
      </c>
      <c r="N568" s="437">
        <v>1</v>
      </c>
      <c r="O568" s="437">
        <v>1</v>
      </c>
      <c r="P568" s="437">
        <v>1</v>
      </c>
      <c r="Q568" s="437">
        <v>1</v>
      </c>
      <c r="R568" s="437">
        <v>1</v>
      </c>
      <c r="S568" s="448">
        <v>26476.25</v>
      </c>
      <c r="T568" s="448">
        <v>0</v>
      </c>
      <c r="U568" s="448">
        <v>26476.25</v>
      </c>
      <c r="V568" s="448">
        <v>84.28</v>
      </c>
      <c r="W568" s="448">
        <v>0</v>
      </c>
      <c r="X568" s="448">
        <v>0</v>
      </c>
      <c r="Y568" s="448">
        <v>0</v>
      </c>
      <c r="Z568" s="448">
        <v>0</v>
      </c>
      <c r="AA568" s="846">
        <v>43690</v>
      </c>
      <c r="AB568" s="846">
        <v>44421</v>
      </c>
      <c r="AC568" s="847">
        <v>52952.5</v>
      </c>
      <c r="AD568" s="448">
        <v>-0.05</v>
      </c>
      <c r="AE568" s="448">
        <v>2.0305555555555554</v>
      </c>
      <c r="AF568" s="848">
        <v>3.8199999999999998E-2</v>
      </c>
      <c r="AG568" s="448">
        <v>0</v>
      </c>
      <c r="AH568" s="448">
        <v>0</v>
      </c>
      <c r="AI568" s="448">
        <v>0</v>
      </c>
      <c r="AJ568" s="448" t="e">
        <v>#DIV/0!</v>
      </c>
      <c r="AK568" s="448" t="e">
        <v>#DIV/0!</v>
      </c>
      <c r="AL568" s="448" t="e">
        <v>#DIV/0!</v>
      </c>
    </row>
    <row r="569" spans="1:38">
      <c r="A569" s="437" t="s">
        <v>1004</v>
      </c>
      <c r="B569" s="437" t="s">
        <v>2345</v>
      </c>
      <c r="C569" s="437" t="s">
        <v>517</v>
      </c>
      <c r="D569" s="437" t="s">
        <v>518</v>
      </c>
      <c r="E569" s="437" t="s">
        <v>1393</v>
      </c>
      <c r="F569" s="437" t="s">
        <v>986</v>
      </c>
      <c r="G569" s="437" t="s">
        <v>1369</v>
      </c>
      <c r="H569" s="437" t="s">
        <v>985</v>
      </c>
      <c r="I569" s="437" t="s">
        <v>0</v>
      </c>
      <c r="J569" s="437" t="s">
        <v>987</v>
      </c>
      <c r="K569" s="437" t="s">
        <v>521</v>
      </c>
      <c r="L569" s="437" t="s">
        <v>533</v>
      </c>
      <c r="M569" s="437">
        <v>1</v>
      </c>
      <c r="N569" s="437">
        <v>1</v>
      </c>
      <c r="O569" s="437">
        <v>1</v>
      </c>
      <c r="P569" s="437">
        <v>1</v>
      </c>
      <c r="Q569" s="437">
        <v>1</v>
      </c>
      <c r="R569" s="437">
        <v>1</v>
      </c>
      <c r="S569" s="448">
        <v>51035</v>
      </c>
      <c r="T569" s="448">
        <v>0</v>
      </c>
      <c r="U569" s="448">
        <v>0</v>
      </c>
      <c r="V569" s="448">
        <v>200.31</v>
      </c>
      <c r="W569" s="448">
        <v>0</v>
      </c>
      <c r="X569" s="448">
        <v>0</v>
      </c>
      <c r="Y569" s="448">
        <v>0</v>
      </c>
      <c r="Z569" s="448">
        <v>51035</v>
      </c>
      <c r="AA569" s="846">
        <v>43690</v>
      </c>
      <c r="AB569" s="846">
        <v>45151</v>
      </c>
      <c r="AC569" s="847">
        <v>51035</v>
      </c>
      <c r="AD569" s="448">
        <v>1.9777777777777779</v>
      </c>
      <c r="AE569" s="448">
        <v>4.0583333333333336</v>
      </c>
      <c r="AF569" s="848">
        <v>4.7100000000000003E-2</v>
      </c>
      <c r="AG569" s="448">
        <v>100935.88888888889</v>
      </c>
      <c r="AH569" s="448">
        <v>207117.04166666669</v>
      </c>
      <c r="AI569" s="448">
        <v>2403.7485000000001</v>
      </c>
      <c r="AJ569" s="448">
        <v>1.9777777777777779</v>
      </c>
      <c r="AK569" s="448">
        <v>4.0583333333333336</v>
      </c>
      <c r="AL569" s="448">
        <v>4.7100000000000003E-2</v>
      </c>
    </row>
    <row r="570" spans="1:38">
      <c r="A570" s="437" t="s">
        <v>1004</v>
      </c>
      <c r="B570" s="437" t="s">
        <v>2346</v>
      </c>
      <c r="C570" s="437" t="s">
        <v>517</v>
      </c>
      <c r="D570" s="437" t="s">
        <v>518</v>
      </c>
      <c r="E570" s="437" t="s">
        <v>1393</v>
      </c>
      <c r="F570" s="437" t="s">
        <v>986</v>
      </c>
      <c r="G570" s="437" t="s">
        <v>1369</v>
      </c>
      <c r="H570" s="437" t="s">
        <v>985</v>
      </c>
      <c r="I570" s="437" t="s">
        <v>0</v>
      </c>
      <c r="J570" s="437" t="s">
        <v>987</v>
      </c>
      <c r="K570" s="437" t="s">
        <v>521</v>
      </c>
      <c r="L570" s="437" t="s">
        <v>533</v>
      </c>
      <c r="M570" s="437">
        <v>1</v>
      </c>
      <c r="N570" s="437">
        <v>1</v>
      </c>
      <c r="O570" s="437">
        <v>1</v>
      </c>
      <c r="P570" s="437">
        <v>1</v>
      </c>
      <c r="Q570" s="437">
        <v>1</v>
      </c>
      <c r="R570" s="437">
        <v>1</v>
      </c>
      <c r="S570" s="448">
        <v>550765</v>
      </c>
      <c r="T570" s="448">
        <v>0</v>
      </c>
      <c r="U570" s="448">
        <v>0</v>
      </c>
      <c r="V570" s="448">
        <v>2326.98</v>
      </c>
      <c r="W570" s="448">
        <v>0</v>
      </c>
      <c r="X570" s="448">
        <v>0</v>
      </c>
      <c r="Y570" s="448">
        <v>0</v>
      </c>
      <c r="Z570" s="448">
        <v>550765</v>
      </c>
      <c r="AA570" s="846">
        <v>43690</v>
      </c>
      <c r="AB570" s="846">
        <v>45517</v>
      </c>
      <c r="AC570" s="847">
        <v>550765</v>
      </c>
      <c r="AD570" s="448">
        <v>2.9944444444444445</v>
      </c>
      <c r="AE570" s="448">
        <v>5.0750000000000002</v>
      </c>
      <c r="AF570" s="848">
        <v>5.0700000000000002E-2</v>
      </c>
      <c r="AG570" s="448">
        <v>1649235.1944444445</v>
      </c>
      <c r="AH570" s="448">
        <v>2795132.375</v>
      </c>
      <c r="AI570" s="448">
        <v>27923.785500000002</v>
      </c>
      <c r="AJ570" s="448">
        <v>2.9944444444444445</v>
      </c>
      <c r="AK570" s="448">
        <v>5.0750000000000002</v>
      </c>
      <c r="AL570" s="448">
        <v>5.0700000000000002E-2</v>
      </c>
    </row>
    <row r="571" spans="1:38">
      <c r="A571" s="437" t="s">
        <v>1004</v>
      </c>
      <c r="B571" s="437" t="s">
        <v>2347</v>
      </c>
      <c r="C571" s="437" t="s">
        <v>517</v>
      </c>
      <c r="D571" s="437" t="s">
        <v>518</v>
      </c>
      <c r="E571" s="437" t="s">
        <v>1393</v>
      </c>
      <c r="F571" s="437" t="s">
        <v>986</v>
      </c>
      <c r="G571" s="437" t="s">
        <v>1369</v>
      </c>
      <c r="H571" s="437" t="s">
        <v>985</v>
      </c>
      <c r="I571" s="437" t="s">
        <v>0</v>
      </c>
      <c r="J571" s="437" t="s">
        <v>987</v>
      </c>
      <c r="K571" s="437" t="s">
        <v>521</v>
      </c>
      <c r="L571" s="437" t="s">
        <v>533</v>
      </c>
      <c r="M571" s="437">
        <v>1</v>
      </c>
      <c r="N571" s="437">
        <v>1</v>
      </c>
      <c r="O571" s="437">
        <v>1</v>
      </c>
      <c r="P571" s="437">
        <v>1</v>
      </c>
      <c r="Q571" s="437">
        <v>1</v>
      </c>
      <c r="R571" s="437">
        <v>1</v>
      </c>
      <c r="S571" s="448">
        <v>1273220</v>
      </c>
      <c r="T571" s="448">
        <v>0</v>
      </c>
      <c r="U571" s="448">
        <v>0</v>
      </c>
      <c r="V571" s="448">
        <v>5687.05</v>
      </c>
      <c r="W571" s="448">
        <v>0</v>
      </c>
      <c r="X571" s="448">
        <v>0</v>
      </c>
      <c r="Y571" s="448">
        <v>0</v>
      </c>
      <c r="Z571" s="448">
        <v>1273220</v>
      </c>
      <c r="AA571" s="846">
        <v>43690</v>
      </c>
      <c r="AB571" s="846">
        <v>45882</v>
      </c>
      <c r="AC571" s="847">
        <v>1273220</v>
      </c>
      <c r="AD571" s="448">
        <v>4.0083333333333337</v>
      </c>
      <c r="AE571" s="448">
        <v>6.0888888888888886</v>
      </c>
      <c r="AF571" s="848">
        <v>5.3600000000000002E-2</v>
      </c>
      <c r="AG571" s="448">
        <v>5103490.166666667</v>
      </c>
      <c r="AH571" s="448">
        <v>7752495.111111111</v>
      </c>
      <c r="AI571" s="448">
        <v>68244.592000000004</v>
      </c>
      <c r="AJ571" s="448">
        <v>4.0083333333333337</v>
      </c>
      <c r="AK571" s="448">
        <v>6.0888888888888886</v>
      </c>
      <c r="AL571" s="448">
        <v>5.3600000000000002E-2</v>
      </c>
    </row>
    <row r="572" spans="1:38">
      <c r="A572" s="437" t="s">
        <v>1004</v>
      </c>
      <c r="B572" s="437" t="s">
        <v>2348</v>
      </c>
      <c r="C572" s="437" t="s">
        <v>517</v>
      </c>
      <c r="D572" s="437" t="s">
        <v>518</v>
      </c>
      <c r="E572" s="437" t="s">
        <v>1393</v>
      </c>
      <c r="F572" s="437" t="s">
        <v>986</v>
      </c>
      <c r="G572" s="437" t="s">
        <v>1369</v>
      </c>
      <c r="H572" s="437" t="s">
        <v>985</v>
      </c>
      <c r="I572" s="437" t="s">
        <v>0</v>
      </c>
      <c r="J572" s="437" t="s">
        <v>987</v>
      </c>
      <c r="K572" s="437" t="s">
        <v>521</v>
      </c>
      <c r="L572" s="437" t="s">
        <v>533</v>
      </c>
      <c r="M572" s="437">
        <v>1</v>
      </c>
      <c r="N572" s="437">
        <v>1</v>
      </c>
      <c r="O572" s="437">
        <v>1</v>
      </c>
      <c r="P572" s="437">
        <v>1</v>
      </c>
      <c r="Q572" s="437">
        <v>1</v>
      </c>
      <c r="R572" s="437">
        <v>1</v>
      </c>
      <c r="S572" s="448">
        <v>1866317.5</v>
      </c>
      <c r="T572" s="448">
        <v>0</v>
      </c>
      <c r="U572" s="448">
        <v>0</v>
      </c>
      <c r="V572" s="448">
        <v>8771.69</v>
      </c>
      <c r="W572" s="448">
        <v>0</v>
      </c>
      <c r="X572" s="448">
        <v>0</v>
      </c>
      <c r="Y572" s="448">
        <v>0</v>
      </c>
      <c r="Z572" s="448">
        <v>1866317.5</v>
      </c>
      <c r="AA572" s="846">
        <v>43690</v>
      </c>
      <c r="AB572" s="846">
        <v>46247</v>
      </c>
      <c r="AC572" s="847">
        <v>1866317.5</v>
      </c>
      <c r="AD572" s="448">
        <v>5.0222222222222221</v>
      </c>
      <c r="AE572" s="448">
        <v>7.1027777777777779</v>
      </c>
      <c r="AF572" s="848">
        <v>5.6399999999999999E-2</v>
      </c>
      <c r="AG572" s="448">
        <v>9373061.222222222</v>
      </c>
      <c r="AH572" s="448">
        <v>13256038.465277778</v>
      </c>
      <c r="AI572" s="448">
        <v>105260.307</v>
      </c>
      <c r="AJ572" s="448">
        <v>5.0222222222222221</v>
      </c>
      <c r="AK572" s="448">
        <v>7.1027777777777779</v>
      </c>
      <c r="AL572" s="448">
        <v>5.6399999999999999E-2</v>
      </c>
    </row>
    <row r="573" spans="1:38">
      <c r="A573" s="437" t="s">
        <v>1004</v>
      </c>
      <c r="B573" s="437" t="s">
        <v>2349</v>
      </c>
      <c r="C573" s="437" t="s">
        <v>517</v>
      </c>
      <c r="D573" s="437" t="s">
        <v>518</v>
      </c>
      <c r="E573" s="437" t="s">
        <v>1393</v>
      </c>
      <c r="F573" s="437" t="s">
        <v>986</v>
      </c>
      <c r="G573" s="437" t="s">
        <v>1369</v>
      </c>
      <c r="H573" s="437" t="s">
        <v>985</v>
      </c>
      <c r="I573" s="437" t="s">
        <v>0</v>
      </c>
      <c r="J573" s="437" t="s">
        <v>987</v>
      </c>
      <c r="K573" s="437" t="s">
        <v>521</v>
      </c>
      <c r="L573" s="437" t="s">
        <v>533</v>
      </c>
      <c r="M573" s="437">
        <v>1</v>
      </c>
      <c r="N573" s="437">
        <v>1</v>
      </c>
      <c r="O573" s="437">
        <v>1</v>
      </c>
      <c r="P573" s="437">
        <v>1</v>
      </c>
      <c r="Q573" s="437">
        <v>1</v>
      </c>
      <c r="R573" s="437">
        <v>1</v>
      </c>
      <c r="S573" s="448">
        <v>704902.5</v>
      </c>
      <c r="T573" s="448">
        <v>0</v>
      </c>
      <c r="U573" s="448">
        <v>0</v>
      </c>
      <c r="V573" s="448">
        <v>3483.39</v>
      </c>
      <c r="W573" s="448">
        <v>0</v>
      </c>
      <c r="X573" s="448">
        <v>0</v>
      </c>
      <c r="Y573" s="448">
        <v>0</v>
      </c>
      <c r="Z573" s="448">
        <v>704902.5</v>
      </c>
      <c r="AA573" s="846">
        <v>43690</v>
      </c>
      <c r="AB573" s="846">
        <v>46612</v>
      </c>
      <c r="AC573" s="847">
        <v>704902.5</v>
      </c>
      <c r="AD573" s="448">
        <v>6.0361111111111114</v>
      </c>
      <c r="AE573" s="448">
        <v>8.1166666666666671</v>
      </c>
      <c r="AF573" s="848">
        <v>5.9299999999999999E-2</v>
      </c>
      <c r="AG573" s="448">
        <v>4254869.8125</v>
      </c>
      <c r="AH573" s="448">
        <v>5721458.625</v>
      </c>
      <c r="AI573" s="448">
        <v>41800.718249999998</v>
      </c>
      <c r="AJ573" s="448">
        <v>6.0361111111111114</v>
      </c>
      <c r="AK573" s="448">
        <v>8.1166666666666671</v>
      </c>
      <c r="AL573" s="448">
        <v>5.9299999999999999E-2</v>
      </c>
    </row>
    <row r="574" spans="1:38">
      <c r="A574" s="437" t="s">
        <v>1004</v>
      </c>
      <c r="B574" s="437" t="s">
        <v>2350</v>
      </c>
      <c r="C574" s="437" t="s">
        <v>517</v>
      </c>
      <c r="D574" s="437" t="s">
        <v>518</v>
      </c>
      <c r="E574" s="437" t="s">
        <v>1393</v>
      </c>
      <c r="F574" s="437" t="s">
        <v>986</v>
      </c>
      <c r="G574" s="437" t="s">
        <v>1369</v>
      </c>
      <c r="H574" s="437" t="s">
        <v>985</v>
      </c>
      <c r="I574" s="437" t="s">
        <v>0</v>
      </c>
      <c r="J574" s="437" t="s">
        <v>987</v>
      </c>
      <c r="K574" s="437" t="s">
        <v>521</v>
      </c>
      <c r="L574" s="437" t="s">
        <v>533</v>
      </c>
      <c r="M574" s="437">
        <v>1</v>
      </c>
      <c r="N574" s="437">
        <v>1</v>
      </c>
      <c r="O574" s="437">
        <v>1</v>
      </c>
      <c r="P574" s="437">
        <v>1</v>
      </c>
      <c r="Q574" s="437">
        <v>1</v>
      </c>
      <c r="R574" s="437">
        <v>1</v>
      </c>
      <c r="S574" s="448">
        <v>51920</v>
      </c>
      <c r="T574" s="448">
        <v>0</v>
      </c>
      <c r="U574" s="448">
        <v>0</v>
      </c>
      <c r="V574" s="448">
        <v>268.69</v>
      </c>
      <c r="W574" s="448">
        <v>0</v>
      </c>
      <c r="X574" s="448">
        <v>0</v>
      </c>
      <c r="Y574" s="448">
        <v>0</v>
      </c>
      <c r="Z574" s="448">
        <v>51920</v>
      </c>
      <c r="AA574" s="846">
        <v>43690</v>
      </c>
      <c r="AB574" s="846">
        <v>46978</v>
      </c>
      <c r="AC574" s="847">
        <v>51920</v>
      </c>
      <c r="AD574" s="448">
        <v>7.052777777777778</v>
      </c>
      <c r="AE574" s="448">
        <v>9.1333333333333329</v>
      </c>
      <c r="AF574" s="848">
        <v>6.2100000000000002E-2</v>
      </c>
      <c r="AG574" s="448">
        <v>366180.22222222225</v>
      </c>
      <c r="AH574" s="448">
        <v>474202.66666666663</v>
      </c>
      <c r="AI574" s="448">
        <v>3224.232</v>
      </c>
      <c r="AJ574" s="448">
        <v>7.052777777777778</v>
      </c>
      <c r="AK574" s="448">
        <v>9.1333333333333329</v>
      </c>
      <c r="AL574" s="448">
        <v>6.2100000000000002E-2</v>
      </c>
    </row>
    <row r="575" spans="1:38">
      <c r="A575" s="437" t="s">
        <v>1005</v>
      </c>
      <c r="B575" s="437" t="s">
        <v>2351</v>
      </c>
      <c r="C575" s="437" t="s">
        <v>517</v>
      </c>
      <c r="D575" s="437" t="s">
        <v>518</v>
      </c>
      <c r="E575" s="437" t="s">
        <v>1393</v>
      </c>
      <c r="F575" s="437" t="s">
        <v>986</v>
      </c>
      <c r="G575" s="437" t="s">
        <v>1369</v>
      </c>
      <c r="H575" s="437" t="s">
        <v>985</v>
      </c>
      <c r="I575" s="437" t="s">
        <v>0</v>
      </c>
      <c r="J575" s="437" t="s">
        <v>987</v>
      </c>
      <c r="K575" s="437" t="s">
        <v>521</v>
      </c>
      <c r="L575" s="437" t="s">
        <v>533</v>
      </c>
      <c r="M575" s="437">
        <v>1</v>
      </c>
      <c r="N575" s="437">
        <v>1</v>
      </c>
      <c r="O575" s="437">
        <v>1</v>
      </c>
      <c r="P575" s="437">
        <v>1</v>
      </c>
      <c r="Q575" s="437">
        <v>1</v>
      </c>
      <c r="R575" s="437">
        <v>1</v>
      </c>
      <c r="S575" s="448">
        <v>24190</v>
      </c>
      <c r="T575" s="448">
        <v>0</v>
      </c>
      <c r="U575" s="448">
        <v>24190</v>
      </c>
      <c r="V575" s="448">
        <v>77</v>
      </c>
      <c r="W575" s="448">
        <v>0</v>
      </c>
      <c r="X575" s="448">
        <v>0</v>
      </c>
      <c r="Y575" s="448">
        <v>0</v>
      </c>
      <c r="Z575" s="448">
        <v>0</v>
      </c>
      <c r="AA575" s="846">
        <v>43691</v>
      </c>
      <c r="AB575" s="846">
        <v>44422</v>
      </c>
      <c r="AC575" s="847">
        <v>48380</v>
      </c>
      <c r="AD575" s="448">
        <v>-4.7222222222222221E-2</v>
      </c>
      <c r="AE575" s="448">
        <v>2.0305555555555554</v>
      </c>
      <c r="AF575" s="848">
        <v>3.8199999999999998E-2</v>
      </c>
      <c r="AG575" s="448">
        <v>0</v>
      </c>
      <c r="AH575" s="448">
        <v>0</v>
      </c>
      <c r="AI575" s="448">
        <v>0</v>
      </c>
      <c r="AJ575" s="448" t="e">
        <v>#DIV/0!</v>
      </c>
      <c r="AK575" s="448" t="e">
        <v>#DIV/0!</v>
      </c>
      <c r="AL575" s="448" t="e">
        <v>#DIV/0!</v>
      </c>
    </row>
    <row r="576" spans="1:38">
      <c r="A576" s="437" t="s">
        <v>1005</v>
      </c>
      <c r="B576" s="437" t="s">
        <v>2352</v>
      </c>
      <c r="C576" s="437" t="s">
        <v>517</v>
      </c>
      <c r="D576" s="437" t="s">
        <v>518</v>
      </c>
      <c r="E576" s="437" t="s">
        <v>1393</v>
      </c>
      <c r="F576" s="437" t="s">
        <v>986</v>
      </c>
      <c r="G576" s="437" t="s">
        <v>1369</v>
      </c>
      <c r="H576" s="437" t="s">
        <v>985</v>
      </c>
      <c r="I576" s="437" t="s">
        <v>0</v>
      </c>
      <c r="J576" s="437" t="s">
        <v>987</v>
      </c>
      <c r="K576" s="437" t="s">
        <v>521</v>
      </c>
      <c r="L576" s="437" t="s">
        <v>533</v>
      </c>
      <c r="M576" s="437">
        <v>1</v>
      </c>
      <c r="N576" s="437">
        <v>1</v>
      </c>
      <c r="O576" s="437">
        <v>1</v>
      </c>
      <c r="P576" s="437">
        <v>1</v>
      </c>
      <c r="Q576" s="437">
        <v>1</v>
      </c>
      <c r="R576" s="437">
        <v>1</v>
      </c>
      <c r="S576" s="448">
        <v>101775</v>
      </c>
      <c r="T576" s="448">
        <v>0</v>
      </c>
      <c r="U576" s="448">
        <v>0</v>
      </c>
      <c r="V576" s="448">
        <v>364.69</v>
      </c>
      <c r="W576" s="448">
        <v>0</v>
      </c>
      <c r="X576" s="448">
        <v>0</v>
      </c>
      <c r="Y576" s="448">
        <v>0</v>
      </c>
      <c r="Z576" s="448">
        <v>101775</v>
      </c>
      <c r="AA576" s="846">
        <v>43691</v>
      </c>
      <c r="AB576" s="846">
        <v>44787</v>
      </c>
      <c r="AC576" s="847">
        <v>101775</v>
      </c>
      <c r="AD576" s="448">
        <v>0.96666666666666667</v>
      </c>
      <c r="AE576" s="448">
        <v>3.0444444444444443</v>
      </c>
      <c r="AF576" s="848">
        <v>4.2999999999999997E-2</v>
      </c>
      <c r="AG576" s="448">
        <v>98382.5</v>
      </c>
      <c r="AH576" s="448">
        <v>309848.33333333331</v>
      </c>
      <c r="AI576" s="448">
        <v>4376.3249999999998</v>
      </c>
      <c r="AJ576" s="448">
        <v>0.96666666666666667</v>
      </c>
      <c r="AK576" s="448">
        <v>3.0444444444444443</v>
      </c>
      <c r="AL576" s="448">
        <v>4.2999999999999997E-2</v>
      </c>
    </row>
    <row r="577" spans="1:38">
      <c r="A577" s="437" t="s">
        <v>1005</v>
      </c>
      <c r="B577" s="437" t="s">
        <v>2353</v>
      </c>
      <c r="C577" s="437" t="s">
        <v>517</v>
      </c>
      <c r="D577" s="437" t="s">
        <v>518</v>
      </c>
      <c r="E577" s="437" t="s">
        <v>1393</v>
      </c>
      <c r="F577" s="437" t="s">
        <v>986</v>
      </c>
      <c r="G577" s="437" t="s">
        <v>1369</v>
      </c>
      <c r="H577" s="437" t="s">
        <v>985</v>
      </c>
      <c r="I577" s="437" t="s">
        <v>0</v>
      </c>
      <c r="J577" s="437" t="s">
        <v>987</v>
      </c>
      <c r="K577" s="437" t="s">
        <v>521</v>
      </c>
      <c r="L577" s="437" t="s">
        <v>533</v>
      </c>
      <c r="M577" s="437">
        <v>1</v>
      </c>
      <c r="N577" s="437">
        <v>1</v>
      </c>
      <c r="O577" s="437">
        <v>1</v>
      </c>
      <c r="P577" s="437">
        <v>1</v>
      </c>
      <c r="Q577" s="437">
        <v>1</v>
      </c>
      <c r="R577" s="437">
        <v>1</v>
      </c>
      <c r="S577" s="448">
        <v>577319.5</v>
      </c>
      <c r="T577" s="448">
        <v>0</v>
      </c>
      <c r="U577" s="448">
        <v>0</v>
      </c>
      <c r="V577" s="448">
        <v>2265.98</v>
      </c>
      <c r="W577" s="448">
        <v>0</v>
      </c>
      <c r="X577" s="448">
        <v>0</v>
      </c>
      <c r="Y577" s="448">
        <v>0</v>
      </c>
      <c r="Z577" s="448">
        <v>577319.5</v>
      </c>
      <c r="AA577" s="846">
        <v>43691</v>
      </c>
      <c r="AB577" s="846">
        <v>45152</v>
      </c>
      <c r="AC577" s="847">
        <v>577319.5</v>
      </c>
      <c r="AD577" s="448">
        <v>1.9805555555555556</v>
      </c>
      <c r="AE577" s="448">
        <v>4.0583333333333336</v>
      </c>
      <c r="AF577" s="848">
        <v>4.7100000000000003E-2</v>
      </c>
      <c r="AG577" s="448">
        <v>1143413.3430555556</v>
      </c>
      <c r="AH577" s="448">
        <v>2342954.9708333337</v>
      </c>
      <c r="AI577" s="448">
        <v>27191.748450000003</v>
      </c>
      <c r="AJ577" s="448">
        <v>1.9805555555555556</v>
      </c>
      <c r="AK577" s="448">
        <v>4.0583333333333336</v>
      </c>
      <c r="AL577" s="448">
        <v>4.7100000000000003E-2</v>
      </c>
    </row>
    <row r="578" spans="1:38">
      <c r="A578" s="437" t="s">
        <v>1005</v>
      </c>
      <c r="B578" s="437" t="s">
        <v>2354</v>
      </c>
      <c r="C578" s="437" t="s">
        <v>517</v>
      </c>
      <c r="D578" s="437" t="s">
        <v>518</v>
      </c>
      <c r="E578" s="437" t="s">
        <v>1393</v>
      </c>
      <c r="F578" s="437" t="s">
        <v>986</v>
      </c>
      <c r="G578" s="437" t="s">
        <v>1369</v>
      </c>
      <c r="H578" s="437" t="s">
        <v>985</v>
      </c>
      <c r="I578" s="437" t="s">
        <v>0</v>
      </c>
      <c r="J578" s="437" t="s">
        <v>987</v>
      </c>
      <c r="K578" s="437" t="s">
        <v>521</v>
      </c>
      <c r="L578" s="437" t="s">
        <v>533</v>
      </c>
      <c r="M578" s="437">
        <v>1</v>
      </c>
      <c r="N578" s="437">
        <v>1</v>
      </c>
      <c r="O578" s="437">
        <v>1</v>
      </c>
      <c r="P578" s="437">
        <v>1</v>
      </c>
      <c r="Q578" s="437">
        <v>1</v>
      </c>
      <c r="R578" s="437">
        <v>1</v>
      </c>
      <c r="S578" s="448">
        <v>460937.5</v>
      </c>
      <c r="T578" s="448">
        <v>0</v>
      </c>
      <c r="U578" s="448">
        <v>0</v>
      </c>
      <c r="V578" s="448">
        <v>1947.46</v>
      </c>
      <c r="W578" s="448">
        <v>0</v>
      </c>
      <c r="X578" s="448">
        <v>0</v>
      </c>
      <c r="Y578" s="448">
        <v>0</v>
      </c>
      <c r="Z578" s="448">
        <v>460937.5</v>
      </c>
      <c r="AA578" s="846">
        <v>43691</v>
      </c>
      <c r="AB578" s="846">
        <v>45518</v>
      </c>
      <c r="AC578" s="847">
        <v>460937.5</v>
      </c>
      <c r="AD578" s="448">
        <v>2.9972222222222222</v>
      </c>
      <c r="AE578" s="448">
        <v>5.0750000000000002</v>
      </c>
      <c r="AF578" s="848">
        <v>5.0700000000000002E-2</v>
      </c>
      <c r="AG578" s="448">
        <v>1381532.1180555555</v>
      </c>
      <c r="AH578" s="448">
        <v>2339257.8125</v>
      </c>
      <c r="AI578" s="448">
        <v>23369.53125</v>
      </c>
      <c r="AJ578" s="448">
        <v>2.9972222222222222</v>
      </c>
      <c r="AK578" s="448">
        <v>5.0750000000000002</v>
      </c>
      <c r="AL578" s="448">
        <v>5.0700000000000002E-2</v>
      </c>
    </row>
    <row r="579" spans="1:38">
      <c r="A579" s="437" t="s">
        <v>1005</v>
      </c>
      <c r="B579" s="437" t="s">
        <v>2355</v>
      </c>
      <c r="C579" s="437" t="s">
        <v>517</v>
      </c>
      <c r="D579" s="437" t="s">
        <v>518</v>
      </c>
      <c r="E579" s="437" t="s">
        <v>1393</v>
      </c>
      <c r="F579" s="437" t="s">
        <v>986</v>
      </c>
      <c r="G579" s="437" t="s">
        <v>1369</v>
      </c>
      <c r="H579" s="437" t="s">
        <v>985</v>
      </c>
      <c r="I579" s="437" t="s">
        <v>0</v>
      </c>
      <c r="J579" s="437" t="s">
        <v>987</v>
      </c>
      <c r="K579" s="437" t="s">
        <v>521</v>
      </c>
      <c r="L579" s="437" t="s">
        <v>533</v>
      </c>
      <c r="M579" s="437">
        <v>1</v>
      </c>
      <c r="N579" s="437">
        <v>1</v>
      </c>
      <c r="O579" s="437">
        <v>1</v>
      </c>
      <c r="P579" s="437">
        <v>1</v>
      </c>
      <c r="Q579" s="437">
        <v>1</v>
      </c>
      <c r="R579" s="437">
        <v>1</v>
      </c>
      <c r="S579" s="448">
        <v>1143272.5</v>
      </c>
      <c r="T579" s="448">
        <v>0</v>
      </c>
      <c r="U579" s="448">
        <v>0</v>
      </c>
      <c r="V579" s="448">
        <v>5106.62</v>
      </c>
      <c r="W579" s="448">
        <v>0</v>
      </c>
      <c r="X579" s="448">
        <v>0</v>
      </c>
      <c r="Y579" s="448">
        <v>0</v>
      </c>
      <c r="Z579" s="448">
        <v>1143272.5</v>
      </c>
      <c r="AA579" s="846">
        <v>43691</v>
      </c>
      <c r="AB579" s="846">
        <v>45883</v>
      </c>
      <c r="AC579" s="847">
        <v>1143272.5</v>
      </c>
      <c r="AD579" s="448">
        <v>4.0111111111111111</v>
      </c>
      <c r="AE579" s="448">
        <v>6.0888888888888886</v>
      </c>
      <c r="AF579" s="848">
        <v>5.3600000000000002E-2</v>
      </c>
      <c r="AG579" s="448">
        <v>4585793.027777778</v>
      </c>
      <c r="AH579" s="448">
        <v>6961259.222222222</v>
      </c>
      <c r="AI579" s="448">
        <v>61279.406000000003</v>
      </c>
      <c r="AJ579" s="448">
        <v>4.0111111111111111</v>
      </c>
      <c r="AK579" s="448">
        <v>6.0888888888888886</v>
      </c>
      <c r="AL579" s="448">
        <v>5.3600000000000002E-2</v>
      </c>
    </row>
    <row r="580" spans="1:38">
      <c r="A580" s="437" t="s">
        <v>1005</v>
      </c>
      <c r="B580" s="437" t="s">
        <v>2356</v>
      </c>
      <c r="C580" s="437" t="s">
        <v>517</v>
      </c>
      <c r="D580" s="437" t="s">
        <v>518</v>
      </c>
      <c r="E580" s="437" t="s">
        <v>1393</v>
      </c>
      <c r="F580" s="437" t="s">
        <v>986</v>
      </c>
      <c r="G580" s="437" t="s">
        <v>1369</v>
      </c>
      <c r="H580" s="437" t="s">
        <v>985</v>
      </c>
      <c r="I580" s="437" t="s">
        <v>0</v>
      </c>
      <c r="J580" s="437" t="s">
        <v>987</v>
      </c>
      <c r="K580" s="437" t="s">
        <v>521</v>
      </c>
      <c r="L580" s="437" t="s">
        <v>533</v>
      </c>
      <c r="M580" s="437">
        <v>1</v>
      </c>
      <c r="N580" s="437">
        <v>1</v>
      </c>
      <c r="O580" s="437">
        <v>1</v>
      </c>
      <c r="P580" s="437">
        <v>1</v>
      </c>
      <c r="Q580" s="437">
        <v>1</v>
      </c>
      <c r="R580" s="437">
        <v>1</v>
      </c>
      <c r="S580" s="448">
        <v>747530</v>
      </c>
      <c r="T580" s="448">
        <v>0</v>
      </c>
      <c r="U580" s="448">
        <v>0</v>
      </c>
      <c r="V580" s="448">
        <v>3513.39</v>
      </c>
      <c r="W580" s="448">
        <v>0</v>
      </c>
      <c r="X580" s="448">
        <v>0</v>
      </c>
      <c r="Y580" s="448">
        <v>0</v>
      </c>
      <c r="Z580" s="448">
        <v>747530</v>
      </c>
      <c r="AA580" s="846">
        <v>43691</v>
      </c>
      <c r="AB580" s="846">
        <v>46248</v>
      </c>
      <c r="AC580" s="847">
        <v>747530</v>
      </c>
      <c r="AD580" s="448">
        <v>5.0250000000000004</v>
      </c>
      <c r="AE580" s="448">
        <v>7.1027777777777779</v>
      </c>
      <c r="AF580" s="848">
        <v>5.6399999999999999E-2</v>
      </c>
      <c r="AG580" s="448">
        <v>3756338.2500000005</v>
      </c>
      <c r="AH580" s="448">
        <v>5309539.472222222</v>
      </c>
      <c r="AI580" s="448">
        <v>42160.691999999995</v>
      </c>
      <c r="AJ580" s="448">
        <v>5.0250000000000004</v>
      </c>
      <c r="AK580" s="448">
        <v>7.1027777777777779</v>
      </c>
      <c r="AL580" s="448">
        <v>5.6399999999999992E-2</v>
      </c>
    </row>
    <row r="581" spans="1:38">
      <c r="A581" s="437" t="s">
        <v>1005</v>
      </c>
      <c r="B581" s="437" t="s">
        <v>2357</v>
      </c>
      <c r="C581" s="437" t="s">
        <v>517</v>
      </c>
      <c r="D581" s="437" t="s">
        <v>518</v>
      </c>
      <c r="E581" s="437" t="s">
        <v>1393</v>
      </c>
      <c r="F581" s="437" t="s">
        <v>986</v>
      </c>
      <c r="G581" s="437" t="s">
        <v>1369</v>
      </c>
      <c r="H581" s="437" t="s">
        <v>985</v>
      </c>
      <c r="I581" s="437" t="s">
        <v>0</v>
      </c>
      <c r="J581" s="437" t="s">
        <v>987</v>
      </c>
      <c r="K581" s="437" t="s">
        <v>521</v>
      </c>
      <c r="L581" s="437" t="s">
        <v>533</v>
      </c>
      <c r="M581" s="437">
        <v>1</v>
      </c>
      <c r="N581" s="437">
        <v>1</v>
      </c>
      <c r="O581" s="437">
        <v>1</v>
      </c>
      <c r="P581" s="437">
        <v>1</v>
      </c>
      <c r="Q581" s="437">
        <v>1</v>
      </c>
      <c r="R581" s="437">
        <v>1</v>
      </c>
      <c r="S581" s="448">
        <v>416982.5</v>
      </c>
      <c r="T581" s="448">
        <v>0</v>
      </c>
      <c r="U581" s="448">
        <v>0</v>
      </c>
      <c r="V581" s="448">
        <v>2060.59</v>
      </c>
      <c r="W581" s="448">
        <v>0</v>
      </c>
      <c r="X581" s="448">
        <v>0</v>
      </c>
      <c r="Y581" s="448">
        <v>0</v>
      </c>
      <c r="Z581" s="448">
        <v>416982.5</v>
      </c>
      <c r="AA581" s="846">
        <v>43691</v>
      </c>
      <c r="AB581" s="846">
        <v>46613</v>
      </c>
      <c r="AC581" s="847">
        <v>416982.5</v>
      </c>
      <c r="AD581" s="448">
        <v>6.0388888888888888</v>
      </c>
      <c r="AE581" s="448">
        <v>8.1166666666666671</v>
      </c>
      <c r="AF581" s="848">
        <v>5.9299999999999999E-2</v>
      </c>
      <c r="AG581" s="448">
        <v>2518110.986111111</v>
      </c>
      <c r="AH581" s="448">
        <v>3384507.9583333335</v>
      </c>
      <c r="AI581" s="448">
        <v>24727.062249999999</v>
      </c>
      <c r="AJ581" s="448">
        <v>6.0388888888888888</v>
      </c>
      <c r="AK581" s="448">
        <v>8.1166666666666671</v>
      </c>
      <c r="AL581" s="448">
        <v>5.9299999999999999E-2</v>
      </c>
    </row>
    <row r="582" spans="1:38">
      <c r="A582" s="437" t="s">
        <v>1005</v>
      </c>
      <c r="B582" s="437" t="s">
        <v>2358</v>
      </c>
      <c r="C582" s="437" t="s">
        <v>517</v>
      </c>
      <c r="D582" s="437" t="s">
        <v>518</v>
      </c>
      <c r="E582" s="437" t="s">
        <v>1393</v>
      </c>
      <c r="F582" s="437" t="s">
        <v>986</v>
      </c>
      <c r="G582" s="437" t="s">
        <v>1369</v>
      </c>
      <c r="H582" s="437" t="s">
        <v>985</v>
      </c>
      <c r="I582" s="437" t="s">
        <v>0</v>
      </c>
      <c r="J582" s="437" t="s">
        <v>987</v>
      </c>
      <c r="K582" s="437" t="s">
        <v>521</v>
      </c>
      <c r="L582" s="437" t="s">
        <v>533</v>
      </c>
      <c r="M582" s="437">
        <v>1</v>
      </c>
      <c r="N582" s="437">
        <v>1</v>
      </c>
      <c r="O582" s="437">
        <v>1</v>
      </c>
      <c r="P582" s="437">
        <v>1</v>
      </c>
      <c r="Q582" s="437">
        <v>1</v>
      </c>
      <c r="R582" s="437">
        <v>1</v>
      </c>
      <c r="S582" s="448">
        <v>53100</v>
      </c>
      <c r="T582" s="448">
        <v>0</v>
      </c>
      <c r="U582" s="448">
        <v>0</v>
      </c>
      <c r="V582" s="448">
        <v>274.79000000000002</v>
      </c>
      <c r="W582" s="448">
        <v>0</v>
      </c>
      <c r="X582" s="448">
        <v>0</v>
      </c>
      <c r="Y582" s="448">
        <v>0</v>
      </c>
      <c r="Z582" s="448">
        <v>53100</v>
      </c>
      <c r="AA582" s="846">
        <v>43691</v>
      </c>
      <c r="AB582" s="846">
        <v>46979</v>
      </c>
      <c r="AC582" s="847">
        <v>53100</v>
      </c>
      <c r="AD582" s="448">
        <v>7.0555555555555554</v>
      </c>
      <c r="AE582" s="448">
        <v>9.1333333333333329</v>
      </c>
      <c r="AF582" s="848">
        <v>6.2100000000000002E-2</v>
      </c>
      <c r="AG582" s="448">
        <v>374650</v>
      </c>
      <c r="AH582" s="448">
        <v>484980</v>
      </c>
      <c r="AI582" s="448">
        <v>3297.51</v>
      </c>
      <c r="AJ582" s="448">
        <v>7.0555555555555554</v>
      </c>
      <c r="AK582" s="448">
        <v>9.1333333333333329</v>
      </c>
      <c r="AL582" s="448">
        <v>6.2100000000000002E-2</v>
      </c>
    </row>
    <row r="583" spans="1:38">
      <c r="A583" s="437" t="s">
        <v>1006</v>
      </c>
      <c r="B583" s="437" t="s">
        <v>2359</v>
      </c>
      <c r="C583" s="437" t="s">
        <v>517</v>
      </c>
      <c r="D583" s="437" t="s">
        <v>518</v>
      </c>
      <c r="E583" s="437" t="s">
        <v>1393</v>
      </c>
      <c r="F583" s="437" t="s">
        <v>986</v>
      </c>
      <c r="G583" s="437" t="s">
        <v>1369</v>
      </c>
      <c r="H583" s="437" t="s">
        <v>985</v>
      </c>
      <c r="I583" s="437" t="s">
        <v>0</v>
      </c>
      <c r="J583" s="437" t="s">
        <v>987</v>
      </c>
      <c r="K583" s="437" t="s">
        <v>521</v>
      </c>
      <c r="L583" s="437" t="s">
        <v>533</v>
      </c>
      <c r="M583" s="437">
        <v>1</v>
      </c>
      <c r="N583" s="437">
        <v>1</v>
      </c>
      <c r="O583" s="437">
        <v>1</v>
      </c>
      <c r="P583" s="437">
        <v>1</v>
      </c>
      <c r="Q583" s="437">
        <v>1</v>
      </c>
      <c r="R583" s="437">
        <v>1</v>
      </c>
      <c r="S583" s="448">
        <v>53100</v>
      </c>
      <c r="T583" s="448">
        <v>0</v>
      </c>
      <c r="U583" s="448">
        <v>53100</v>
      </c>
      <c r="V583" s="448">
        <v>169.03</v>
      </c>
      <c r="W583" s="448">
        <v>0</v>
      </c>
      <c r="X583" s="448">
        <v>0</v>
      </c>
      <c r="Y583" s="448">
        <v>0</v>
      </c>
      <c r="Z583" s="448">
        <v>0</v>
      </c>
      <c r="AA583" s="846">
        <v>43691</v>
      </c>
      <c r="AB583" s="846">
        <v>44422</v>
      </c>
      <c r="AC583" s="847">
        <v>106200</v>
      </c>
      <c r="AD583" s="448">
        <v>-4.7222222222222221E-2</v>
      </c>
      <c r="AE583" s="448">
        <v>2.0305555555555554</v>
      </c>
      <c r="AF583" s="848">
        <v>3.8199999999999998E-2</v>
      </c>
      <c r="AG583" s="448">
        <v>0</v>
      </c>
      <c r="AH583" s="448">
        <v>0</v>
      </c>
      <c r="AI583" s="448">
        <v>0</v>
      </c>
      <c r="AJ583" s="448" t="e">
        <v>#DIV/0!</v>
      </c>
      <c r="AK583" s="448" t="e">
        <v>#DIV/0!</v>
      </c>
      <c r="AL583" s="448" t="e">
        <v>#DIV/0!</v>
      </c>
    </row>
    <row r="584" spans="1:38">
      <c r="A584" s="437" t="s">
        <v>1006</v>
      </c>
      <c r="B584" s="437" t="s">
        <v>2360</v>
      </c>
      <c r="C584" s="437" t="s">
        <v>517</v>
      </c>
      <c r="D584" s="437" t="s">
        <v>518</v>
      </c>
      <c r="E584" s="437" t="s">
        <v>1393</v>
      </c>
      <c r="F584" s="437" t="s">
        <v>986</v>
      </c>
      <c r="G584" s="437" t="s">
        <v>1369</v>
      </c>
      <c r="H584" s="437" t="s">
        <v>985</v>
      </c>
      <c r="I584" s="437" t="s">
        <v>0</v>
      </c>
      <c r="J584" s="437" t="s">
        <v>987</v>
      </c>
      <c r="K584" s="437" t="s">
        <v>521</v>
      </c>
      <c r="L584" s="437" t="s">
        <v>533</v>
      </c>
      <c r="M584" s="437">
        <v>1</v>
      </c>
      <c r="N584" s="437">
        <v>1</v>
      </c>
      <c r="O584" s="437">
        <v>1</v>
      </c>
      <c r="P584" s="437">
        <v>1</v>
      </c>
      <c r="Q584" s="437">
        <v>1</v>
      </c>
      <c r="R584" s="437">
        <v>1</v>
      </c>
      <c r="S584" s="448">
        <v>199272.5</v>
      </c>
      <c r="T584" s="448">
        <v>0</v>
      </c>
      <c r="U584" s="448">
        <v>0</v>
      </c>
      <c r="V584" s="448">
        <v>714.06</v>
      </c>
      <c r="W584" s="448">
        <v>0</v>
      </c>
      <c r="X584" s="448">
        <v>0</v>
      </c>
      <c r="Y584" s="448">
        <v>0</v>
      </c>
      <c r="Z584" s="448">
        <v>199272.5</v>
      </c>
      <c r="AA584" s="846">
        <v>43691</v>
      </c>
      <c r="AB584" s="846">
        <v>44787</v>
      </c>
      <c r="AC584" s="847">
        <v>199272.5</v>
      </c>
      <c r="AD584" s="448">
        <v>0.96666666666666667</v>
      </c>
      <c r="AE584" s="448">
        <v>3.0444444444444443</v>
      </c>
      <c r="AF584" s="848">
        <v>4.2999999999999997E-2</v>
      </c>
      <c r="AG584" s="448">
        <v>192630.08333333334</v>
      </c>
      <c r="AH584" s="448">
        <v>606674.0555555555</v>
      </c>
      <c r="AI584" s="448">
        <v>8568.7174999999988</v>
      </c>
      <c r="AJ584" s="448">
        <v>0.96666666666666667</v>
      </c>
      <c r="AK584" s="448">
        <v>3.0444444444444443</v>
      </c>
      <c r="AL584" s="448">
        <v>4.2999999999999997E-2</v>
      </c>
    </row>
    <row r="585" spans="1:38">
      <c r="A585" s="437" t="s">
        <v>1006</v>
      </c>
      <c r="B585" s="437" t="s">
        <v>2361</v>
      </c>
      <c r="C585" s="437" t="s">
        <v>517</v>
      </c>
      <c r="D585" s="437" t="s">
        <v>518</v>
      </c>
      <c r="E585" s="437" t="s">
        <v>1393</v>
      </c>
      <c r="F585" s="437" t="s">
        <v>986</v>
      </c>
      <c r="G585" s="437" t="s">
        <v>1369</v>
      </c>
      <c r="H585" s="437" t="s">
        <v>985</v>
      </c>
      <c r="I585" s="437" t="s">
        <v>0</v>
      </c>
      <c r="J585" s="437" t="s">
        <v>987</v>
      </c>
      <c r="K585" s="437" t="s">
        <v>521</v>
      </c>
      <c r="L585" s="437" t="s">
        <v>533</v>
      </c>
      <c r="M585" s="437">
        <v>1</v>
      </c>
      <c r="N585" s="437">
        <v>1</v>
      </c>
      <c r="O585" s="437">
        <v>1</v>
      </c>
      <c r="P585" s="437">
        <v>1</v>
      </c>
      <c r="Q585" s="437">
        <v>1</v>
      </c>
      <c r="R585" s="437">
        <v>1</v>
      </c>
      <c r="S585" s="448">
        <v>210925</v>
      </c>
      <c r="T585" s="448">
        <v>0</v>
      </c>
      <c r="U585" s="448">
        <v>0</v>
      </c>
      <c r="V585" s="448">
        <v>827.88</v>
      </c>
      <c r="W585" s="448">
        <v>0</v>
      </c>
      <c r="X585" s="448">
        <v>0</v>
      </c>
      <c r="Y585" s="448">
        <v>0</v>
      </c>
      <c r="Z585" s="448">
        <v>210925</v>
      </c>
      <c r="AA585" s="846">
        <v>43691</v>
      </c>
      <c r="AB585" s="846">
        <v>45152</v>
      </c>
      <c r="AC585" s="847">
        <v>210925</v>
      </c>
      <c r="AD585" s="448">
        <v>1.9805555555555556</v>
      </c>
      <c r="AE585" s="448">
        <v>4.0583333333333336</v>
      </c>
      <c r="AF585" s="848">
        <v>4.7100000000000003E-2</v>
      </c>
      <c r="AG585" s="448">
        <v>417748.68055555556</v>
      </c>
      <c r="AH585" s="448">
        <v>856003.95833333337</v>
      </c>
      <c r="AI585" s="448">
        <v>9934.567500000001</v>
      </c>
      <c r="AJ585" s="448">
        <v>1.9805555555555556</v>
      </c>
      <c r="AK585" s="448">
        <v>4.0583333333333336</v>
      </c>
      <c r="AL585" s="448">
        <v>4.7100000000000003E-2</v>
      </c>
    </row>
    <row r="586" spans="1:38">
      <c r="A586" s="437" t="s">
        <v>1006</v>
      </c>
      <c r="B586" s="437" t="s">
        <v>2362</v>
      </c>
      <c r="C586" s="437" t="s">
        <v>517</v>
      </c>
      <c r="D586" s="437" t="s">
        <v>518</v>
      </c>
      <c r="E586" s="437" t="s">
        <v>1393</v>
      </c>
      <c r="F586" s="437" t="s">
        <v>986</v>
      </c>
      <c r="G586" s="437" t="s">
        <v>1369</v>
      </c>
      <c r="H586" s="437" t="s">
        <v>985</v>
      </c>
      <c r="I586" s="437" t="s">
        <v>0</v>
      </c>
      <c r="J586" s="437" t="s">
        <v>987</v>
      </c>
      <c r="K586" s="437" t="s">
        <v>521</v>
      </c>
      <c r="L586" s="437" t="s">
        <v>533</v>
      </c>
      <c r="M586" s="437">
        <v>1</v>
      </c>
      <c r="N586" s="437">
        <v>1</v>
      </c>
      <c r="O586" s="437">
        <v>1</v>
      </c>
      <c r="P586" s="437">
        <v>1</v>
      </c>
      <c r="Q586" s="437">
        <v>1</v>
      </c>
      <c r="R586" s="437">
        <v>1</v>
      </c>
      <c r="S586" s="448">
        <v>862727.5</v>
      </c>
      <c r="T586" s="448">
        <v>0</v>
      </c>
      <c r="U586" s="448">
        <v>0</v>
      </c>
      <c r="V586" s="448">
        <v>3645.02</v>
      </c>
      <c r="W586" s="448">
        <v>0</v>
      </c>
      <c r="X586" s="448">
        <v>0</v>
      </c>
      <c r="Y586" s="448">
        <v>0</v>
      </c>
      <c r="Z586" s="448">
        <v>862727.5</v>
      </c>
      <c r="AA586" s="846">
        <v>43691</v>
      </c>
      <c r="AB586" s="846">
        <v>45518</v>
      </c>
      <c r="AC586" s="847">
        <v>862727.5</v>
      </c>
      <c r="AD586" s="448">
        <v>2.9972222222222222</v>
      </c>
      <c r="AE586" s="448">
        <v>5.0750000000000002</v>
      </c>
      <c r="AF586" s="848">
        <v>5.0700000000000002E-2</v>
      </c>
      <c r="AG586" s="448">
        <v>2585786.034722222</v>
      </c>
      <c r="AH586" s="448">
        <v>4378342.0625</v>
      </c>
      <c r="AI586" s="448">
        <v>43740.284250000004</v>
      </c>
      <c r="AJ586" s="448">
        <v>2.9972222222222218</v>
      </c>
      <c r="AK586" s="448">
        <v>5.0750000000000002</v>
      </c>
      <c r="AL586" s="448">
        <v>5.0700000000000002E-2</v>
      </c>
    </row>
    <row r="587" spans="1:38">
      <c r="A587" s="437" t="s">
        <v>1006</v>
      </c>
      <c r="B587" s="437" t="s">
        <v>2363</v>
      </c>
      <c r="C587" s="437" t="s">
        <v>517</v>
      </c>
      <c r="D587" s="437" t="s">
        <v>518</v>
      </c>
      <c r="E587" s="437" t="s">
        <v>1393</v>
      </c>
      <c r="F587" s="437" t="s">
        <v>986</v>
      </c>
      <c r="G587" s="437" t="s">
        <v>1369</v>
      </c>
      <c r="H587" s="437" t="s">
        <v>985</v>
      </c>
      <c r="I587" s="437" t="s">
        <v>0</v>
      </c>
      <c r="J587" s="437" t="s">
        <v>987</v>
      </c>
      <c r="K587" s="437" t="s">
        <v>521</v>
      </c>
      <c r="L587" s="437" t="s">
        <v>533</v>
      </c>
      <c r="M587" s="437">
        <v>1</v>
      </c>
      <c r="N587" s="437">
        <v>1</v>
      </c>
      <c r="O587" s="437">
        <v>1</v>
      </c>
      <c r="P587" s="437">
        <v>1</v>
      </c>
      <c r="Q587" s="437">
        <v>1</v>
      </c>
      <c r="R587" s="437">
        <v>1</v>
      </c>
      <c r="S587" s="448">
        <v>837800</v>
      </c>
      <c r="T587" s="448">
        <v>0</v>
      </c>
      <c r="U587" s="448">
        <v>0</v>
      </c>
      <c r="V587" s="448">
        <v>3742.17</v>
      </c>
      <c r="W587" s="448">
        <v>0</v>
      </c>
      <c r="X587" s="448">
        <v>0</v>
      </c>
      <c r="Y587" s="448">
        <v>0</v>
      </c>
      <c r="Z587" s="448">
        <v>837800</v>
      </c>
      <c r="AA587" s="846">
        <v>43691</v>
      </c>
      <c r="AB587" s="846">
        <v>45883</v>
      </c>
      <c r="AC587" s="847">
        <v>837800</v>
      </c>
      <c r="AD587" s="448">
        <v>4.0111111111111111</v>
      </c>
      <c r="AE587" s="448">
        <v>6.0888888888888886</v>
      </c>
      <c r="AF587" s="848">
        <v>5.3600000000000002E-2</v>
      </c>
      <c r="AG587" s="448">
        <v>3360508.888888889</v>
      </c>
      <c r="AH587" s="448">
        <v>5101271.111111111</v>
      </c>
      <c r="AI587" s="448">
        <v>44906.080000000002</v>
      </c>
      <c r="AJ587" s="448">
        <v>4.0111111111111111</v>
      </c>
      <c r="AK587" s="448">
        <v>6.0888888888888886</v>
      </c>
      <c r="AL587" s="448">
        <v>5.3600000000000002E-2</v>
      </c>
    </row>
    <row r="588" spans="1:38">
      <c r="A588" s="437" t="s">
        <v>1006</v>
      </c>
      <c r="B588" s="437" t="s">
        <v>2364</v>
      </c>
      <c r="C588" s="437" t="s">
        <v>517</v>
      </c>
      <c r="D588" s="437" t="s">
        <v>518</v>
      </c>
      <c r="E588" s="437" t="s">
        <v>1393</v>
      </c>
      <c r="F588" s="437" t="s">
        <v>986</v>
      </c>
      <c r="G588" s="437" t="s">
        <v>1369</v>
      </c>
      <c r="H588" s="437" t="s">
        <v>985</v>
      </c>
      <c r="I588" s="437" t="s">
        <v>0</v>
      </c>
      <c r="J588" s="437" t="s">
        <v>987</v>
      </c>
      <c r="K588" s="437" t="s">
        <v>521</v>
      </c>
      <c r="L588" s="437" t="s">
        <v>533</v>
      </c>
      <c r="M588" s="437">
        <v>1</v>
      </c>
      <c r="N588" s="437">
        <v>1</v>
      </c>
      <c r="O588" s="437">
        <v>1</v>
      </c>
      <c r="P588" s="437">
        <v>1</v>
      </c>
      <c r="Q588" s="437">
        <v>1</v>
      </c>
      <c r="R588" s="437">
        <v>1</v>
      </c>
      <c r="S588" s="448">
        <v>1506417.5</v>
      </c>
      <c r="T588" s="448">
        <v>0</v>
      </c>
      <c r="U588" s="448">
        <v>0</v>
      </c>
      <c r="V588" s="448">
        <v>7080.16</v>
      </c>
      <c r="W588" s="448">
        <v>0</v>
      </c>
      <c r="X588" s="448">
        <v>0</v>
      </c>
      <c r="Y588" s="448">
        <v>0</v>
      </c>
      <c r="Z588" s="448">
        <v>1506417.5</v>
      </c>
      <c r="AA588" s="846">
        <v>43691</v>
      </c>
      <c r="AB588" s="846">
        <v>46248</v>
      </c>
      <c r="AC588" s="847">
        <v>1506417.5</v>
      </c>
      <c r="AD588" s="448">
        <v>5.0250000000000004</v>
      </c>
      <c r="AE588" s="448">
        <v>7.1027777777777779</v>
      </c>
      <c r="AF588" s="848">
        <v>5.6399999999999999E-2</v>
      </c>
      <c r="AG588" s="448">
        <v>7569747.9375000009</v>
      </c>
      <c r="AH588" s="448">
        <v>10699748.743055556</v>
      </c>
      <c r="AI588" s="448">
        <v>84961.947</v>
      </c>
      <c r="AJ588" s="448">
        <v>5.0250000000000004</v>
      </c>
      <c r="AK588" s="448">
        <v>7.1027777777777779</v>
      </c>
      <c r="AL588" s="448">
        <v>5.6399999999999999E-2</v>
      </c>
    </row>
    <row r="589" spans="1:38">
      <c r="A589" s="437" t="s">
        <v>1006</v>
      </c>
      <c r="B589" s="437" t="s">
        <v>2365</v>
      </c>
      <c r="C589" s="437" t="s">
        <v>517</v>
      </c>
      <c r="D589" s="437" t="s">
        <v>518</v>
      </c>
      <c r="E589" s="437" t="s">
        <v>1393</v>
      </c>
      <c r="F589" s="437" t="s">
        <v>986</v>
      </c>
      <c r="G589" s="437" t="s">
        <v>1369</v>
      </c>
      <c r="H589" s="437" t="s">
        <v>985</v>
      </c>
      <c r="I589" s="437" t="s">
        <v>0</v>
      </c>
      <c r="J589" s="437" t="s">
        <v>987</v>
      </c>
      <c r="K589" s="437" t="s">
        <v>521</v>
      </c>
      <c r="L589" s="437" t="s">
        <v>533</v>
      </c>
      <c r="M589" s="437">
        <v>1</v>
      </c>
      <c r="N589" s="437">
        <v>1</v>
      </c>
      <c r="O589" s="437">
        <v>1</v>
      </c>
      <c r="P589" s="437">
        <v>1</v>
      </c>
      <c r="Q589" s="437">
        <v>1</v>
      </c>
      <c r="R589" s="437">
        <v>1</v>
      </c>
      <c r="S589" s="448">
        <v>403265</v>
      </c>
      <c r="T589" s="448">
        <v>0</v>
      </c>
      <c r="U589" s="448">
        <v>0</v>
      </c>
      <c r="V589" s="448">
        <v>1992.8</v>
      </c>
      <c r="W589" s="448">
        <v>0</v>
      </c>
      <c r="X589" s="448">
        <v>0</v>
      </c>
      <c r="Y589" s="448">
        <v>0</v>
      </c>
      <c r="Z589" s="448">
        <v>403265</v>
      </c>
      <c r="AA589" s="846">
        <v>43691</v>
      </c>
      <c r="AB589" s="846">
        <v>46613</v>
      </c>
      <c r="AC589" s="847">
        <v>403265</v>
      </c>
      <c r="AD589" s="448">
        <v>6.0388888888888888</v>
      </c>
      <c r="AE589" s="448">
        <v>8.1166666666666671</v>
      </c>
      <c r="AF589" s="848">
        <v>5.9299999999999999E-2</v>
      </c>
      <c r="AG589" s="448">
        <v>2435272.5277777775</v>
      </c>
      <c r="AH589" s="448">
        <v>3273167.5833333335</v>
      </c>
      <c r="AI589" s="448">
        <v>23913.6145</v>
      </c>
      <c r="AJ589" s="448">
        <v>6.0388888888888879</v>
      </c>
      <c r="AK589" s="448">
        <v>8.1166666666666671</v>
      </c>
      <c r="AL589" s="448">
        <v>5.9299999999999999E-2</v>
      </c>
    </row>
    <row r="590" spans="1:38">
      <c r="A590" s="437" t="s">
        <v>1006</v>
      </c>
      <c r="B590" s="437" t="s">
        <v>2366</v>
      </c>
      <c r="C590" s="437" t="s">
        <v>517</v>
      </c>
      <c r="D590" s="437" t="s">
        <v>518</v>
      </c>
      <c r="E590" s="437" t="s">
        <v>1393</v>
      </c>
      <c r="F590" s="437" t="s">
        <v>986</v>
      </c>
      <c r="G590" s="437" t="s">
        <v>1369</v>
      </c>
      <c r="H590" s="437" t="s">
        <v>985</v>
      </c>
      <c r="I590" s="437" t="s">
        <v>0</v>
      </c>
      <c r="J590" s="437" t="s">
        <v>987</v>
      </c>
      <c r="K590" s="437" t="s">
        <v>521</v>
      </c>
      <c r="L590" s="437" t="s">
        <v>533</v>
      </c>
      <c r="M590" s="437">
        <v>1</v>
      </c>
      <c r="N590" s="437">
        <v>1</v>
      </c>
      <c r="O590" s="437">
        <v>1</v>
      </c>
      <c r="P590" s="437">
        <v>1</v>
      </c>
      <c r="Q590" s="437">
        <v>1</v>
      </c>
      <c r="R590" s="437">
        <v>1</v>
      </c>
      <c r="S590" s="448">
        <v>53100</v>
      </c>
      <c r="T590" s="448">
        <v>0</v>
      </c>
      <c r="U590" s="448">
        <v>0</v>
      </c>
      <c r="V590" s="448">
        <v>274.79000000000002</v>
      </c>
      <c r="W590" s="448">
        <v>0</v>
      </c>
      <c r="X590" s="448">
        <v>0</v>
      </c>
      <c r="Y590" s="448">
        <v>0</v>
      </c>
      <c r="Z590" s="448">
        <v>53100</v>
      </c>
      <c r="AA590" s="846">
        <v>43691</v>
      </c>
      <c r="AB590" s="846">
        <v>46979</v>
      </c>
      <c r="AC590" s="847">
        <v>53100</v>
      </c>
      <c r="AD590" s="448">
        <v>7.0555555555555554</v>
      </c>
      <c r="AE590" s="448">
        <v>9.1333333333333329</v>
      </c>
      <c r="AF590" s="848">
        <v>6.2100000000000002E-2</v>
      </c>
      <c r="AG590" s="448">
        <v>374650</v>
      </c>
      <c r="AH590" s="448">
        <v>484980</v>
      </c>
      <c r="AI590" s="448">
        <v>3297.51</v>
      </c>
      <c r="AJ590" s="448">
        <v>7.0555555555555554</v>
      </c>
      <c r="AK590" s="448">
        <v>9.1333333333333329</v>
      </c>
      <c r="AL590" s="448">
        <v>6.2100000000000002E-2</v>
      </c>
    </row>
    <row r="591" spans="1:38">
      <c r="A591" s="437" t="s">
        <v>1007</v>
      </c>
      <c r="B591" s="437" t="s">
        <v>2367</v>
      </c>
      <c r="C591" s="437" t="s">
        <v>517</v>
      </c>
      <c r="D591" s="437" t="s">
        <v>518</v>
      </c>
      <c r="E591" s="437" t="s">
        <v>1393</v>
      </c>
      <c r="F591" s="437" t="s">
        <v>986</v>
      </c>
      <c r="G591" s="437" t="s">
        <v>1369</v>
      </c>
      <c r="H591" s="437" t="s">
        <v>985</v>
      </c>
      <c r="I591" s="437" t="s">
        <v>0</v>
      </c>
      <c r="J591" s="437" t="s">
        <v>987</v>
      </c>
      <c r="K591" s="437" t="s">
        <v>521</v>
      </c>
      <c r="L591" s="437" t="s">
        <v>533</v>
      </c>
      <c r="M591" s="437">
        <v>1</v>
      </c>
      <c r="N591" s="437">
        <v>1</v>
      </c>
      <c r="O591" s="437">
        <v>1</v>
      </c>
      <c r="P591" s="437">
        <v>1</v>
      </c>
      <c r="Q591" s="437">
        <v>1</v>
      </c>
      <c r="R591" s="437">
        <v>1</v>
      </c>
      <c r="S591" s="448">
        <v>19322.5</v>
      </c>
      <c r="T591" s="448">
        <v>0</v>
      </c>
      <c r="U591" s="448">
        <v>19322.5</v>
      </c>
      <c r="V591" s="448">
        <v>61.51</v>
      </c>
      <c r="W591" s="448">
        <v>0</v>
      </c>
      <c r="X591" s="448">
        <v>0</v>
      </c>
      <c r="Y591" s="448">
        <v>0</v>
      </c>
      <c r="Z591" s="448">
        <v>0</v>
      </c>
      <c r="AA591" s="846">
        <v>43693</v>
      </c>
      <c r="AB591" s="846">
        <v>44424</v>
      </c>
      <c r="AC591" s="847">
        <v>38645</v>
      </c>
      <c r="AD591" s="448">
        <v>-4.1666666666666664E-2</v>
      </c>
      <c r="AE591" s="448">
        <v>2.0305555555555554</v>
      </c>
      <c r="AF591" s="848">
        <v>3.8199999999999998E-2</v>
      </c>
      <c r="AG591" s="448">
        <v>0</v>
      </c>
      <c r="AH591" s="448">
        <v>0</v>
      </c>
      <c r="AI591" s="448">
        <v>0</v>
      </c>
      <c r="AJ591" s="448" t="e">
        <v>#DIV/0!</v>
      </c>
      <c r="AK591" s="448" t="e">
        <v>#DIV/0!</v>
      </c>
      <c r="AL591" s="448" t="e">
        <v>#DIV/0!</v>
      </c>
    </row>
    <row r="592" spans="1:38">
      <c r="A592" s="437" t="s">
        <v>1007</v>
      </c>
      <c r="B592" s="437" t="s">
        <v>2368</v>
      </c>
      <c r="C592" s="437" t="s">
        <v>517</v>
      </c>
      <c r="D592" s="437" t="s">
        <v>518</v>
      </c>
      <c r="E592" s="437" t="s">
        <v>1393</v>
      </c>
      <c r="F592" s="437" t="s">
        <v>986</v>
      </c>
      <c r="G592" s="437" t="s">
        <v>1369</v>
      </c>
      <c r="H592" s="437" t="s">
        <v>985</v>
      </c>
      <c r="I592" s="437" t="s">
        <v>0</v>
      </c>
      <c r="J592" s="437" t="s">
        <v>987</v>
      </c>
      <c r="K592" s="437" t="s">
        <v>521</v>
      </c>
      <c r="L592" s="437" t="s">
        <v>533</v>
      </c>
      <c r="M592" s="437">
        <v>1</v>
      </c>
      <c r="N592" s="437">
        <v>1</v>
      </c>
      <c r="O592" s="437">
        <v>1</v>
      </c>
      <c r="P592" s="437">
        <v>1</v>
      </c>
      <c r="Q592" s="437">
        <v>1</v>
      </c>
      <c r="R592" s="437">
        <v>1</v>
      </c>
      <c r="S592" s="448">
        <v>149565</v>
      </c>
      <c r="T592" s="448">
        <v>0</v>
      </c>
      <c r="U592" s="448">
        <v>0</v>
      </c>
      <c r="V592" s="448">
        <v>587.04</v>
      </c>
      <c r="W592" s="448">
        <v>0</v>
      </c>
      <c r="X592" s="448">
        <v>0</v>
      </c>
      <c r="Y592" s="448">
        <v>0</v>
      </c>
      <c r="Z592" s="448">
        <v>149565</v>
      </c>
      <c r="AA592" s="846">
        <v>43693</v>
      </c>
      <c r="AB592" s="846">
        <v>45154</v>
      </c>
      <c r="AC592" s="847">
        <v>149565</v>
      </c>
      <c r="AD592" s="448">
        <v>1.9861111111111112</v>
      </c>
      <c r="AE592" s="448">
        <v>4.0583333333333336</v>
      </c>
      <c r="AF592" s="848">
        <v>4.7100000000000003E-2</v>
      </c>
      <c r="AG592" s="448">
        <v>297052.70833333331</v>
      </c>
      <c r="AH592" s="448">
        <v>606984.625</v>
      </c>
      <c r="AI592" s="448">
        <v>7044.5115000000005</v>
      </c>
      <c r="AJ592" s="448">
        <v>1.9861111111111109</v>
      </c>
      <c r="AK592" s="448">
        <v>4.0583333333333336</v>
      </c>
      <c r="AL592" s="448">
        <v>4.7100000000000003E-2</v>
      </c>
    </row>
    <row r="593" spans="1:38">
      <c r="A593" s="437" t="s">
        <v>1007</v>
      </c>
      <c r="B593" s="437" t="s">
        <v>2369</v>
      </c>
      <c r="C593" s="437" t="s">
        <v>517</v>
      </c>
      <c r="D593" s="437" t="s">
        <v>518</v>
      </c>
      <c r="E593" s="437" t="s">
        <v>1393</v>
      </c>
      <c r="F593" s="437" t="s">
        <v>986</v>
      </c>
      <c r="G593" s="437" t="s">
        <v>1369</v>
      </c>
      <c r="H593" s="437" t="s">
        <v>985</v>
      </c>
      <c r="I593" s="437" t="s">
        <v>0</v>
      </c>
      <c r="J593" s="437" t="s">
        <v>987</v>
      </c>
      <c r="K593" s="437" t="s">
        <v>521</v>
      </c>
      <c r="L593" s="437" t="s">
        <v>533</v>
      </c>
      <c r="M593" s="437">
        <v>1</v>
      </c>
      <c r="N593" s="437">
        <v>1</v>
      </c>
      <c r="O593" s="437">
        <v>1</v>
      </c>
      <c r="P593" s="437">
        <v>1</v>
      </c>
      <c r="Q593" s="437">
        <v>1</v>
      </c>
      <c r="R593" s="437">
        <v>1</v>
      </c>
      <c r="S593" s="448">
        <v>404445</v>
      </c>
      <c r="T593" s="448">
        <v>0</v>
      </c>
      <c r="U593" s="448">
        <v>0</v>
      </c>
      <c r="V593" s="448">
        <v>1708.78</v>
      </c>
      <c r="W593" s="448">
        <v>0</v>
      </c>
      <c r="X593" s="448">
        <v>0</v>
      </c>
      <c r="Y593" s="448">
        <v>0</v>
      </c>
      <c r="Z593" s="448">
        <v>404445</v>
      </c>
      <c r="AA593" s="846">
        <v>43693</v>
      </c>
      <c r="AB593" s="846">
        <v>45520</v>
      </c>
      <c r="AC593" s="847">
        <v>404445</v>
      </c>
      <c r="AD593" s="448">
        <v>3.0027777777777778</v>
      </c>
      <c r="AE593" s="448">
        <v>5.0750000000000002</v>
      </c>
      <c r="AF593" s="848">
        <v>5.0700000000000002E-2</v>
      </c>
      <c r="AG593" s="448">
        <v>1214458.4583333333</v>
      </c>
      <c r="AH593" s="448">
        <v>2052558.375</v>
      </c>
      <c r="AI593" s="448">
        <v>20505.361499999999</v>
      </c>
      <c r="AJ593" s="448">
        <v>3.0027777777777778</v>
      </c>
      <c r="AK593" s="448">
        <v>5.0750000000000002</v>
      </c>
      <c r="AL593" s="448">
        <v>5.0699999999999995E-2</v>
      </c>
    </row>
    <row r="594" spans="1:38">
      <c r="A594" s="437" t="s">
        <v>1007</v>
      </c>
      <c r="B594" s="437" t="s">
        <v>2370</v>
      </c>
      <c r="C594" s="437" t="s">
        <v>517</v>
      </c>
      <c r="D594" s="437" t="s">
        <v>518</v>
      </c>
      <c r="E594" s="437" t="s">
        <v>1393</v>
      </c>
      <c r="F594" s="437" t="s">
        <v>986</v>
      </c>
      <c r="G594" s="437" t="s">
        <v>1369</v>
      </c>
      <c r="H594" s="437" t="s">
        <v>985</v>
      </c>
      <c r="I594" s="437" t="s">
        <v>0</v>
      </c>
      <c r="J594" s="437" t="s">
        <v>987</v>
      </c>
      <c r="K594" s="437" t="s">
        <v>521</v>
      </c>
      <c r="L594" s="437" t="s">
        <v>533</v>
      </c>
      <c r="M594" s="437">
        <v>1</v>
      </c>
      <c r="N594" s="437">
        <v>1</v>
      </c>
      <c r="O594" s="437">
        <v>1</v>
      </c>
      <c r="P594" s="437">
        <v>1</v>
      </c>
      <c r="Q594" s="437">
        <v>1</v>
      </c>
      <c r="R594" s="437">
        <v>1</v>
      </c>
      <c r="S594" s="448">
        <v>1602882.5</v>
      </c>
      <c r="T594" s="448">
        <v>0</v>
      </c>
      <c r="U594" s="448">
        <v>0</v>
      </c>
      <c r="V594" s="448">
        <v>7159.54</v>
      </c>
      <c r="W594" s="448">
        <v>0</v>
      </c>
      <c r="X594" s="448">
        <v>0</v>
      </c>
      <c r="Y594" s="448">
        <v>0</v>
      </c>
      <c r="Z594" s="448">
        <v>1602882.5</v>
      </c>
      <c r="AA594" s="846">
        <v>43693</v>
      </c>
      <c r="AB594" s="846">
        <v>45885</v>
      </c>
      <c r="AC594" s="847">
        <v>1602882.5</v>
      </c>
      <c r="AD594" s="448">
        <v>4.0166666666666666</v>
      </c>
      <c r="AE594" s="448">
        <v>6.0888888888888886</v>
      </c>
      <c r="AF594" s="848">
        <v>5.3600000000000002E-2</v>
      </c>
      <c r="AG594" s="448">
        <v>6438244.708333333</v>
      </c>
      <c r="AH594" s="448">
        <v>9759773.444444444</v>
      </c>
      <c r="AI594" s="448">
        <v>85914.502000000008</v>
      </c>
      <c r="AJ594" s="448">
        <v>4.0166666666666666</v>
      </c>
      <c r="AK594" s="448">
        <v>6.0888888888888886</v>
      </c>
      <c r="AL594" s="448">
        <v>5.3600000000000002E-2</v>
      </c>
    </row>
    <row r="595" spans="1:38">
      <c r="A595" s="437" t="s">
        <v>1007</v>
      </c>
      <c r="B595" s="437" t="s">
        <v>2371</v>
      </c>
      <c r="C595" s="437" t="s">
        <v>517</v>
      </c>
      <c r="D595" s="437" t="s">
        <v>518</v>
      </c>
      <c r="E595" s="437" t="s">
        <v>1393</v>
      </c>
      <c r="F595" s="437" t="s">
        <v>986</v>
      </c>
      <c r="G595" s="437" t="s">
        <v>1369</v>
      </c>
      <c r="H595" s="437" t="s">
        <v>985</v>
      </c>
      <c r="I595" s="437" t="s">
        <v>0</v>
      </c>
      <c r="J595" s="437" t="s">
        <v>987</v>
      </c>
      <c r="K595" s="437" t="s">
        <v>521</v>
      </c>
      <c r="L595" s="437" t="s">
        <v>533</v>
      </c>
      <c r="M595" s="437">
        <v>1</v>
      </c>
      <c r="N595" s="437">
        <v>1</v>
      </c>
      <c r="O595" s="437">
        <v>1</v>
      </c>
      <c r="P595" s="437">
        <v>1</v>
      </c>
      <c r="Q595" s="437">
        <v>1</v>
      </c>
      <c r="R595" s="437">
        <v>1</v>
      </c>
      <c r="S595" s="448">
        <v>1291952.5</v>
      </c>
      <c r="T595" s="448">
        <v>0</v>
      </c>
      <c r="U595" s="448">
        <v>0</v>
      </c>
      <c r="V595" s="448">
        <v>6072.18</v>
      </c>
      <c r="W595" s="448">
        <v>0</v>
      </c>
      <c r="X595" s="448">
        <v>0</v>
      </c>
      <c r="Y595" s="448">
        <v>0</v>
      </c>
      <c r="Z595" s="448">
        <v>1291952.5</v>
      </c>
      <c r="AA595" s="846">
        <v>43693</v>
      </c>
      <c r="AB595" s="846">
        <v>46250</v>
      </c>
      <c r="AC595" s="847">
        <v>1291952.5</v>
      </c>
      <c r="AD595" s="448">
        <v>5.0305555555555559</v>
      </c>
      <c r="AE595" s="448">
        <v>7.1027777777777779</v>
      </c>
      <c r="AF595" s="848">
        <v>5.6399999999999999E-2</v>
      </c>
      <c r="AG595" s="448">
        <v>6499238.826388889</v>
      </c>
      <c r="AH595" s="448">
        <v>9176451.506944444</v>
      </c>
      <c r="AI595" s="448">
        <v>72866.120999999999</v>
      </c>
      <c r="AJ595" s="448">
        <v>5.0305555555555559</v>
      </c>
      <c r="AK595" s="448">
        <v>7.1027777777777779</v>
      </c>
      <c r="AL595" s="448">
        <v>5.6399999999999999E-2</v>
      </c>
    </row>
    <row r="596" spans="1:38">
      <c r="A596" s="437" t="s">
        <v>1007</v>
      </c>
      <c r="B596" s="437" t="s">
        <v>2372</v>
      </c>
      <c r="C596" s="437" t="s">
        <v>517</v>
      </c>
      <c r="D596" s="437" t="s">
        <v>518</v>
      </c>
      <c r="E596" s="437" t="s">
        <v>1393</v>
      </c>
      <c r="F596" s="437" t="s">
        <v>986</v>
      </c>
      <c r="G596" s="437" t="s">
        <v>1369</v>
      </c>
      <c r="H596" s="437" t="s">
        <v>985</v>
      </c>
      <c r="I596" s="437" t="s">
        <v>0</v>
      </c>
      <c r="J596" s="437" t="s">
        <v>987</v>
      </c>
      <c r="K596" s="437" t="s">
        <v>521</v>
      </c>
      <c r="L596" s="437" t="s">
        <v>533</v>
      </c>
      <c r="M596" s="437">
        <v>1</v>
      </c>
      <c r="N596" s="437">
        <v>1</v>
      </c>
      <c r="O596" s="437">
        <v>1</v>
      </c>
      <c r="P596" s="437">
        <v>1</v>
      </c>
      <c r="Q596" s="437">
        <v>1</v>
      </c>
      <c r="R596" s="437">
        <v>1</v>
      </c>
      <c r="S596" s="448">
        <v>623482.5</v>
      </c>
      <c r="T596" s="448">
        <v>0</v>
      </c>
      <c r="U596" s="448">
        <v>0</v>
      </c>
      <c r="V596" s="448">
        <v>3081.04</v>
      </c>
      <c r="W596" s="448">
        <v>0</v>
      </c>
      <c r="X596" s="448">
        <v>0</v>
      </c>
      <c r="Y596" s="448">
        <v>0</v>
      </c>
      <c r="Z596" s="448">
        <v>623482.5</v>
      </c>
      <c r="AA596" s="846">
        <v>43693</v>
      </c>
      <c r="AB596" s="846">
        <v>46615</v>
      </c>
      <c r="AC596" s="847">
        <v>623482.5</v>
      </c>
      <c r="AD596" s="448">
        <v>6.0444444444444443</v>
      </c>
      <c r="AE596" s="448">
        <v>8.1166666666666671</v>
      </c>
      <c r="AF596" s="848">
        <v>5.9299999999999999E-2</v>
      </c>
      <c r="AG596" s="448">
        <v>3768605.333333333</v>
      </c>
      <c r="AH596" s="448">
        <v>5060599.625</v>
      </c>
      <c r="AI596" s="448">
        <v>36972.51225</v>
      </c>
      <c r="AJ596" s="448">
        <v>6.0444444444444443</v>
      </c>
      <c r="AK596" s="448">
        <v>8.1166666666666671</v>
      </c>
      <c r="AL596" s="448">
        <v>5.9299999999999999E-2</v>
      </c>
    </row>
    <row r="597" spans="1:38">
      <c r="A597" s="437" t="s">
        <v>1008</v>
      </c>
      <c r="B597" s="437" t="s">
        <v>2373</v>
      </c>
      <c r="C597" s="437" t="s">
        <v>517</v>
      </c>
      <c r="D597" s="437" t="s">
        <v>518</v>
      </c>
      <c r="E597" s="437" t="s">
        <v>1393</v>
      </c>
      <c r="F597" s="437" t="s">
        <v>986</v>
      </c>
      <c r="G597" s="437" t="s">
        <v>1369</v>
      </c>
      <c r="H597" s="437" t="s">
        <v>985</v>
      </c>
      <c r="I597" s="437" t="s">
        <v>0</v>
      </c>
      <c r="J597" s="437" t="s">
        <v>987</v>
      </c>
      <c r="K597" s="437" t="s">
        <v>521</v>
      </c>
      <c r="L597" s="437" t="s">
        <v>533</v>
      </c>
      <c r="M597" s="437">
        <v>1</v>
      </c>
      <c r="N597" s="437">
        <v>1</v>
      </c>
      <c r="O597" s="437">
        <v>1</v>
      </c>
      <c r="P597" s="437">
        <v>1</v>
      </c>
      <c r="Q597" s="437">
        <v>1</v>
      </c>
      <c r="R597" s="437">
        <v>1</v>
      </c>
      <c r="S597" s="448">
        <v>173828.75</v>
      </c>
      <c r="T597" s="448">
        <v>0</v>
      </c>
      <c r="U597" s="448">
        <v>173828.75</v>
      </c>
      <c r="V597" s="448">
        <v>553.35</v>
      </c>
      <c r="W597" s="448">
        <v>0</v>
      </c>
      <c r="X597" s="448">
        <v>0</v>
      </c>
      <c r="Y597" s="448">
        <v>0</v>
      </c>
      <c r="Z597" s="448">
        <v>0</v>
      </c>
      <c r="AA597" s="846">
        <v>43696</v>
      </c>
      <c r="AB597" s="846">
        <v>44427</v>
      </c>
      <c r="AC597" s="847">
        <v>347657.5</v>
      </c>
      <c r="AD597" s="448">
        <v>-3.3333333333333333E-2</v>
      </c>
      <c r="AE597" s="448">
        <v>2.0305555555555554</v>
      </c>
      <c r="AF597" s="848">
        <v>3.8199999999999998E-2</v>
      </c>
      <c r="AG597" s="448">
        <v>0</v>
      </c>
      <c r="AH597" s="448">
        <v>0</v>
      </c>
      <c r="AI597" s="448">
        <v>0</v>
      </c>
      <c r="AJ597" s="448" t="e">
        <v>#DIV/0!</v>
      </c>
      <c r="AK597" s="448" t="e">
        <v>#DIV/0!</v>
      </c>
      <c r="AL597" s="448" t="e">
        <v>#DIV/0!</v>
      </c>
    </row>
    <row r="598" spans="1:38">
      <c r="A598" s="437" t="s">
        <v>1008</v>
      </c>
      <c r="B598" s="437" t="s">
        <v>2374</v>
      </c>
      <c r="C598" s="437" t="s">
        <v>517</v>
      </c>
      <c r="D598" s="437" t="s">
        <v>518</v>
      </c>
      <c r="E598" s="437" t="s">
        <v>1393</v>
      </c>
      <c r="F598" s="437" t="s">
        <v>986</v>
      </c>
      <c r="G598" s="437" t="s">
        <v>1369</v>
      </c>
      <c r="H598" s="437" t="s">
        <v>985</v>
      </c>
      <c r="I598" s="437" t="s">
        <v>0</v>
      </c>
      <c r="J598" s="437" t="s">
        <v>987</v>
      </c>
      <c r="K598" s="437" t="s">
        <v>521</v>
      </c>
      <c r="L598" s="437" t="s">
        <v>533</v>
      </c>
      <c r="M598" s="437">
        <v>1</v>
      </c>
      <c r="N598" s="437">
        <v>1</v>
      </c>
      <c r="O598" s="437">
        <v>1</v>
      </c>
      <c r="P598" s="437">
        <v>1</v>
      </c>
      <c r="Q598" s="437">
        <v>1</v>
      </c>
      <c r="R598" s="437">
        <v>1</v>
      </c>
      <c r="S598" s="448">
        <v>362407.5</v>
      </c>
      <c r="T598" s="448">
        <v>0</v>
      </c>
      <c r="U598" s="448">
        <v>0</v>
      </c>
      <c r="V598" s="448">
        <v>1298.6300000000001</v>
      </c>
      <c r="W598" s="448">
        <v>0</v>
      </c>
      <c r="X598" s="448">
        <v>0</v>
      </c>
      <c r="Y598" s="448">
        <v>0</v>
      </c>
      <c r="Z598" s="448">
        <v>362407.5</v>
      </c>
      <c r="AA598" s="846">
        <v>43696</v>
      </c>
      <c r="AB598" s="846">
        <v>44792</v>
      </c>
      <c r="AC598" s="847">
        <v>362407.5</v>
      </c>
      <c r="AD598" s="448">
        <v>0.98055555555555551</v>
      </c>
      <c r="AE598" s="448">
        <v>3.0444444444444443</v>
      </c>
      <c r="AF598" s="848">
        <v>4.2999999999999997E-2</v>
      </c>
      <c r="AG598" s="448">
        <v>355360.6875</v>
      </c>
      <c r="AH598" s="448">
        <v>1103329.5</v>
      </c>
      <c r="AI598" s="448">
        <v>15583.522499999999</v>
      </c>
      <c r="AJ598" s="448">
        <v>0.98055555555555551</v>
      </c>
      <c r="AK598" s="448">
        <v>3.0444444444444443</v>
      </c>
      <c r="AL598" s="448">
        <v>4.2999999999999997E-2</v>
      </c>
    </row>
    <row r="599" spans="1:38">
      <c r="A599" s="437" t="s">
        <v>1008</v>
      </c>
      <c r="B599" s="437" t="s">
        <v>2375</v>
      </c>
      <c r="C599" s="437" t="s">
        <v>517</v>
      </c>
      <c r="D599" s="437" t="s">
        <v>518</v>
      </c>
      <c r="E599" s="437" t="s">
        <v>1393</v>
      </c>
      <c r="F599" s="437" t="s">
        <v>986</v>
      </c>
      <c r="G599" s="437" t="s">
        <v>1369</v>
      </c>
      <c r="H599" s="437" t="s">
        <v>985</v>
      </c>
      <c r="I599" s="437" t="s">
        <v>0</v>
      </c>
      <c r="J599" s="437" t="s">
        <v>987</v>
      </c>
      <c r="K599" s="437" t="s">
        <v>521</v>
      </c>
      <c r="L599" s="437" t="s">
        <v>533</v>
      </c>
      <c r="M599" s="437">
        <v>1</v>
      </c>
      <c r="N599" s="437">
        <v>1</v>
      </c>
      <c r="O599" s="437">
        <v>1</v>
      </c>
      <c r="P599" s="437">
        <v>1</v>
      </c>
      <c r="Q599" s="437">
        <v>1</v>
      </c>
      <c r="R599" s="437">
        <v>1</v>
      </c>
      <c r="S599" s="448">
        <v>257092.5</v>
      </c>
      <c r="T599" s="448">
        <v>0</v>
      </c>
      <c r="U599" s="448">
        <v>0</v>
      </c>
      <c r="V599" s="448">
        <v>1009.09</v>
      </c>
      <c r="W599" s="448">
        <v>0</v>
      </c>
      <c r="X599" s="448">
        <v>0</v>
      </c>
      <c r="Y599" s="448">
        <v>0</v>
      </c>
      <c r="Z599" s="448">
        <v>257092.5</v>
      </c>
      <c r="AA599" s="846">
        <v>43696</v>
      </c>
      <c r="AB599" s="846">
        <v>45157</v>
      </c>
      <c r="AC599" s="847">
        <v>257092.5</v>
      </c>
      <c r="AD599" s="448">
        <v>1.9944444444444445</v>
      </c>
      <c r="AE599" s="448">
        <v>4.0583333333333336</v>
      </c>
      <c r="AF599" s="848">
        <v>4.7100000000000003E-2</v>
      </c>
      <c r="AG599" s="448">
        <v>512756.70833333331</v>
      </c>
      <c r="AH599" s="448">
        <v>1043367.0625000001</v>
      </c>
      <c r="AI599" s="448">
        <v>12109.056750000002</v>
      </c>
      <c r="AJ599" s="448">
        <v>1.9944444444444445</v>
      </c>
      <c r="AK599" s="448">
        <v>4.0583333333333336</v>
      </c>
      <c r="AL599" s="448">
        <v>4.7100000000000003E-2</v>
      </c>
    </row>
    <row r="600" spans="1:38">
      <c r="A600" s="437" t="s">
        <v>1008</v>
      </c>
      <c r="B600" s="437" t="s">
        <v>2376</v>
      </c>
      <c r="C600" s="437" t="s">
        <v>517</v>
      </c>
      <c r="D600" s="437" t="s">
        <v>518</v>
      </c>
      <c r="E600" s="437" t="s">
        <v>1393</v>
      </c>
      <c r="F600" s="437" t="s">
        <v>986</v>
      </c>
      <c r="G600" s="437" t="s">
        <v>1369</v>
      </c>
      <c r="H600" s="437" t="s">
        <v>985</v>
      </c>
      <c r="I600" s="437" t="s">
        <v>0</v>
      </c>
      <c r="J600" s="437" t="s">
        <v>987</v>
      </c>
      <c r="K600" s="437" t="s">
        <v>521</v>
      </c>
      <c r="L600" s="437" t="s">
        <v>533</v>
      </c>
      <c r="M600" s="437">
        <v>1</v>
      </c>
      <c r="N600" s="437">
        <v>1</v>
      </c>
      <c r="O600" s="437">
        <v>1</v>
      </c>
      <c r="P600" s="437">
        <v>1</v>
      </c>
      <c r="Q600" s="437">
        <v>1</v>
      </c>
      <c r="R600" s="437">
        <v>1</v>
      </c>
      <c r="S600" s="448">
        <v>524067.5</v>
      </c>
      <c r="T600" s="448">
        <v>0</v>
      </c>
      <c r="U600" s="448">
        <v>0</v>
      </c>
      <c r="V600" s="448">
        <v>2214.19</v>
      </c>
      <c r="W600" s="448">
        <v>0</v>
      </c>
      <c r="X600" s="448">
        <v>0</v>
      </c>
      <c r="Y600" s="448">
        <v>0</v>
      </c>
      <c r="Z600" s="448">
        <v>524067.5</v>
      </c>
      <c r="AA600" s="846">
        <v>43696</v>
      </c>
      <c r="AB600" s="846">
        <v>45523</v>
      </c>
      <c r="AC600" s="847">
        <v>524067.5</v>
      </c>
      <c r="AD600" s="448">
        <v>3.0111111111111111</v>
      </c>
      <c r="AE600" s="448">
        <v>5.0750000000000002</v>
      </c>
      <c r="AF600" s="848">
        <v>5.0700000000000002E-2</v>
      </c>
      <c r="AG600" s="448">
        <v>1578025.4722222222</v>
      </c>
      <c r="AH600" s="448">
        <v>2659642.5625</v>
      </c>
      <c r="AI600" s="448">
        <v>26570.222250000003</v>
      </c>
      <c r="AJ600" s="448">
        <v>3.0111111111111111</v>
      </c>
      <c r="AK600" s="448">
        <v>5.0750000000000002</v>
      </c>
      <c r="AL600" s="448">
        <v>5.0700000000000002E-2</v>
      </c>
    </row>
    <row r="601" spans="1:38">
      <c r="A601" s="437" t="s">
        <v>1008</v>
      </c>
      <c r="B601" s="437" t="s">
        <v>2377</v>
      </c>
      <c r="C601" s="437" t="s">
        <v>517</v>
      </c>
      <c r="D601" s="437" t="s">
        <v>518</v>
      </c>
      <c r="E601" s="437" t="s">
        <v>1393</v>
      </c>
      <c r="F601" s="437" t="s">
        <v>986</v>
      </c>
      <c r="G601" s="437" t="s">
        <v>1369</v>
      </c>
      <c r="H601" s="437" t="s">
        <v>985</v>
      </c>
      <c r="I601" s="437" t="s">
        <v>0</v>
      </c>
      <c r="J601" s="437" t="s">
        <v>987</v>
      </c>
      <c r="K601" s="437" t="s">
        <v>521</v>
      </c>
      <c r="L601" s="437" t="s">
        <v>533</v>
      </c>
      <c r="M601" s="437">
        <v>1</v>
      </c>
      <c r="N601" s="437">
        <v>1</v>
      </c>
      <c r="O601" s="437">
        <v>1</v>
      </c>
      <c r="P601" s="437">
        <v>1</v>
      </c>
      <c r="Q601" s="437">
        <v>1</v>
      </c>
      <c r="R601" s="437">
        <v>1</v>
      </c>
      <c r="S601" s="448">
        <v>765230</v>
      </c>
      <c r="T601" s="448">
        <v>0</v>
      </c>
      <c r="U601" s="448">
        <v>0</v>
      </c>
      <c r="V601" s="448">
        <v>3418.03</v>
      </c>
      <c r="W601" s="448">
        <v>0</v>
      </c>
      <c r="X601" s="448">
        <v>0</v>
      </c>
      <c r="Y601" s="448">
        <v>0</v>
      </c>
      <c r="Z601" s="448">
        <v>765230</v>
      </c>
      <c r="AA601" s="846">
        <v>43696</v>
      </c>
      <c r="AB601" s="846">
        <v>45888</v>
      </c>
      <c r="AC601" s="847">
        <v>765230</v>
      </c>
      <c r="AD601" s="448">
        <v>4.0250000000000004</v>
      </c>
      <c r="AE601" s="448">
        <v>6.0888888888888886</v>
      </c>
      <c r="AF601" s="848">
        <v>5.3600000000000002E-2</v>
      </c>
      <c r="AG601" s="448">
        <v>3080050.7500000005</v>
      </c>
      <c r="AH601" s="448">
        <v>4659400.444444444</v>
      </c>
      <c r="AI601" s="448">
        <v>41016.328000000001</v>
      </c>
      <c r="AJ601" s="448">
        <v>4.0250000000000004</v>
      </c>
      <c r="AK601" s="448">
        <v>6.0888888888888886</v>
      </c>
      <c r="AL601" s="448">
        <v>5.3600000000000002E-2</v>
      </c>
    </row>
    <row r="602" spans="1:38">
      <c r="A602" s="437" t="s">
        <v>1008</v>
      </c>
      <c r="B602" s="437" t="s">
        <v>2378</v>
      </c>
      <c r="C602" s="437" t="s">
        <v>517</v>
      </c>
      <c r="D602" s="437" t="s">
        <v>518</v>
      </c>
      <c r="E602" s="437" t="s">
        <v>1393</v>
      </c>
      <c r="F602" s="437" t="s">
        <v>986</v>
      </c>
      <c r="G602" s="437" t="s">
        <v>1369</v>
      </c>
      <c r="H602" s="437" t="s">
        <v>985</v>
      </c>
      <c r="I602" s="437" t="s">
        <v>0</v>
      </c>
      <c r="J602" s="437" t="s">
        <v>987</v>
      </c>
      <c r="K602" s="437" t="s">
        <v>521</v>
      </c>
      <c r="L602" s="437" t="s">
        <v>533</v>
      </c>
      <c r="M602" s="437">
        <v>1</v>
      </c>
      <c r="N602" s="437">
        <v>1</v>
      </c>
      <c r="O602" s="437">
        <v>1</v>
      </c>
      <c r="P602" s="437">
        <v>1</v>
      </c>
      <c r="Q602" s="437">
        <v>1</v>
      </c>
      <c r="R602" s="437">
        <v>1</v>
      </c>
      <c r="S602" s="448">
        <v>1036777.5</v>
      </c>
      <c r="T602" s="448">
        <v>0</v>
      </c>
      <c r="U602" s="448">
        <v>0</v>
      </c>
      <c r="V602" s="448">
        <v>4872.8500000000004</v>
      </c>
      <c r="W602" s="448">
        <v>0</v>
      </c>
      <c r="X602" s="448">
        <v>0</v>
      </c>
      <c r="Y602" s="448">
        <v>0</v>
      </c>
      <c r="Z602" s="448">
        <v>1036777.5</v>
      </c>
      <c r="AA602" s="846">
        <v>43696</v>
      </c>
      <c r="AB602" s="846">
        <v>46253</v>
      </c>
      <c r="AC602" s="847">
        <v>1036777.5</v>
      </c>
      <c r="AD602" s="448">
        <v>5.0388888888888888</v>
      </c>
      <c r="AE602" s="448">
        <v>7.1027777777777779</v>
      </c>
      <c r="AF602" s="848">
        <v>5.6399999999999999E-2</v>
      </c>
      <c r="AG602" s="448">
        <v>5224206.625</v>
      </c>
      <c r="AH602" s="448">
        <v>7364000.1875</v>
      </c>
      <c r="AI602" s="448">
        <v>58474.250999999997</v>
      </c>
      <c r="AJ602" s="448">
        <v>5.0388888888888888</v>
      </c>
      <c r="AK602" s="448">
        <v>7.1027777777777779</v>
      </c>
      <c r="AL602" s="448">
        <v>5.6399999999999999E-2</v>
      </c>
    </row>
    <row r="603" spans="1:38">
      <c r="A603" s="437" t="s">
        <v>1008</v>
      </c>
      <c r="B603" s="437" t="s">
        <v>2379</v>
      </c>
      <c r="C603" s="437" t="s">
        <v>517</v>
      </c>
      <c r="D603" s="437" t="s">
        <v>518</v>
      </c>
      <c r="E603" s="437" t="s">
        <v>1393</v>
      </c>
      <c r="F603" s="437" t="s">
        <v>986</v>
      </c>
      <c r="G603" s="437" t="s">
        <v>1369</v>
      </c>
      <c r="H603" s="437" t="s">
        <v>985</v>
      </c>
      <c r="I603" s="437" t="s">
        <v>0</v>
      </c>
      <c r="J603" s="437" t="s">
        <v>987</v>
      </c>
      <c r="K603" s="437" t="s">
        <v>521</v>
      </c>
      <c r="L603" s="437" t="s">
        <v>533</v>
      </c>
      <c r="M603" s="437">
        <v>1</v>
      </c>
      <c r="N603" s="437">
        <v>1</v>
      </c>
      <c r="O603" s="437">
        <v>1</v>
      </c>
      <c r="P603" s="437">
        <v>1</v>
      </c>
      <c r="Q603" s="437">
        <v>1</v>
      </c>
      <c r="R603" s="437">
        <v>1</v>
      </c>
      <c r="S603" s="448">
        <v>157825</v>
      </c>
      <c r="T603" s="448">
        <v>0</v>
      </c>
      <c r="U603" s="448">
        <v>0</v>
      </c>
      <c r="V603" s="448">
        <v>779.92</v>
      </c>
      <c r="W603" s="448">
        <v>0</v>
      </c>
      <c r="X603" s="448">
        <v>0</v>
      </c>
      <c r="Y603" s="448">
        <v>0</v>
      </c>
      <c r="Z603" s="448">
        <v>157825</v>
      </c>
      <c r="AA603" s="846">
        <v>43696</v>
      </c>
      <c r="AB603" s="846">
        <v>46618</v>
      </c>
      <c r="AC603" s="847">
        <v>157825</v>
      </c>
      <c r="AD603" s="448">
        <v>6.052777777777778</v>
      </c>
      <c r="AE603" s="448">
        <v>8.1166666666666671</v>
      </c>
      <c r="AF603" s="848">
        <v>5.9299999999999999E-2</v>
      </c>
      <c r="AG603" s="448">
        <v>955279.65277777787</v>
      </c>
      <c r="AH603" s="448">
        <v>1281012.9166666667</v>
      </c>
      <c r="AI603" s="448">
        <v>9359.0224999999991</v>
      </c>
      <c r="AJ603" s="448">
        <v>6.052777777777778</v>
      </c>
      <c r="AK603" s="448">
        <v>8.1166666666666671</v>
      </c>
      <c r="AL603" s="448">
        <v>5.9299999999999992E-2</v>
      </c>
    </row>
    <row r="604" spans="1:38">
      <c r="A604" s="437" t="s">
        <v>1009</v>
      </c>
      <c r="B604" s="437" t="s">
        <v>2380</v>
      </c>
      <c r="C604" s="437" t="s">
        <v>517</v>
      </c>
      <c r="D604" s="437" t="s">
        <v>518</v>
      </c>
      <c r="E604" s="437" t="s">
        <v>1393</v>
      </c>
      <c r="F604" s="437" t="s">
        <v>986</v>
      </c>
      <c r="G604" s="437" t="s">
        <v>1369</v>
      </c>
      <c r="H604" s="437" t="s">
        <v>985</v>
      </c>
      <c r="I604" s="437" t="s">
        <v>0</v>
      </c>
      <c r="J604" s="437" t="s">
        <v>987</v>
      </c>
      <c r="K604" s="437" t="s">
        <v>521</v>
      </c>
      <c r="L604" s="437" t="s">
        <v>533</v>
      </c>
      <c r="M604" s="437">
        <v>1</v>
      </c>
      <c r="N604" s="437">
        <v>1</v>
      </c>
      <c r="O604" s="437">
        <v>1</v>
      </c>
      <c r="P604" s="437">
        <v>1</v>
      </c>
      <c r="Q604" s="437">
        <v>1</v>
      </c>
      <c r="R604" s="437">
        <v>1</v>
      </c>
      <c r="S604" s="448">
        <v>173681.25</v>
      </c>
      <c r="T604" s="448">
        <v>0</v>
      </c>
      <c r="U604" s="448">
        <v>173681.25</v>
      </c>
      <c r="V604" s="448">
        <v>552.89</v>
      </c>
      <c r="W604" s="448">
        <v>0</v>
      </c>
      <c r="X604" s="448">
        <v>0</v>
      </c>
      <c r="Y604" s="448">
        <v>0</v>
      </c>
      <c r="Z604" s="448">
        <v>0</v>
      </c>
      <c r="AA604" s="846">
        <v>43697</v>
      </c>
      <c r="AB604" s="846">
        <v>44428</v>
      </c>
      <c r="AC604" s="847">
        <v>347362.5</v>
      </c>
      <c r="AD604" s="448">
        <v>-3.0555555555555555E-2</v>
      </c>
      <c r="AE604" s="448">
        <v>2.0305555555555554</v>
      </c>
      <c r="AF604" s="848">
        <v>3.8199999999999998E-2</v>
      </c>
      <c r="AG604" s="448">
        <v>0</v>
      </c>
      <c r="AH604" s="448">
        <v>0</v>
      </c>
      <c r="AI604" s="448">
        <v>0</v>
      </c>
      <c r="AJ604" s="448" t="e">
        <v>#DIV/0!</v>
      </c>
      <c r="AK604" s="448" t="e">
        <v>#DIV/0!</v>
      </c>
      <c r="AL604" s="448" t="e">
        <v>#DIV/0!</v>
      </c>
    </row>
    <row r="605" spans="1:38">
      <c r="A605" s="437" t="s">
        <v>1009</v>
      </c>
      <c r="B605" s="437" t="s">
        <v>2381</v>
      </c>
      <c r="C605" s="437" t="s">
        <v>517</v>
      </c>
      <c r="D605" s="437" t="s">
        <v>518</v>
      </c>
      <c r="E605" s="437" t="s">
        <v>1393</v>
      </c>
      <c r="F605" s="437" t="s">
        <v>986</v>
      </c>
      <c r="G605" s="437" t="s">
        <v>1369</v>
      </c>
      <c r="H605" s="437" t="s">
        <v>985</v>
      </c>
      <c r="I605" s="437" t="s">
        <v>0</v>
      </c>
      <c r="J605" s="437" t="s">
        <v>987</v>
      </c>
      <c r="K605" s="437" t="s">
        <v>521</v>
      </c>
      <c r="L605" s="437" t="s">
        <v>533</v>
      </c>
      <c r="M605" s="437">
        <v>1</v>
      </c>
      <c r="N605" s="437">
        <v>1</v>
      </c>
      <c r="O605" s="437">
        <v>1</v>
      </c>
      <c r="P605" s="437">
        <v>1</v>
      </c>
      <c r="Q605" s="437">
        <v>1</v>
      </c>
      <c r="R605" s="437">
        <v>1</v>
      </c>
      <c r="S605" s="448">
        <v>200305</v>
      </c>
      <c r="T605" s="448">
        <v>0</v>
      </c>
      <c r="U605" s="448">
        <v>0</v>
      </c>
      <c r="V605" s="448">
        <v>717.76</v>
      </c>
      <c r="W605" s="448">
        <v>0</v>
      </c>
      <c r="X605" s="448">
        <v>0</v>
      </c>
      <c r="Y605" s="448">
        <v>0</v>
      </c>
      <c r="Z605" s="448">
        <v>200305</v>
      </c>
      <c r="AA605" s="846">
        <v>43697</v>
      </c>
      <c r="AB605" s="846">
        <v>44793</v>
      </c>
      <c r="AC605" s="847">
        <v>200305</v>
      </c>
      <c r="AD605" s="448">
        <v>0.98333333333333328</v>
      </c>
      <c r="AE605" s="448">
        <v>3.0444444444444443</v>
      </c>
      <c r="AF605" s="848">
        <v>4.2999999999999997E-2</v>
      </c>
      <c r="AG605" s="448">
        <v>196966.58333333331</v>
      </c>
      <c r="AH605" s="448">
        <v>609817.44444444438</v>
      </c>
      <c r="AI605" s="448">
        <v>8613.1149999999998</v>
      </c>
      <c r="AJ605" s="448">
        <v>0.98333333333333328</v>
      </c>
      <c r="AK605" s="448">
        <v>3.0444444444444443</v>
      </c>
      <c r="AL605" s="448">
        <v>4.2999999999999997E-2</v>
      </c>
    </row>
    <row r="606" spans="1:38">
      <c r="A606" s="437" t="s">
        <v>1009</v>
      </c>
      <c r="B606" s="437" t="s">
        <v>2382</v>
      </c>
      <c r="C606" s="437" t="s">
        <v>517</v>
      </c>
      <c r="D606" s="437" t="s">
        <v>518</v>
      </c>
      <c r="E606" s="437" t="s">
        <v>1393</v>
      </c>
      <c r="F606" s="437" t="s">
        <v>986</v>
      </c>
      <c r="G606" s="437" t="s">
        <v>1369</v>
      </c>
      <c r="H606" s="437" t="s">
        <v>985</v>
      </c>
      <c r="I606" s="437" t="s">
        <v>0</v>
      </c>
      <c r="J606" s="437" t="s">
        <v>987</v>
      </c>
      <c r="K606" s="437" t="s">
        <v>521</v>
      </c>
      <c r="L606" s="437" t="s">
        <v>533</v>
      </c>
      <c r="M606" s="437">
        <v>1</v>
      </c>
      <c r="N606" s="437">
        <v>1</v>
      </c>
      <c r="O606" s="437">
        <v>1</v>
      </c>
      <c r="P606" s="437">
        <v>1</v>
      </c>
      <c r="Q606" s="437">
        <v>1</v>
      </c>
      <c r="R606" s="437">
        <v>1</v>
      </c>
      <c r="S606" s="448">
        <v>252962.5</v>
      </c>
      <c r="T606" s="448">
        <v>0</v>
      </c>
      <c r="U606" s="448">
        <v>0</v>
      </c>
      <c r="V606" s="448">
        <v>992.88</v>
      </c>
      <c r="W606" s="448">
        <v>0</v>
      </c>
      <c r="X606" s="448">
        <v>0</v>
      </c>
      <c r="Y606" s="448">
        <v>0</v>
      </c>
      <c r="Z606" s="448">
        <v>252962.5</v>
      </c>
      <c r="AA606" s="846">
        <v>43697</v>
      </c>
      <c r="AB606" s="846">
        <v>45158</v>
      </c>
      <c r="AC606" s="847">
        <v>252962.5</v>
      </c>
      <c r="AD606" s="448">
        <v>1.9972222222222222</v>
      </c>
      <c r="AE606" s="448">
        <v>4.0583333333333336</v>
      </c>
      <c r="AF606" s="848">
        <v>4.7100000000000003E-2</v>
      </c>
      <c r="AG606" s="448">
        <v>505222.32638888888</v>
      </c>
      <c r="AH606" s="448">
        <v>1026606.1458333334</v>
      </c>
      <c r="AI606" s="448">
        <v>11914.533750000001</v>
      </c>
      <c r="AJ606" s="448">
        <v>1.9972222222222222</v>
      </c>
      <c r="AK606" s="448">
        <v>4.0583333333333336</v>
      </c>
      <c r="AL606" s="448">
        <v>4.7100000000000003E-2</v>
      </c>
    </row>
    <row r="607" spans="1:38">
      <c r="A607" s="437" t="s">
        <v>1009</v>
      </c>
      <c r="B607" s="437" t="s">
        <v>2383</v>
      </c>
      <c r="C607" s="437" t="s">
        <v>517</v>
      </c>
      <c r="D607" s="437" t="s">
        <v>518</v>
      </c>
      <c r="E607" s="437" t="s">
        <v>1393</v>
      </c>
      <c r="F607" s="437" t="s">
        <v>986</v>
      </c>
      <c r="G607" s="437" t="s">
        <v>1369</v>
      </c>
      <c r="H607" s="437" t="s">
        <v>985</v>
      </c>
      <c r="I607" s="437" t="s">
        <v>0</v>
      </c>
      <c r="J607" s="437" t="s">
        <v>987</v>
      </c>
      <c r="K607" s="437" t="s">
        <v>521</v>
      </c>
      <c r="L607" s="437" t="s">
        <v>533</v>
      </c>
      <c r="M607" s="437">
        <v>1</v>
      </c>
      <c r="N607" s="437">
        <v>1</v>
      </c>
      <c r="O607" s="437">
        <v>1</v>
      </c>
      <c r="P607" s="437">
        <v>1</v>
      </c>
      <c r="Q607" s="437">
        <v>1</v>
      </c>
      <c r="R607" s="437">
        <v>1</v>
      </c>
      <c r="S607" s="448">
        <v>757412.5</v>
      </c>
      <c r="T607" s="448">
        <v>0</v>
      </c>
      <c r="U607" s="448">
        <v>0</v>
      </c>
      <c r="V607" s="448">
        <v>3200.07</v>
      </c>
      <c r="W607" s="448">
        <v>0</v>
      </c>
      <c r="X607" s="448">
        <v>0</v>
      </c>
      <c r="Y607" s="448">
        <v>0</v>
      </c>
      <c r="Z607" s="448">
        <v>757412.5</v>
      </c>
      <c r="AA607" s="846">
        <v>43697</v>
      </c>
      <c r="AB607" s="846">
        <v>45524</v>
      </c>
      <c r="AC607" s="847">
        <v>757412.5</v>
      </c>
      <c r="AD607" s="448">
        <v>3.0138888888888888</v>
      </c>
      <c r="AE607" s="448">
        <v>5.0750000000000002</v>
      </c>
      <c r="AF607" s="848">
        <v>5.0700000000000002E-2</v>
      </c>
      <c r="AG607" s="448">
        <v>2282757.1180555555</v>
      </c>
      <c r="AH607" s="448">
        <v>3843868.4375</v>
      </c>
      <c r="AI607" s="448">
        <v>38400.813750000001</v>
      </c>
      <c r="AJ607" s="448">
        <v>3.0138888888888888</v>
      </c>
      <c r="AK607" s="448">
        <v>5.0750000000000002</v>
      </c>
      <c r="AL607" s="448">
        <v>5.0700000000000002E-2</v>
      </c>
    </row>
    <row r="608" spans="1:38">
      <c r="A608" s="437" t="s">
        <v>1009</v>
      </c>
      <c r="B608" s="437" t="s">
        <v>2384</v>
      </c>
      <c r="C608" s="437" t="s">
        <v>517</v>
      </c>
      <c r="D608" s="437" t="s">
        <v>518</v>
      </c>
      <c r="E608" s="437" t="s">
        <v>1393</v>
      </c>
      <c r="F608" s="437" t="s">
        <v>986</v>
      </c>
      <c r="G608" s="437" t="s">
        <v>1369</v>
      </c>
      <c r="H608" s="437" t="s">
        <v>985</v>
      </c>
      <c r="I608" s="437" t="s">
        <v>0</v>
      </c>
      <c r="J608" s="437" t="s">
        <v>987</v>
      </c>
      <c r="K608" s="437" t="s">
        <v>521</v>
      </c>
      <c r="L608" s="437" t="s">
        <v>533</v>
      </c>
      <c r="M608" s="437">
        <v>1</v>
      </c>
      <c r="N608" s="437">
        <v>1</v>
      </c>
      <c r="O608" s="437">
        <v>1</v>
      </c>
      <c r="P608" s="437">
        <v>1</v>
      </c>
      <c r="Q608" s="437">
        <v>1</v>
      </c>
      <c r="R608" s="437">
        <v>1</v>
      </c>
      <c r="S608" s="448">
        <v>648262.5</v>
      </c>
      <c r="T608" s="448">
        <v>0</v>
      </c>
      <c r="U608" s="448">
        <v>0</v>
      </c>
      <c r="V608" s="448">
        <v>2895.57</v>
      </c>
      <c r="W608" s="448">
        <v>0</v>
      </c>
      <c r="X608" s="448">
        <v>0</v>
      </c>
      <c r="Y608" s="448">
        <v>0</v>
      </c>
      <c r="Z608" s="448">
        <v>648262.5</v>
      </c>
      <c r="AA608" s="846">
        <v>43697</v>
      </c>
      <c r="AB608" s="846">
        <v>45889</v>
      </c>
      <c r="AC608" s="847">
        <v>648262.5</v>
      </c>
      <c r="AD608" s="448">
        <v>4.0277777777777777</v>
      </c>
      <c r="AE608" s="448">
        <v>6.0888888888888886</v>
      </c>
      <c r="AF608" s="848">
        <v>5.3600000000000002E-2</v>
      </c>
      <c r="AG608" s="448">
        <v>2611057.2916666665</v>
      </c>
      <c r="AH608" s="448">
        <v>3947198.333333333</v>
      </c>
      <c r="AI608" s="448">
        <v>34746.870000000003</v>
      </c>
      <c r="AJ608" s="448">
        <v>4.0277777777777777</v>
      </c>
      <c r="AK608" s="448">
        <v>6.0888888888888886</v>
      </c>
      <c r="AL608" s="448">
        <v>5.3600000000000002E-2</v>
      </c>
    </row>
    <row r="609" spans="1:38">
      <c r="A609" s="437" t="s">
        <v>1009</v>
      </c>
      <c r="B609" s="437" t="s">
        <v>2385</v>
      </c>
      <c r="C609" s="437" t="s">
        <v>517</v>
      </c>
      <c r="D609" s="437" t="s">
        <v>518</v>
      </c>
      <c r="E609" s="437" t="s">
        <v>1393</v>
      </c>
      <c r="F609" s="437" t="s">
        <v>986</v>
      </c>
      <c r="G609" s="437" t="s">
        <v>1369</v>
      </c>
      <c r="H609" s="437" t="s">
        <v>985</v>
      </c>
      <c r="I609" s="437" t="s">
        <v>0</v>
      </c>
      <c r="J609" s="437" t="s">
        <v>987</v>
      </c>
      <c r="K609" s="437" t="s">
        <v>521</v>
      </c>
      <c r="L609" s="437" t="s">
        <v>533</v>
      </c>
      <c r="M609" s="437">
        <v>1</v>
      </c>
      <c r="N609" s="437">
        <v>1</v>
      </c>
      <c r="O609" s="437">
        <v>1</v>
      </c>
      <c r="P609" s="437">
        <v>1</v>
      </c>
      <c r="Q609" s="437">
        <v>1</v>
      </c>
      <c r="R609" s="437">
        <v>1</v>
      </c>
      <c r="S609" s="448">
        <v>1081470</v>
      </c>
      <c r="T609" s="448">
        <v>0</v>
      </c>
      <c r="U609" s="448">
        <v>0</v>
      </c>
      <c r="V609" s="448">
        <v>5082.91</v>
      </c>
      <c r="W609" s="448">
        <v>0</v>
      </c>
      <c r="X609" s="448">
        <v>0</v>
      </c>
      <c r="Y609" s="448">
        <v>0</v>
      </c>
      <c r="Z609" s="448">
        <v>1081470</v>
      </c>
      <c r="AA609" s="846">
        <v>43697</v>
      </c>
      <c r="AB609" s="846">
        <v>46254</v>
      </c>
      <c r="AC609" s="847">
        <v>1081470</v>
      </c>
      <c r="AD609" s="448">
        <v>5.041666666666667</v>
      </c>
      <c r="AE609" s="448">
        <v>7.1027777777777779</v>
      </c>
      <c r="AF609" s="848">
        <v>5.6399999999999999E-2</v>
      </c>
      <c r="AG609" s="448">
        <v>5452411.25</v>
      </c>
      <c r="AH609" s="448">
        <v>7681441.083333333</v>
      </c>
      <c r="AI609" s="448">
        <v>60994.907999999996</v>
      </c>
      <c r="AJ609" s="448">
        <v>5.041666666666667</v>
      </c>
      <c r="AK609" s="448">
        <v>7.1027777777777779</v>
      </c>
      <c r="AL609" s="448">
        <v>5.6399999999999999E-2</v>
      </c>
    </row>
    <row r="610" spans="1:38">
      <c r="A610" s="437" t="s">
        <v>1009</v>
      </c>
      <c r="B610" s="437" t="s">
        <v>2386</v>
      </c>
      <c r="C610" s="437" t="s">
        <v>517</v>
      </c>
      <c r="D610" s="437" t="s">
        <v>518</v>
      </c>
      <c r="E610" s="437" t="s">
        <v>1393</v>
      </c>
      <c r="F610" s="437" t="s">
        <v>986</v>
      </c>
      <c r="G610" s="437" t="s">
        <v>1369</v>
      </c>
      <c r="H610" s="437" t="s">
        <v>985</v>
      </c>
      <c r="I610" s="437" t="s">
        <v>0</v>
      </c>
      <c r="J610" s="437" t="s">
        <v>987</v>
      </c>
      <c r="K610" s="437" t="s">
        <v>521</v>
      </c>
      <c r="L610" s="437" t="s">
        <v>533</v>
      </c>
      <c r="M610" s="437">
        <v>1</v>
      </c>
      <c r="N610" s="437">
        <v>1</v>
      </c>
      <c r="O610" s="437">
        <v>1</v>
      </c>
      <c r="P610" s="437">
        <v>1</v>
      </c>
      <c r="Q610" s="437">
        <v>1</v>
      </c>
      <c r="R610" s="437">
        <v>1</v>
      </c>
      <c r="S610" s="448">
        <v>315502.5</v>
      </c>
      <c r="T610" s="448">
        <v>0</v>
      </c>
      <c r="U610" s="448">
        <v>0</v>
      </c>
      <c r="V610" s="448">
        <v>1559.11</v>
      </c>
      <c r="W610" s="448">
        <v>0</v>
      </c>
      <c r="X610" s="448">
        <v>0</v>
      </c>
      <c r="Y610" s="448">
        <v>0</v>
      </c>
      <c r="Z610" s="448">
        <v>315502.5</v>
      </c>
      <c r="AA610" s="846">
        <v>43697</v>
      </c>
      <c r="AB610" s="846">
        <v>46619</v>
      </c>
      <c r="AC610" s="847">
        <v>315502.5</v>
      </c>
      <c r="AD610" s="448">
        <v>6.0555555555555554</v>
      </c>
      <c r="AE610" s="448">
        <v>8.1166666666666671</v>
      </c>
      <c r="AF610" s="848">
        <v>5.9299999999999999E-2</v>
      </c>
      <c r="AG610" s="448">
        <v>1910542.9166666665</v>
      </c>
      <c r="AH610" s="448">
        <v>2560828.625</v>
      </c>
      <c r="AI610" s="448">
        <v>18709.29825</v>
      </c>
      <c r="AJ610" s="448">
        <v>6.0555555555555554</v>
      </c>
      <c r="AK610" s="448">
        <v>8.1166666666666671</v>
      </c>
      <c r="AL610" s="448">
        <v>5.9299999999999999E-2</v>
      </c>
    </row>
    <row r="611" spans="1:38">
      <c r="A611" s="437" t="s">
        <v>1009</v>
      </c>
      <c r="B611" s="437" t="s">
        <v>2387</v>
      </c>
      <c r="C611" s="437" t="s">
        <v>517</v>
      </c>
      <c r="D611" s="437" t="s">
        <v>518</v>
      </c>
      <c r="E611" s="437" t="s">
        <v>1393</v>
      </c>
      <c r="F611" s="437" t="s">
        <v>986</v>
      </c>
      <c r="G611" s="437" t="s">
        <v>1369</v>
      </c>
      <c r="H611" s="437" t="s">
        <v>985</v>
      </c>
      <c r="I611" s="437" t="s">
        <v>0</v>
      </c>
      <c r="J611" s="437" t="s">
        <v>987</v>
      </c>
      <c r="K611" s="437" t="s">
        <v>521</v>
      </c>
      <c r="L611" s="437" t="s">
        <v>533</v>
      </c>
      <c r="M611" s="437">
        <v>1</v>
      </c>
      <c r="N611" s="437">
        <v>1</v>
      </c>
      <c r="O611" s="437">
        <v>1</v>
      </c>
      <c r="P611" s="437">
        <v>1</v>
      </c>
      <c r="Q611" s="437">
        <v>1</v>
      </c>
      <c r="R611" s="437">
        <v>1</v>
      </c>
      <c r="S611" s="448">
        <v>53100</v>
      </c>
      <c r="T611" s="448">
        <v>0</v>
      </c>
      <c r="U611" s="448">
        <v>0</v>
      </c>
      <c r="V611" s="448">
        <v>287.62</v>
      </c>
      <c r="W611" s="448">
        <v>0</v>
      </c>
      <c r="X611" s="448">
        <v>0</v>
      </c>
      <c r="Y611" s="448">
        <v>0</v>
      </c>
      <c r="Z611" s="448">
        <v>53100</v>
      </c>
      <c r="AA611" s="846">
        <v>43697</v>
      </c>
      <c r="AB611" s="846">
        <v>47350</v>
      </c>
      <c r="AC611" s="847">
        <v>53100</v>
      </c>
      <c r="AD611" s="448">
        <v>8.0861111111111104</v>
      </c>
      <c r="AE611" s="448">
        <v>10.147222222222222</v>
      </c>
      <c r="AF611" s="848">
        <v>6.5000000000000002E-2</v>
      </c>
      <c r="AG611" s="448">
        <v>429372.49999999994</v>
      </c>
      <c r="AH611" s="448">
        <v>538817.5</v>
      </c>
      <c r="AI611" s="448">
        <v>3451.5</v>
      </c>
      <c r="AJ611" s="448">
        <v>8.0861111111111104</v>
      </c>
      <c r="AK611" s="448">
        <v>10.147222222222222</v>
      </c>
      <c r="AL611" s="448">
        <v>6.5000000000000002E-2</v>
      </c>
    </row>
    <row r="612" spans="1:38">
      <c r="A612" s="437" t="s">
        <v>1010</v>
      </c>
      <c r="B612" s="437" t="s">
        <v>2388</v>
      </c>
      <c r="C612" s="437" t="s">
        <v>517</v>
      </c>
      <c r="D612" s="437" t="s">
        <v>518</v>
      </c>
      <c r="E612" s="437" t="s">
        <v>1393</v>
      </c>
      <c r="F612" s="437" t="s">
        <v>986</v>
      </c>
      <c r="G612" s="437" t="s">
        <v>1369</v>
      </c>
      <c r="H612" s="437" t="s">
        <v>985</v>
      </c>
      <c r="I612" s="437" t="s">
        <v>0</v>
      </c>
      <c r="J612" s="437" t="s">
        <v>987</v>
      </c>
      <c r="K612" s="437" t="s">
        <v>521</v>
      </c>
      <c r="L612" s="437" t="s">
        <v>533</v>
      </c>
      <c r="M612" s="437">
        <v>1</v>
      </c>
      <c r="N612" s="437">
        <v>1</v>
      </c>
      <c r="O612" s="437">
        <v>1</v>
      </c>
      <c r="P612" s="437">
        <v>1</v>
      </c>
      <c r="Q612" s="437">
        <v>1</v>
      </c>
      <c r="R612" s="437">
        <v>1</v>
      </c>
      <c r="S612" s="448">
        <v>23968.75</v>
      </c>
      <c r="T612" s="448">
        <v>0</v>
      </c>
      <c r="U612" s="448">
        <v>23968.75</v>
      </c>
      <c r="V612" s="448">
        <v>76.3</v>
      </c>
      <c r="W612" s="448">
        <v>0</v>
      </c>
      <c r="X612" s="448">
        <v>0</v>
      </c>
      <c r="Y612" s="448">
        <v>0</v>
      </c>
      <c r="Z612" s="448">
        <v>0</v>
      </c>
      <c r="AA612" s="846">
        <v>43698</v>
      </c>
      <c r="AB612" s="846">
        <v>44429</v>
      </c>
      <c r="AC612" s="847">
        <v>47937.5</v>
      </c>
      <c r="AD612" s="448">
        <v>-2.7777777777777776E-2</v>
      </c>
      <c r="AE612" s="448">
        <v>2.0305555555555554</v>
      </c>
      <c r="AF612" s="848">
        <v>3.8199999999999998E-2</v>
      </c>
      <c r="AG612" s="448">
        <v>0</v>
      </c>
      <c r="AH612" s="448">
        <v>0</v>
      </c>
      <c r="AI612" s="448">
        <v>0</v>
      </c>
      <c r="AJ612" s="448" t="e">
        <v>#DIV/0!</v>
      </c>
      <c r="AK612" s="448" t="e">
        <v>#DIV/0!</v>
      </c>
      <c r="AL612" s="448" t="e">
        <v>#DIV/0!</v>
      </c>
    </row>
    <row r="613" spans="1:38">
      <c r="A613" s="437" t="s">
        <v>1010</v>
      </c>
      <c r="B613" s="437" t="s">
        <v>2389</v>
      </c>
      <c r="C613" s="437" t="s">
        <v>517</v>
      </c>
      <c r="D613" s="437" t="s">
        <v>518</v>
      </c>
      <c r="E613" s="437" t="s">
        <v>1393</v>
      </c>
      <c r="F613" s="437" t="s">
        <v>986</v>
      </c>
      <c r="G613" s="437" t="s">
        <v>1369</v>
      </c>
      <c r="H613" s="437" t="s">
        <v>985</v>
      </c>
      <c r="I613" s="437" t="s">
        <v>0</v>
      </c>
      <c r="J613" s="437" t="s">
        <v>987</v>
      </c>
      <c r="K613" s="437" t="s">
        <v>521</v>
      </c>
      <c r="L613" s="437" t="s">
        <v>533</v>
      </c>
      <c r="M613" s="437">
        <v>1</v>
      </c>
      <c r="N613" s="437">
        <v>1</v>
      </c>
      <c r="O613" s="437">
        <v>1</v>
      </c>
      <c r="P613" s="437">
        <v>1</v>
      </c>
      <c r="Q613" s="437">
        <v>1</v>
      </c>
      <c r="R613" s="437">
        <v>1</v>
      </c>
      <c r="S613" s="448">
        <v>207237.5</v>
      </c>
      <c r="T613" s="448">
        <v>0</v>
      </c>
      <c r="U613" s="448">
        <v>0</v>
      </c>
      <c r="V613" s="448">
        <v>742.6</v>
      </c>
      <c r="W613" s="448">
        <v>0</v>
      </c>
      <c r="X613" s="448">
        <v>0</v>
      </c>
      <c r="Y613" s="448">
        <v>0</v>
      </c>
      <c r="Z613" s="448">
        <v>207237.5</v>
      </c>
      <c r="AA613" s="846">
        <v>43698</v>
      </c>
      <c r="AB613" s="846">
        <v>44794</v>
      </c>
      <c r="AC613" s="847">
        <v>207237.5</v>
      </c>
      <c r="AD613" s="448">
        <v>0.98611111111111116</v>
      </c>
      <c r="AE613" s="448">
        <v>3.0444444444444443</v>
      </c>
      <c r="AF613" s="848">
        <v>4.2999999999999997E-2</v>
      </c>
      <c r="AG613" s="448">
        <v>204359.20138888891</v>
      </c>
      <c r="AH613" s="448">
        <v>630923.0555555555</v>
      </c>
      <c r="AI613" s="448">
        <v>8911.2124999999996</v>
      </c>
      <c r="AJ613" s="448">
        <v>0.98611111111111116</v>
      </c>
      <c r="AK613" s="448">
        <v>3.0444444444444443</v>
      </c>
      <c r="AL613" s="448">
        <v>4.2999999999999997E-2</v>
      </c>
    </row>
    <row r="614" spans="1:38">
      <c r="A614" s="437" t="s">
        <v>1010</v>
      </c>
      <c r="B614" s="437" t="s">
        <v>2390</v>
      </c>
      <c r="C614" s="437" t="s">
        <v>517</v>
      </c>
      <c r="D614" s="437" t="s">
        <v>518</v>
      </c>
      <c r="E614" s="437" t="s">
        <v>1393</v>
      </c>
      <c r="F614" s="437" t="s">
        <v>986</v>
      </c>
      <c r="G614" s="437" t="s">
        <v>1369</v>
      </c>
      <c r="H614" s="437" t="s">
        <v>985</v>
      </c>
      <c r="I614" s="437" t="s">
        <v>0</v>
      </c>
      <c r="J614" s="437" t="s">
        <v>987</v>
      </c>
      <c r="K614" s="437" t="s">
        <v>521</v>
      </c>
      <c r="L614" s="437" t="s">
        <v>533</v>
      </c>
      <c r="M614" s="437">
        <v>1</v>
      </c>
      <c r="N614" s="437">
        <v>1</v>
      </c>
      <c r="O614" s="437">
        <v>1</v>
      </c>
      <c r="P614" s="437">
        <v>1</v>
      </c>
      <c r="Q614" s="437">
        <v>1</v>
      </c>
      <c r="R614" s="437">
        <v>1</v>
      </c>
      <c r="S614" s="448">
        <v>106200</v>
      </c>
      <c r="T614" s="448">
        <v>0</v>
      </c>
      <c r="U614" s="448">
        <v>0</v>
      </c>
      <c r="V614" s="448">
        <v>416.83</v>
      </c>
      <c r="W614" s="448">
        <v>0</v>
      </c>
      <c r="X614" s="448">
        <v>0</v>
      </c>
      <c r="Y614" s="448">
        <v>0</v>
      </c>
      <c r="Z614" s="448">
        <v>106200</v>
      </c>
      <c r="AA614" s="846">
        <v>43698</v>
      </c>
      <c r="AB614" s="846">
        <v>45159</v>
      </c>
      <c r="AC614" s="847">
        <v>106200</v>
      </c>
      <c r="AD614" s="448">
        <v>2</v>
      </c>
      <c r="AE614" s="448">
        <v>4.0583333333333336</v>
      </c>
      <c r="AF614" s="848">
        <v>4.7100000000000003E-2</v>
      </c>
      <c r="AG614" s="448">
        <v>212400</v>
      </c>
      <c r="AH614" s="448">
        <v>430995</v>
      </c>
      <c r="AI614" s="448">
        <v>5002.0200000000004</v>
      </c>
      <c r="AJ614" s="448">
        <v>2</v>
      </c>
      <c r="AK614" s="448">
        <v>4.0583333333333336</v>
      </c>
      <c r="AL614" s="448">
        <v>4.7100000000000003E-2</v>
      </c>
    </row>
    <row r="615" spans="1:38">
      <c r="A615" s="437" t="s">
        <v>1010</v>
      </c>
      <c r="B615" s="437" t="s">
        <v>2391</v>
      </c>
      <c r="C615" s="437" t="s">
        <v>517</v>
      </c>
      <c r="D615" s="437" t="s">
        <v>518</v>
      </c>
      <c r="E615" s="437" t="s">
        <v>1393</v>
      </c>
      <c r="F615" s="437" t="s">
        <v>986</v>
      </c>
      <c r="G615" s="437" t="s">
        <v>1369</v>
      </c>
      <c r="H615" s="437" t="s">
        <v>985</v>
      </c>
      <c r="I615" s="437" t="s">
        <v>0</v>
      </c>
      <c r="J615" s="437" t="s">
        <v>987</v>
      </c>
      <c r="K615" s="437" t="s">
        <v>521</v>
      </c>
      <c r="L615" s="437" t="s">
        <v>533</v>
      </c>
      <c r="M615" s="437">
        <v>1</v>
      </c>
      <c r="N615" s="437">
        <v>1</v>
      </c>
      <c r="O615" s="437">
        <v>1</v>
      </c>
      <c r="P615" s="437">
        <v>1</v>
      </c>
      <c r="Q615" s="437">
        <v>1</v>
      </c>
      <c r="R615" s="437">
        <v>1</v>
      </c>
      <c r="S615" s="448">
        <v>649885</v>
      </c>
      <c r="T615" s="448">
        <v>0</v>
      </c>
      <c r="U615" s="448">
        <v>0</v>
      </c>
      <c r="V615" s="448">
        <v>2745.76</v>
      </c>
      <c r="W615" s="448">
        <v>0</v>
      </c>
      <c r="X615" s="448">
        <v>0</v>
      </c>
      <c r="Y615" s="448">
        <v>0</v>
      </c>
      <c r="Z615" s="448">
        <v>649885</v>
      </c>
      <c r="AA615" s="846">
        <v>43698</v>
      </c>
      <c r="AB615" s="846">
        <v>45525</v>
      </c>
      <c r="AC615" s="847">
        <v>649885</v>
      </c>
      <c r="AD615" s="448">
        <v>3.0166666666666666</v>
      </c>
      <c r="AE615" s="448">
        <v>5.0750000000000002</v>
      </c>
      <c r="AF615" s="848">
        <v>5.0700000000000002E-2</v>
      </c>
      <c r="AG615" s="448">
        <v>1960486.4166666667</v>
      </c>
      <c r="AH615" s="448">
        <v>3298166.375</v>
      </c>
      <c r="AI615" s="448">
        <v>32949.169500000004</v>
      </c>
      <c r="AJ615" s="448">
        <v>3.0166666666666666</v>
      </c>
      <c r="AK615" s="448">
        <v>5.0750000000000002</v>
      </c>
      <c r="AL615" s="448">
        <v>5.0700000000000009E-2</v>
      </c>
    </row>
    <row r="616" spans="1:38">
      <c r="A616" s="437" t="s">
        <v>1010</v>
      </c>
      <c r="B616" s="437" t="s">
        <v>2392</v>
      </c>
      <c r="C616" s="437" t="s">
        <v>517</v>
      </c>
      <c r="D616" s="437" t="s">
        <v>518</v>
      </c>
      <c r="E616" s="437" t="s">
        <v>1393</v>
      </c>
      <c r="F616" s="437" t="s">
        <v>986</v>
      </c>
      <c r="G616" s="437" t="s">
        <v>1369</v>
      </c>
      <c r="H616" s="437" t="s">
        <v>985</v>
      </c>
      <c r="I616" s="437" t="s">
        <v>0</v>
      </c>
      <c r="J616" s="437" t="s">
        <v>987</v>
      </c>
      <c r="K616" s="437" t="s">
        <v>521</v>
      </c>
      <c r="L616" s="437" t="s">
        <v>533</v>
      </c>
      <c r="M616" s="437">
        <v>1</v>
      </c>
      <c r="N616" s="437">
        <v>1</v>
      </c>
      <c r="O616" s="437">
        <v>1</v>
      </c>
      <c r="P616" s="437">
        <v>1</v>
      </c>
      <c r="Q616" s="437">
        <v>1</v>
      </c>
      <c r="R616" s="437">
        <v>1</v>
      </c>
      <c r="S616" s="448">
        <v>1526182.5</v>
      </c>
      <c r="T616" s="448">
        <v>0</v>
      </c>
      <c r="U616" s="448">
        <v>0</v>
      </c>
      <c r="V616" s="448">
        <v>6816.95</v>
      </c>
      <c r="W616" s="448">
        <v>0</v>
      </c>
      <c r="X616" s="448">
        <v>0</v>
      </c>
      <c r="Y616" s="448">
        <v>0</v>
      </c>
      <c r="Z616" s="448">
        <v>1526182.5</v>
      </c>
      <c r="AA616" s="846">
        <v>43698</v>
      </c>
      <c r="AB616" s="846">
        <v>45890</v>
      </c>
      <c r="AC616" s="847">
        <v>1526182.5</v>
      </c>
      <c r="AD616" s="448">
        <v>4.0305555555555559</v>
      </c>
      <c r="AE616" s="448">
        <v>6.0888888888888886</v>
      </c>
      <c r="AF616" s="848">
        <v>5.3600000000000002E-2</v>
      </c>
      <c r="AG616" s="448">
        <v>6151363.354166667</v>
      </c>
      <c r="AH616" s="448">
        <v>9292755.666666666</v>
      </c>
      <c r="AI616" s="448">
        <v>81803.381999999998</v>
      </c>
      <c r="AJ616" s="448">
        <v>4.0305555555555559</v>
      </c>
      <c r="AK616" s="448">
        <v>6.0888888888888886</v>
      </c>
      <c r="AL616" s="448">
        <v>5.3600000000000002E-2</v>
      </c>
    </row>
    <row r="617" spans="1:38">
      <c r="A617" s="437" t="s">
        <v>1010</v>
      </c>
      <c r="B617" s="437" t="s">
        <v>2393</v>
      </c>
      <c r="C617" s="437" t="s">
        <v>517</v>
      </c>
      <c r="D617" s="437" t="s">
        <v>518</v>
      </c>
      <c r="E617" s="437" t="s">
        <v>1393</v>
      </c>
      <c r="F617" s="437" t="s">
        <v>986</v>
      </c>
      <c r="G617" s="437" t="s">
        <v>1369</v>
      </c>
      <c r="H617" s="437" t="s">
        <v>985</v>
      </c>
      <c r="I617" s="437" t="s">
        <v>0</v>
      </c>
      <c r="J617" s="437" t="s">
        <v>987</v>
      </c>
      <c r="K617" s="437" t="s">
        <v>521</v>
      </c>
      <c r="L617" s="437" t="s">
        <v>533</v>
      </c>
      <c r="M617" s="437">
        <v>1</v>
      </c>
      <c r="N617" s="437">
        <v>1</v>
      </c>
      <c r="O617" s="437">
        <v>1</v>
      </c>
      <c r="P617" s="437">
        <v>1</v>
      </c>
      <c r="Q617" s="437">
        <v>1</v>
      </c>
      <c r="R617" s="437">
        <v>1</v>
      </c>
      <c r="S617" s="448">
        <v>1467772.5</v>
      </c>
      <c r="T617" s="448">
        <v>0</v>
      </c>
      <c r="U617" s="448">
        <v>0</v>
      </c>
      <c r="V617" s="448">
        <v>6898.53</v>
      </c>
      <c r="W617" s="448">
        <v>0</v>
      </c>
      <c r="X617" s="448">
        <v>0</v>
      </c>
      <c r="Y617" s="448">
        <v>0</v>
      </c>
      <c r="Z617" s="448">
        <v>1467772.5</v>
      </c>
      <c r="AA617" s="846">
        <v>43698</v>
      </c>
      <c r="AB617" s="846">
        <v>46255</v>
      </c>
      <c r="AC617" s="847">
        <v>1467772.5</v>
      </c>
      <c r="AD617" s="448">
        <v>5.0444444444444443</v>
      </c>
      <c r="AE617" s="448">
        <v>7.1027777777777779</v>
      </c>
      <c r="AF617" s="848">
        <v>5.6399999999999999E-2</v>
      </c>
      <c r="AG617" s="448">
        <v>7404096.833333333</v>
      </c>
      <c r="AH617" s="448">
        <v>10425261.895833334</v>
      </c>
      <c r="AI617" s="448">
        <v>82782.368999999992</v>
      </c>
      <c r="AJ617" s="448">
        <v>5.0444444444444443</v>
      </c>
      <c r="AK617" s="448">
        <v>7.1027777777777779</v>
      </c>
      <c r="AL617" s="448">
        <v>5.6399999999999992E-2</v>
      </c>
    </row>
    <row r="618" spans="1:38">
      <c r="A618" s="437" t="s">
        <v>1010</v>
      </c>
      <c r="B618" s="437" t="s">
        <v>2394</v>
      </c>
      <c r="C618" s="437" t="s">
        <v>517</v>
      </c>
      <c r="D618" s="437" t="s">
        <v>518</v>
      </c>
      <c r="E618" s="437" t="s">
        <v>1393</v>
      </c>
      <c r="F618" s="437" t="s">
        <v>986</v>
      </c>
      <c r="G618" s="437" t="s">
        <v>1369</v>
      </c>
      <c r="H618" s="437" t="s">
        <v>985</v>
      </c>
      <c r="I618" s="437" t="s">
        <v>0</v>
      </c>
      <c r="J618" s="437" t="s">
        <v>987</v>
      </c>
      <c r="K618" s="437" t="s">
        <v>521</v>
      </c>
      <c r="L618" s="437" t="s">
        <v>533</v>
      </c>
      <c r="M618" s="437">
        <v>1</v>
      </c>
      <c r="N618" s="437">
        <v>1</v>
      </c>
      <c r="O618" s="437">
        <v>1</v>
      </c>
      <c r="P618" s="437">
        <v>1</v>
      </c>
      <c r="Q618" s="437">
        <v>1</v>
      </c>
      <c r="R618" s="437">
        <v>1</v>
      </c>
      <c r="S618" s="448">
        <v>315650</v>
      </c>
      <c r="T618" s="448">
        <v>0</v>
      </c>
      <c r="U618" s="448">
        <v>0</v>
      </c>
      <c r="V618" s="448">
        <v>1559.84</v>
      </c>
      <c r="W618" s="448">
        <v>0</v>
      </c>
      <c r="X618" s="448">
        <v>0</v>
      </c>
      <c r="Y618" s="448">
        <v>0</v>
      </c>
      <c r="Z618" s="448">
        <v>315650</v>
      </c>
      <c r="AA618" s="846">
        <v>43698</v>
      </c>
      <c r="AB618" s="846">
        <v>46620</v>
      </c>
      <c r="AC618" s="847">
        <v>315650</v>
      </c>
      <c r="AD618" s="448">
        <v>6.0583333333333336</v>
      </c>
      <c r="AE618" s="448">
        <v>8.1166666666666671</v>
      </c>
      <c r="AF618" s="848">
        <v>5.9299999999999999E-2</v>
      </c>
      <c r="AG618" s="448">
        <v>1912312.9166666667</v>
      </c>
      <c r="AH618" s="448">
        <v>2562025.8333333335</v>
      </c>
      <c r="AI618" s="448">
        <v>18718.044999999998</v>
      </c>
      <c r="AJ618" s="448">
        <v>6.0583333333333336</v>
      </c>
      <c r="AK618" s="448">
        <v>8.1166666666666671</v>
      </c>
      <c r="AL618" s="448">
        <v>5.9299999999999992E-2</v>
      </c>
    </row>
    <row r="619" spans="1:38">
      <c r="A619" s="437" t="s">
        <v>1010</v>
      </c>
      <c r="B619" s="437" t="s">
        <v>2395</v>
      </c>
      <c r="C619" s="437" t="s">
        <v>517</v>
      </c>
      <c r="D619" s="437" t="s">
        <v>518</v>
      </c>
      <c r="E619" s="437" t="s">
        <v>1393</v>
      </c>
      <c r="F619" s="437" t="s">
        <v>986</v>
      </c>
      <c r="G619" s="437" t="s">
        <v>1369</v>
      </c>
      <c r="H619" s="437" t="s">
        <v>985</v>
      </c>
      <c r="I619" s="437" t="s">
        <v>0</v>
      </c>
      <c r="J619" s="437" t="s">
        <v>987</v>
      </c>
      <c r="K619" s="437" t="s">
        <v>521</v>
      </c>
      <c r="L619" s="437" t="s">
        <v>533</v>
      </c>
      <c r="M619" s="437">
        <v>1</v>
      </c>
      <c r="N619" s="437">
        <v>1</v>
      </c>
      <c r="O619" s="437">
        <v>1</v>
      </c>
      <c r="P619" s="437">
        <v>1</v>
      </c>
      <c r="Q619" s="437">
        <v>1</v>
      </c>
      <c r="R619" s="437">
        <v>1</v>
      </c>
      <c r="S619" s="448">
        <v>106200</v>
      </c>
      <c r="T619" s="448">
        <v>0</v>
      </c>
      <c r="U619" s="448">
        <v>0</v>
      </c>
      <c r="V619" s="448">
        <v>549.58000000000004</v>
      </c>
      <c r="W619" s="448">
        <v>0</v>
      </c>
      <c r="X619" s="448">
        <v>0</v>
      </c>
      <c r="Y619" s="448">
        <v>0</v>
      </c>
      <c r="Z619" s="448">
        <v>106200</v>
      </c>
      <c r="AA619" s="846">
        <v>43698</v>
      </c>
      <c r="AB619" s="846">
        <v>46986</v>
      </c>
      <c r="AC619" s="847">
        <v>106200</v>
      </c>
      <c r="AD619" s="448">
        <v>7.0750000000000002</v>
      </c>
      <c r="AE619" s="448">
        <v>9.1333333333333329</v>
      </c>
      <c r="AF619" s="848">
        <v>6.2100000000000002E-2</v>
      </c>
      <c r="AG619" s="448">
        <v>751365</v>
      </c>
      <c r="AH619" s="448">
        <v>969960</v>
      </c>
      <c r="AI619" s="448">
        <v>6595.02</v>
      </c>
      <c r="AJ619" s="448">
        <v>7.0750000000000002</v>
      </c>
      <c r="AK619" s="448">
        <v>9.1333333333333329</v>
      </c>
      <c r="AL619" s="448">
        <v>6.2100000000000002E-2</v>
      </c>
    </row>
    <row r="620" spans="1:38">
      <c r="A620" s="437" t="s">
        <v>1010</v>
      </c>
      <c r="B620" s="437" t="s">
        <v>2396</v>
      </c>
      <c r="C620" s="437" t="s">
        <v>517</v>
      </c>
      <c r="D620" s="437" t="s">
        <v>518</v>
      </c>
      <c r="E620" s="437" t="s">
        <v>1393</v>
      </c>
      <c r="F620" s="437" t="s">
        <v>986</v>
      </c>
      <c r="G620" s="437" t="s">
        <v>1369</v>
      </c>
      <c r="H620" s="437" t="s">
        <v>985</v>
      </c>
      <c r="I620" s="437" t="s">
        <v>0</v>
      </c>
      <c r="J620" s="437" t="s">
        <v>987</v>
      </c>
      <c r="K620" s="437" t="s">
        <v>521</v>
      </c>
      <c r="L620" s="437" t="s">
        <v>533</v>
      </c>
      <c r="M620" s="437">
        <v>1</v>
      </c>
      <c r="N620" s="437">
        <v>1</v>
      </c>
      <c r="O620" s="437">
        <v>1</v>
      </c>
      <c r="P620" s="437">
        <v>1</v>
      </c>
      <c r="Q620" s="437">
        <v>1</v>
      </c>
      <c r="R620" s="437">
        <v>1</v>
      </c>
      <c r="S620" s="448">
        <v>53100</v>
      </c>
      <c r="T620" s="448">
        <v>0</v>
      </c>
      <c r="U620" s="448">
        <v>0</v>
      </c>
      <c r="V620" s="448">
        <v>287.62</v>
      </c>
      <c r="W620" s="448">
        <v>0</v>
      </c>
      <c r="X620" s="448">
        <v>0</v>
      </c>
      <c r="Y620" s="448">
        <v>0</v>
      </c>
      <c r="Z620" s="448">
        <v>53100</v>
      </c>
      <c r="AA620" s="846">
        <v>43698</v>
      </c>
      <c r="AB620" s="846">
        <v>47351</v>
      </c>
      <c r="AC620" s="847">
        <v>53100</v>
      </c>
      <c r="AD620" s="448">
        <v>8.0888888888888886</v>
      </c>
      <c r="AE620" s="448">
        <v>10.147222222222222</v>
      </c>
      <c r="AF620" s="848">
        <v>6.5000000000000002E-2</v>
      </c>
      <c r="AG620" s="448">
        <v>429520</v>
      </c>
      <c r="AH620" s="448">
        <v>538817.5</v>
      </c>
      <c r="AI620" s="448">
        <v>3451.5</v>
      </c>
      <c r="AJ620" s="448">
        <v>8.0888888888888886</v>
      </c>
      <c r="AK620" s="448">
        <v>10.147222222222222</v>
      </c>
      <c r="AL620" s="448">
        <v>6.5000000000000002E-2</v>
      </c>
    </row>
    <row r="621" spans="1:38">
      <c r="A621" s="437" t="s">
        <v>1011</v>
      </c>
      <c r="B621" s="437" t="s">
        <v>2397</v>
      </c>
      <c r="C621" s="437" t="s">
        <v>517</v>
      </c>
      <c r="D621" s="437" t="s">
        <v>518</v>
      </c>
      <c r="E621" s="437" t="s">
        <v>1393</v>
      </c>
      <c r="F621" s="437" t="s">
        <v>986</v>
      </c>
      <c r="G621" s="437" t="s">
        <v>1369</v>
      </c>
      <c r="H621" s="437" t="s">
        <v>985</v>
      </c>
      <c r="I621" s="437" t="s">
        <v>0</v>
      </c>
      <c r="J621" s="437" t="s">
        <v>987</v>
      </c>
      <c r="K621" s="437" t="s">
        <v>521</v>
      </c>
      <c r="L621" s="437" t="s">
        <v>533</v>
      </c>
      <c r="M621" s="437">
        <v>1</v>
      </c>
      <c r="N621" s="437">
        <v>1</v>
      </c>
      <c r="O621" s="437">
        <v>1</v>
      </c>
      <c r="P621" s="437">
        <v>1</v>
      </c>
      <c r="Q621" s="437">
        <v>1</v>
      </c>
      <c r="R621" s="437">
        <v>1</v>
      </c>
      <c r="S621" s="448">
        <v>43586.25</v>
      </c>
      <c r="T621" s="448">
        <v>0</v>
      </c>
      <c r="U621" s="448">
        <v>43586.25</v>
      </c>
      <c r="V621" s="448">
        <v>138.75</v>
      </c>
      <c r="W621" s="448">
        <v>0</v>
      </c>
      <c r="X621" s="448">
        <v>0</v>
      </c>
      <c r="Y621" s="448">
        <v>0</v>
      </c>
      <c r="Z621" s="448">
        <v>0</v>
      </c>
      <c r="AA621" s="846">
        <v>43699</v>
      </c>
      <c r="AB621" s="846">
        <v>44430</v>
      </c>
      <c r="AC621" s="847">
        <v>87172.5</v>
      </c>
      <c r="AD621" s="448">
        <v>-2.5000000000000001E-2</v>
      </c>
      <c r="AE621" s="448">
        <v>2.0305555555555554</v>
      </c>
      <c r="AF621" s="848">
        <v>3.8199999999999998E-2</v>
      </c>
      <c r="AG621" s="448">
        <v>0</v>
      </c>
      <c r="AH621" s="448">
        <v>0</v>
      </c>
      <c r="AI621" s="448">
        <v>0</v>
      </c>
      <c r="AJ621" s="448" t="e">
        <v>#DIV/0!</v>
      </c>
      <c r="AK621" s="448" t="e">
        <v>#DIV/0!</v>
      </c>
      <c r="AL621" s="448" t="e">
        <v>#DIV/0!</v>
      </c>
    </row>
    <row r="622" spans="1:38">
      <c r="A622" s="437" t="s">
        <v>1011</v>
      </c>
      <c r="B622" s="437" t="s">
        <v>2398</v>
      </c>
      <c r="C622" s="437" t="s">
        <v>517</v>
      </c>
      <c r="D622" s="437" t="s">
        <v>518</v>
      </c>
      <c r="E622" s="437" t="s">
        <v>1393</v>
      </c>
      <c r="F622" s="437" t="s">
        <v>986</v>
      </c>
      <c r="G622" s="437" t="s">
        <v>1369</v>
      </c>
      <c r="H622" s="437" t="s">
        <v>985</v>
      </c>
      <c r="I622" s="437" t="s">
        <v>0</v>
      </c>
      <c r="J622" s="437" t="s">
        <v>987</v>
      </c>
      <c r="K622" s="437" t="s">
        <v>521</v>
      </c>
      <c r="L622" s="437" t="s">
        <v>533</v>
      </c>
      <c r="M622" s="437">
        <v>1</v>
      </c>
      <c r="N622" s="437">
        <v>1</v>
      </c>
      <c r="O622" s="437">
        <v>1</v>
      </c>
      <c r="P622" s="437">
        <v>1</v>
      </c>
      <c r="Q622" s="437">
        <v>1</v>
      </c>
      <c r="R622" s="437">
        <v>1</v>
      </c>
      <c r="S622" s="448">
        <v>51035</v>
      </c>
      <c r="T622" s="448">
        <v>0</v>
      </c>
      <c r="U622" s="448">
        <v>0</v>
      </c>
      <c r="V622" s="448">
        <v>182.88</v>
      </c>
      <c r="W622" s="448">
        <v>0</v>
      </c>
      <c r="X622" s="448">
        <v>0</v>
      </c>
      <c r="Y622" s="448">
        <v>0</v>
      </c>
      <c r="Z622" s="448">
        <v>51035</v>
      </c>
      <c r="AA622" s="846">
        <v>43699</v>
      </c>
      <c r="AB622" s="846">
        <v>44795</v>
      </c>
      <c r="AC622" s="847">
        <v>51035</v>
      </c>
      <c r="AD622" s="448">
        <v>0.98888888888888893</v>
      </c>
      <c r="AE622" s="448">
        <v>3.0444444444444443</v>
      </c>
      <c r="AF622" s="848">
        <v>4.2999999999999997E-2</v>
      </c>
      <c r="AG622" s="448">
        <v>50467.944444444445</v>
      </c>
      <c r="AH622" s="448">
        <v>155373.22222222222</v>
      </c>
      <c r="AI622" s="448">
        <v>2194.5049999999997</v>
      </c>
      <c r="AJ622" s="448">
        <v>0.98888888888888893</v>
      </c>
      <c r="AK622" s="448">
        <v>3.0444444444444443</v>
      </c>
      <c r="AL622" s="448">
        <v>4.2999999999999997E-2</v>
      </c>
    </row>
    <row r="623" spans="1:38">
      <c r="A623" s="437" t="s">
        <v>1011</v>
      </c>
      <c r="B623" s="437" t="s">
        <v>2399</v>
      </c>
      <c r="C623" s="437" t="s">
        <v>517</v>
      </c>
      <c r="D623" s="437" t="s">
        <v>518</v>
      </c>
      <c r="E623" s="437" t="s">
        <v>1393</v>
      </c>
      <c r="F623" s="437" t="s">
        <v>986</v>
      </c>
      <c r="G623" s="437" t="s">
        <v>1369</v>
      </c>
      <c r="H623" s="437" t="s">
        <v>985</v>
      </c>
      <c r="I623" s="437" t="s">
        <v>0</v>
      </c>
      <c r="J623" s="437" t="s">
        <v>987</v>
      </c>
      <c r="K623" s="437" t="s">
        <v>521</v>
      </c>
      <c r="L623" s="437" t="s">
        <v>533</v>
      </c>
      <c r="M623" s="437">
        <v>1</v>
      </c>
      <c r="N623" s="437">
        <v>1</v>
      </c>
      <c r="O623" s="437">
        <v>1</v>
      </c>
      <c r="P623" s="437">
        <v>1</v>
      </c>
      <c r="Q623" s="437">
        <v>1</v>
      </c>
      <c r="R623" s="437">
        <v>1</v>
      </c>
      <c r="S623" s="448">
        <v>349870</v>
      </c>
      <c r="T623" s="448">
        <v>0</v>
      </c>
      <c r="U623" s="448">
        <v>0</v>
      </c>
      <c r="V623" s="448">
        <v>1373.24</v>
      </c>
      <c r="W623" s="448">
        <v>0</v>
      </c>
      <c r="X623" s="448">
        <v>0</v>
      </c>
      <c r="Y623" s="448">
        <v>0</v>
      </c>
      <c r="Z623" s="448">
        <v>349870</v>
      </c>
      <c r="AA623" s="846">
        <v>43699</v>
      </c>
      <c r="AB623" s="846">
        <v>45160</v>
      </c>
      <c r="AC623" s="847">
        <v>349870</v>
      </c>
      <c r="AD623" s="448">
        <v>2.0027777777777778</v>
      </c>
      <c r="AE623" s="448">
        <v>4.0583333333333336</v>
      </c>
      <c r="AF623" s="848">
        <v>4.7100000000000003E-2</v>
      </c>
      <c r="AG623" s="448">
        <v>700711.86111111112</v>
      </c>
      <c r="AH623" s="448">
        <v>1419889.0833333335</v>
      </c>
      <c r="AI623" s="448">
        <v>16478.877</v>
      </c>
      <c r="AJ623" s="448">
        <v>2.0027777777777778</v>
      </c>
      <c r="AK623" s="448">
        <v>4.0583333333333336</v>
      </c>
      <c r="AL623" s="448">
        <v>4.7100000000000003E-2</v>
      </c>
    </row>
    <row r="624" spans="1:38">
      <c r="A624" s="437" t="s">
        <v>1011</v>
      </c>
      <c r="B624" s="437" t="s">
        <v>2400</v>
      </c>
      <c r="C624" s="437" t="s">
        <v>517</v>
      </c>
      <c r="D624" s="437" t="s">
        <v>518</v>
      </c>
      <c r="E624" s="437" t="s">
        <v>1393</v>
      </c>
      <c r="F624" s="437" t="s">
        <v>986</v>
      </c>
      <c r="G624" s="437" t="s">
        <v>1369</v>
      </c>
      <c r="H624" s="437" t="s">
        <v>985</v>
      </c>
      <c r="I624" s="437" t="s">
        <v>0</v>
      </c>
      <c r="J624" s="437" t="s">
        <v>987</v>
      </c>
      <c r="K624" s="437" t="s">
        <v>521</v>
      </c>
      <c r="L624" s="437" t="s">
        <v>533</v>
      </c>
      <c r="M624" s="437">
        <v>1</v>
      </c>
      <c r="N624" s="437">
        <v>1</v>
      </c>
      <c r="O624" s="437">
        <v>1</v>
      </c>
      <c r="P624" s="437">
        <v>1</v>
      </c>
      <c r="Q624" s="437">
        <v>1</v>
      </c>
      <c r="R624" s="437">
        <v>1</v>
      </c>
      <c r="S624" s="448">
        <v>606815</v>
      </c>
      <c r="T624" s="448">
        <v>0</v>
      </c>
      <c r="U624" s="448">
        <v>0</v>
      </c>
      <c r="V624" s="448">
        <v>2563.79</v>
      </c>
      <c r="W624" s="448">
        <v>0</v>
      </c>
      <c r="X624" s="448">
        <v>0</v>
      </c>
      <c r="Y624" s="448">
        <v>0</v>
      </c>
      <c r="Z624" s="448">
        <v>606815</v>
      </c>
      <c r="AA624" s="846">
        <v>43699</v>
      </c>
      <c r="AB624" s="846">
        <v>45526</v>
      </c>
      <c r="AC624" s="847">
        <v>606815</v>
      </c>
      <c r="AD624" s="448">
        <v>3.0194444444444444</v>
      </c>
      <c r="AE624" s="448">
        <v>5.0750000000000002</v>
      </c>
      <c r="AF624" s="848">
        <v>5.0700000000000002E-2</v>
      </c>
      <c r="AG624" s="448">
        <v>1832244.1805555555</v>
      </c>
      <c r="AH624" s="448">
        <v>3079586.125</v>
      </c>
      <c r="AI624" s="448">
        <v>30765.520500000002</v>
      </c>
      <c r="AJ624" s="448">
        <v>3.0194444444444444</v>
      </c>
      <c r="AK624" s="448">
        <v>5.0750000000000002</v>
      </c>
      <c r="AL624" s="448">
        <v>5.0700000000000002E-2</v>
      </c>
    </row>
    <row r="625" spans="1:38">
      <c r="A625" s="437" t="s">
        <v>1011</v>
      </c>
      <c r="B625" s="437" t="s">
        <v>2401</v>
      </c>
      <c r="C625" s="437" t="s">
        <v>517</v>
      </c>
      <c r="D625" s="437" t="s">
        <v>518</v>
      </c>
      <c r="E625" s="437" t="s">
        <v>1393</v>
      </c>
      <c r="F625" s="437" t="s">
        <v>986</v>
      </c>
      <c r="G625" s="437" t="s">
        <v>1369</v>
      </c>
      <c r="H625" s="437" t="s">
        <v>985</v>
      </c>
      <c r="I625" s="437" t="s">
        <v>0</v>
      </c>
      <c r="J625" s="437" t="s">
        <v>987</v>
      </c>
      <c r="K625" s="437" t="s">
        <v>521</v>
      </c>
      <c r="L625" s="437" t="s">
        <v>533</v>
      </c>
      <c r="M625" s="437">
        <v>1</v>
      </c>
      <c r="N625" s="437">
        <v>1</v>
      </c>
      <c r="O625" s="437">
        <v>1</v>
      </c>
      <c r="P625" s="437">
        <v>1</v>
      </c>
      <c r="Q625" s="437">
        <v>1</v>
      </c>
      <c r="R625" s="437">
        <v>1</v>
      </c>
      <c r="S625" s="448">
        <v>1238557.5</v>
      </c>
      <c r="T625" s="448">
        <v>0</v>
      </c>
      <c r="U625" s="448">
        <v>0</v>
      </c>
      <c r="V625" s="448">
        <v>5532.22</v>
      </c>
      <c r="W625" s="448">
        <v>0</v>
      </c>
      <c r="X625" s="448">
        <v>0</v>
      </c>
      <c r="Y625" s="448">
        <v>0</v>
      </c>
      <c r="Z625" s="448">
        <v>1238557.5</v>
      </c>
      <c r="AA625" s="846">
        <v>43699</v>
      </c>
      <c r="AB625" s="846">
        <v>45891</v>
      </c>
      <c r="AC625" s="847">
        <v>1238557.5</v>
      </c>
      <c r="AD625" s="448">
        <v>4.0333333333333332</v>
      </c>
      <c r="AE625" s="448">
        <v>6.0888888888888886</v>
      </c>
      <c r="AF625" s="848">
        <v>5.3600000000000002E-2</v>
      </c>
      <c r="AG625" s="448">
        <v>4995515.25</v>
      </c>
      <c r="AH625" s="448">
        <v>7541439</v>
      </c>
      <c r="AI625" s="448">
        <v>66386.682000000001</v>
      </c>
      <c r="AJ625" s="448">
        <v>4.0333333333333332</v>
      </c>
      <c r="AK625" s="448">
        <v>6.0888888888888886</v>
      </c>
      <c r="AL625" s="448">
        <v>5.3600000000000002E-2</v>
      </c>
    </row>
    <row r="626" spans="1:38">
      <c r="A626" s="437" t="s">
        <v>1011</v>
      </c>
      <c r="B626" s="437" t="s">
        <v>2402</v>
      </c>
      <c r="C626" s="437" t="s">
        <v>517</v>
      </c>
      <c r="D626" s="437" t="s">
        <v>518</v>
      </c>
      <c r="E626" s="437" t="s">
        <v>1393</v>
      </c>
      <c r="F626" s="437" t="s">
        <v>986</v>
      </c>
      <c r="G626" s="437" t="s">
        <v>1369</v>
      </c>
      <c r="H626" s="437" t="s">
        <v>985</v>
      </c>
      <c r="I626" s="437" t="s">
        <v>0</v>
      </c>
      <c r="J626" s="437" t="s">
        <v>987</v>
      </c>
      <c r="K626" s="437" t="s">
        <v>521</v>
      </c>
      <c r="L626" s="437" t="s">
        <v>533</v>
      </c>
      <c r="M626" s="437">
        <v>1</v>
      </c>
      <c r="N626" s="437">
        <v>1</v>
      </c>
      <c r="O626" s="437">
        <v>1</v>
      </c>
      <c r="P626" s="437">
        <v>1</v>
      </c>
      <c r="Q626" s="437">
        <v>1</v>
      </c>
      <c r="R626" s="437">
        <v>1</v>
      </c>
      <c r="S626" s="448">
        <v>1540637.5</v>
      </c>
      <c r="T626" s="448">
        <v>0</v>
      </c>
      <c r="U626" s="448">
        <v>0</v>
      </c>
      <c r="V626" s="448">
        <v>7241</v>
      </c>
      <c r="W626" s="448">
        <v>0</v>
      </c>
      <c r="X626" s="448">
        <v>0</v>
      </c>
      <c r="Y626" s="448">
        <v>0</v>
      </c>
      <c r="Z626" s="448">
        <v>1540637.5</v>
      </c>
      <c r="AA626" s="846">
        <v>43699</v>
      </c>
      <c r="AB626" s="846">
        <v>46256</v>
      </c>
      <c r="AC626" s="847">
        <v>1540637.5</v>
      </c>
      <c r="AD626" s="448">
        <v>5.0472222222222225</v>
      </c>
      <c r="AE626" s="448">
        <v>7.1027777777777779</v>
      </c>
      <c r="AF626" s="848">
        <v>5.6399999999999999E-2</v>
      </c>
      <c r="AG626" s="448">
        <v>7775939.826388889</v>
      </c>
      <c r="AH626" s="448">
        <v>10942805.798611112</v>
      </c>
      <c r="AI626" s="448">
        <v>86891.955000000002</v>
      </c>
      <c r="AJ626" s="448">
        <v>5.0472222222222225</v>
      </c>
      <c r="AK626" s="448">
        <v>7.1027777777777787</v>
      </c>
      <c r="AL626" s="448">
        <v>5.6399999999999999E-2</v>
      </c>
    </row>
    <row r="627" spans="1:38">
      <c r="A627" s="437" t="s">
        <v>1011</v>
      </c>
      <c r="B627" s="437" t="s">
        <v>2403</v>
      </c>
      <c r="C627" s="437" t="s">
        <v>517</v>
      </c>
      <c r="D627" s="437" t="s">
        <v>518</v>
      </c>
      <c r="E627" s="437" t="s">
        <v>1393</v>
      </c>
      <c r="F627" s="437" t="s">
        <v>986</v>
      </c>
      <c r="G627" s="437" t="s">
        <v>1369</v>
      </c>
      <c r="H627" s="437" t="s">
        <v>985</v>
      </c>
      <c r="I627" s="437" t="s">
        <v>0</v>
      </c>
      <c r="J627" s="437" t="s">
        <v>987</v>
      </c>
      <c r="K627" s="437" t="s">
        <v>521</v>
      </c>
      <c r="L627" s="437" t="s">
        <v>533</v>
      </c>
      <c r="M627" s="437">
        <v>1</v>
      </c>
      <c r="N627" s="437">
        <v>1</v>
      </c>
      <c r="O627" s="437">
        <v>1</v>
      </c>
      <c r="P627" s="437">
        <v>1</v>
      </c>
      <c r="Q627" s="437">
        <v>1</v>
      </c>
      <c r="R627" s="437">
        <v>1</v>
      </c>
      <c r="S627" s="448">
        <v>384090</v>
      </c>
      <c r="T627" s="448">
        <v>0</v>
      </c>
      <c r="U627" s="448">
        <v>0</v>
      </c>
      <c r="V627" s="448">
        <v>1898.04</v>
      </c>
      <c r="W627" s="448">
        <v>0</v>
      </c>
      <c r="X627" s="448">
        <v>0</v>
      </c>
      <c r="Y627" s="448">
        <v>0</v>
      </c>
      <c r="Z627" s="448">
        <v>384090</v>
      </c>
      <c r="AA627" s="846">
        <v>43699</v>
      </c>
      <c r="AB627" s="846">
        <v>46621</v>
      </c>
      <c r="AC627" s="847">
        <v>384090</v>
      </c>
      <c r="AD627" s="448">
        <v>6.0611111111111109</v>
      </c>
      <c r="AE627" s="448">
        <v>8.1166666666666671</v>
      </c>
      <c r="AF627" s="848">
        <v>5.9299999999999999E-2</v>
      </c>
      <c r="AG627" s="448">
        <v>2328012.1666666665</v>
      </c>
      <c r="AH627" s="448">
        <v>3117530.5</v>
      </c>
      <c r="AI627" s="448">
        <v>22776.537</v>
      </c>
      <c r="AJ627" s="448">
        <v>6.0611111111111109</v>
      </c>
      <c r="AK627" s="448">
        <v>8.1166666666666671</v>
      </c>
      <c r="AL627" s="448">
        <v>5.9299999999999999E-2</v>
      </c>
    </row>
    <row r="628" spans="1:38">
      <c r="A628" s="437" t="s">
        <v>1011</v>
      </c>
      <c r="B628" s="437" t="s">
        <v>2404</v>
      </c>
      <c r="C628" s="437" t="s">
        <v>517</v>
      </c>
      <c r="D628" s="437" t="s">
        <v>518</v>
      </c>
      <c r="E628" s="437" t="s">
        <v>1393</v>
      </c>
      <c r="F628" s="437" t="s">
        <v>986</v>
      </c>
      <c r="G628" s="437" t="s">
        <v>1369</v>
      </c>
      <c r="H628" s="437" t="s">
        <v>985</v>
      </c>
      <c r="I628" s="437" t="s">
        <v>0</v>
      </c>
      <c r="J628" s="437" t="s">
        <v>987</v>
      </c>
      <c r="K628" s="437" t="s">
        <v>521</v>
      </c>
      <c r="L628" s="437" t="s">
        <v>533</v>
      </c>
      <c r="M628" s="437">
        <v>1</v>
      </c>
      <c r="N628" s="437">
        <v>1</v>
      </c>
      <c r="O628" s="437">
        <v>1</v>
      </c>
      <c r="P628" s="437">
        <v>1</v>
      </c>
      <c r="Q628" s="437">
        <v>1</v>
      </c>
      <c r="R628" s="437">
        <v>1</v>
      </c>
      <c r="S628" s="448">
        <v>53100</v>
      </c>
      <c r="T628" s="448">
        <v>0</v>
      </c>
      <c r="U628" s="448">
        <v>0</v>
      </c>
      <c r="V628" s="448">
        <v>274.79000000000002</v>
      </c>
      <c r="W628" s="448">
        <v>0</v>
      </c>
      <c r="X628" s="448">
        <v>0</v>
      </c>
      <c r="Y628" s="448">
        <v>0</v>
      </c>
      <c r="Z628" s="448">
        <v>53100</v>
      </c>
      <c r="AA628" s="846">
        <v>43699</v>
      </c>
      <c r="AB628" s="846">
        <v>46987</v>
      </c>
      <c r="AC628" s="847">
        <v>53100</v>
      </c>
      <c r="AD628" s="448">
        <v>7.0777777777777775</v>
      </c>
      <c r="AE628" s="448">
        <v>9.1333333333333329</v>
      </c>
      <c r="AF628" s="848">
        <v>6.2100000000000002E-2</v>
      </c>
      <c r="AG628" s="448">
        <v>375830</v>
      </c>
      <c r="AH628" s="448">
        <v>484980</v>
      </c>
      <c r="AI628" s="448">
        <v>3297.51</v>
      </c>
      <c r="AJ628" s="448">
        <v>7.0777777777777775</v>
      </c>
      <c r="AK628" s="448">
        <v>9.1333333333333329</v>
      </c>
      <c r="AL628" s="448">
        <v>6.2100000000000002E-2</v>
      </c>
    </row>
    <row r="629" spans="1:38">
      <c r="A629" s="437" t="s">
        <v>1012</v>
      </c>
      <c r="B629" s="437" t="s">
        <v>2405</v>
      </c>
      <c r="C629" s="437" t="s">
        <v>517</v>
      </c>
      <c r="D629" s="437" t="s">
        <v>518</v>
      </c>
      <c r="E629" s="437" t="s">
        <v>1393</v>
      </c>
      <c r="F629" s="437" t="s">
        <v>986</v>
      </c>
      <c r="G629" s="437" t="s">
        <v>1369</v>
      </c>
      <c r="H629" s="437" t="s">
        <v>985</v>
      </c>
      <c r="I629" s="437" t="s">
        <v>0</v>
      </c>
      <c r="J629" s="437" t="s">
        <v>987</v>
      </c>
      <c r="K629" s="437" t="s">
        <v>521</v>
      </c>
      <c r="L629" s="437" t="s">
        <v>533</v>
      </c>
      <c r="M629" s="437">
        <v>1</v>
      </c>
      <c r="N629" s="437">
        <v>1</v>
      </c>
      <c r="O629" s="437">
        <v>1</v>
      </c>
      <c r="P629" s="437">
        <v>1</v>
      </c>
      <c r="Q629" s="437">
        <v>1</v>
      </c>
      <c r="R629" s="437">
        <v>1</v>
      </c>
      <c r="S629" s="448">
        <v>53100</v>
      </c>
      <c r="T629" s="448">
        <v>0</v>
      </c>
      <c r="U629" s="448">
        <v>53100</v>
      </c>
      <c r="V629" s="448">
        <v>169.03</v>
      </c>
      <c r="W629" s="448">
        <v>0</v>
      </c>
      <c r="X629" s="448">
        <v>0</v>
      </c>
      <c r="Y629" s="448">
        <v>0</v>
      </c>
      <c r="Z629" s="448">
        <v>0</v>
      </c>
      <c r="AA629" s="846">
        <v>43700</v>
      </c>
      <c r="AB629" s="846">
        <v>44431</v>
      </c>
      <c r="AC629" s="847">
        <v>106200</v>
      </c>
      <c r="AD629" s="448">
        <v>-2.2222222222222223E-2</v>
      </c>
      <c r="AE629" s="448">
        <v>2.0305555555555554</v>
      </c>
      <c r="AF629" s="848">
        <v>3.8199999999999998E-2</v>
      </c>
      <c r="AG629" s="448">
        <v>0</v>
      </c>
      <c r="AH629" s="448">
        <v>0</v>
      </c>
      <c r="AI629" s="448">
        <v>0</v>
      </c>
      <c r="AJ629" s="448" t="e">
        <v>#DIV/0!</v>
      </c>
      <c r="AK629" s="448" t="e">
        <v>#DIV/0!</v>
      </c>
      <c r="AL629" s="448" t="e">
        <v>#DIV/0!</v>
      </c>
    </row>
    <row r="630" spans="1:38">
      <c r="A630" s="437" t="s">
        <v>1012</v>
      </c>
      <c r="B630" s="437" t="s">
        <v>2406</v>
      </c>
      <c r="C630" s="437" t="s">
        <v>517</v>
      </c>
      <c r="D630" s="437" t="s">
        <v>518</v>
      </c>
      <c r="E630" s="437" t="s">
        <v>1393</v>
      </c>
      <c r="F630" s="437" t="s">
        <v>986</v>
      </c>
      <c r="G630" s="437" t="s">
        <v>1369</v>
      </c>
      <c r="H630" s="437" t="s">
        <v>985</v>
      </c>
      <c r="I630" s="437" t="s">
        <v>0</v>
      </c>
      <c r="J630" s="437" t="s">
        <v>987</v>
      </c>
      <c r="K630" s="437" t="s">
        <v>521</v>
      </c>
      <c r="L630" s="437" t="s">
        <v>533</v>
      </c>
      <c r="M630" s="437">
        <v>1</v>
      </c>
      <c r="N630" s="437">
        <v>1</v>
      </c>
      <c r="O630" s="437">
        <v>1</v>
      </c>
      <c r="P630" s="437">
        <v>1</v>
      </c>
      <c r="Q630" s="437">
        <v>1</v>
      </c>
      <c r="R630" s="437">
        <v>1</v>
      </c>
      <c r="S630" s="448">
        <v>219332.5</v>
      </c>
      <c r="T630" s="448">
        <v>0</v>
      </c>
      <c r="U630" s="448">
        <v>0</v>
      </c>
      <c r="V630" s="448">
        <v>860.88</v>
      </c>
      <c r="W630" s="448">
        <v>0</v>
      </c>
      <c r="X630" s="448">
        <v>0</v>
      </c>
      <c r="Y630" s="448">
        <v>0</v>
      </c>
      <c r="Z630" s="448">
        <v>219332.5</v>
      </c>
      <c r="AA630" s="846">
        <v>43700</v>
      </c>
      <c r="AB630" s="846">
        <v>45161</v>
      </c>
      <c r="AC630" s="847">
        <v>219332.5</v>
      </c>
      <c r="AD630" s="448">
        <v>2.0055555555555555</v>
      </c>
      <c r="AE630" s="448">
        <v>4.0583333333333336</v>
      </c>
      <c r="AF630" s="848">
        <v>4.7100000000000003E-2</v>
      </c>
      <c r="AG630" s="448">
        <v>439883.51388888888</v>
      </c>
      <c r="AH630" s="448">
        <v>890124.39583333337</v>
      </c>
      <c r="AI630" s="448">
        <v>10330.560750000001</v>
      </c>
      <c r="AJ630" s="448">
        <v>2.0055555555555555</v>
      </c>
      <c r="AK630" s="448">
        <v>4.0583333333333336</v>
      </c>
      <c r="AL630" s="448">
        <v>4.7100000000000003E-2</v>
      </c>
    </row>
    <row r="631" spans="1:38">
      <c r="A631" s="437" t="s">
        <v>1012</v>
      </c>
      <c r="B631" s="437" t="s">
        <v>2407</v>
      </c>
      <c r="C631" s="437" t="s">
        <v>517</v>
      </c>
      <c r="D631" s="437" t="s">
        <v>518</v>
      </c>
      <c r="E631" s="437" t="s">
        <v>1393</v>
      </c>
      <c r="F631" s="437" t="s">
        <v>986</v>
      </c>
      <c r="G631" s="437" t="s">
        <v>1369</v>
      </c>
      <c r="H631" s="437" t="s">
        <v>985</v>
      </c>
      <c r="I631" s="437" t="s">
        <v>0</v>
      </c>
      <c r="J631" s="437" t="s">
        <v>987</v>
      </c>
      <c r="K631" s="437" t="s">
        <v>521</v>
      </c>
      <c r="L631" s="437" t="s">
        <v>533</v>
      </c>
      <c r="M631" s="437">
        <v>1</v>
      </c>
      <c r="N631" s="437">
        <v>1</v>
      </c>
      <c r="O631" s="437">
        <v>1</v>
      </c>
      <c r="P631" s="437">
        <v>1</v>
      </c>
      <c r="Q631" s="437">
        <v>1</v>
      </c>
      <c r="R631" s="437">
        <v>1</v>
      </c>
      <c r="S631" s="448">
        <v>531000</v>
      </c>
      <c r="T631" s="448">
        <v>0</v>
      </c>
      <c r="U631" s="448">
        <v>0</v>
      </c>
      <c r="V631" s="448">
        <v>2243.4699999999998</v>
      </c>
      <c r="W631" s="448">
        <v>0</v>
      </c>
      <c r="X631" s="448">
        <v>0</v>
      </c>
      <c r="Y631" s="448">
        <v>0</v>
      </c>
      <c r="Z631" s="448">
        <v>531000</v>
      </c>
      <c r="AA631" s="846">
        <v>43700</v>
      </c>
      <c r="AB631" s="846">
        <v>45527</v>
      </c>
      <c r="AC631" s="847">
        <v>531000</v>
      </c>
      <c r="AD631" s="448">
        <v>3.0222222222222221</v>
      </c>
      <c r="AE631" s="448">
        <v>5.0750000000000002</v>
      </c>
      <c r="AF631" s="848">
        <v>5.0700000000000002E-2</v>
      </c>
      <c r="AG631" s="448">
        <v>1604800</v>
      </c>
      <c r="AH631" s="448">
        <v>2694825</v>
      </c>
      <c r="AI631" s="448">
        <v>26921.7</v>
      </c>
      <c r="AJ631" s="448">
        <v>3.0222222222222221</v>
      </c>
      <c r="AK631" s="448">
        <v>5.0750000000000002</v>
      </c>
      <c r="AL631" s="448">
        <v>5.0700000000000002E-2</v>
      </c>
    </row>
    <row r="632" spans="1:38">
      <c r="A632" s="437" t="s">
        <v>1012</v>
      </c>
      <c r="B632" s="437" t="s">
        <v>2408</v>
      </c>
      <c r="C632" s="437" t="s">
        <v>517</v>
      </c>
      <c r="D632" s="437" t="s">
        <v>518</v>
      </c>
      <c r="E632" s="437" t="s">
        <v>1393</v>
      </c>
      <c r="F632" s="437" t="s">
        <v>986</v>
      </c>
      <c r="G632" s="437" t="s">
        <v>1369</v>
      </c>
      <c r="H632" s="437" t="s">
        <v>985</v>
      </c>
      <c r="I632" s="437" t="s">
        <v>0</v>
      </c>
      <c r="J632" s="437" t="s">
        <v>987</v>
      </c>
      <c r="K632" s="437" t="s">
        <v>521</v>
      </c>
      <c r="L632" s="437" t="s">
        <v>533</v>
      </c>
      <c r="M632" s="437">
        <v>1</v>
      </c>
      <c r="N632" s="437">
        <v>1</v>
      </c>
      <c r="O632" s="437">
        <v>1</v>
      </c>
      <c r="P632" s="437">
        <v>1</v>
      </c>
      <c r="Q632" s="437">
        <v>1</v>
      </c>
      <c r="R632" s="437">
        <v>1</v>
      </c>
      <c r="S632" s="448">
        <v>1232067.5</v>
      </c>
      <c r="T632" s="448">
        <v>0</v>
      </c>
      <c r="U632" s="448">
        <v>0</v>
      </c>
      <c r="V632" s="448">
        <v>5503.23</v>
      </c>
      <c r="W632" s="448">
        <v>0</v>
      </c>
      <c r="X632" s="448">
        <v>0</v>
      </c>
      <c r="Y632" s="448">
        <v>0</v>
      </c>
      <c r="Z632" s="448">
        <v>1232067.5</v>
      </c>
      <c r="AA632" s="846">
        <v>43700</v>
      </c>
      <c r="AB632" s="846">
        <v>45892</v>
      </c>
      <c r="AC632" s="847">
        <v>1232067.5</v>
      </c>
      <c r="AD632" s="448">
        <v>4.0361111111111114</v>
      </c>
      <c r="AE632" s="448">
        <v>6.0888888888888886</v>
      </c>
      <c r="AF632" s="848">
        <v>5.3600000000000002E-2</v>
      </c>
      <c r="AG632" s="448">
        <v>4972761.326388889</v>
      </c>
      <c r="AH632" s="448">
        <v>7501922.111111111</v>
      </c>
      <c r="AI632" s="448">
        <v>66038.817999999999</v>
      </c>
      <c r="AJ632" s="448">
        <v>4.0361111111111114</v>
      </c>
      <c r="AK632" s="448">
        <v>6.0888888888888886</v>
      </c>
      <c r="AL632" s="448">
        <v>5.3600000000000002E-2</v>
      </c>
    </row>
    <row r="633" spans="1:38">
      <c r="A633" s="437" t="s">
        <v>1012</v>
      </c>
      <c r="B633" s="437" t="s">
        <v>2409</v>
      </c>
      <c r="C633" s="437" t="s">
        <v>517</v>
      </c>
      <c r="D633" s="437" t="s">
        <v>518</v>
      </c>
      <c r="E633" s="437" t="s">
        <v>1393</v>
      </c>
      <c r="F633" s="437" t="s">
        <v>986</v>
      </c>
      <c r="G633" s="437" t="s">
        <v>1369</v>
      </c>
      <c r="H633" s="437" t="s">
        <v>985</v>
      </c>
      <c r="I633" s="437" t="s">
        <v>0</v>
      </c>
      <c r="J633" s="437" t="s">
        <v>987</v>
      </c>
      <c r="K633" s="437" t="s">
        <v>521</v>
      </c>
      <c r="L633" s="437" t="s">
        <v>533</v>
      </c>
      <c r="M633" s="437">
        <v>1</v>
      </c>
      <c r="N633" s="437">
        <v>1</v>
      </c>
      <c r="O633" s="437">
        <v>1</v>
      </c>
      <c r="P633" s="437">
        <v>1</v>
      </c>
      <c r="Q633" s="437">
        <v>1</v>
      </c>
      <c r="R633" s="437">
        <v>1</v>
      </c>
      <c r="S633" s="448">
        <v>1091500</v>
      </c>
      <c r="T633" s="448">
        <v>0</v>
      </c>
      <c r="U633" s="448">
        <v>0</v>
      </c>
      <c r="V633" s="448">
        <v>5130.05</v>
      </c>
      <c r="W633" s="448">
        <v>0</v>
      </c>
      <c r="X633" s="448">
        <v>0</v>
      </c>
      <c r="Y633" s="448">
        <v>0</v>
      </c>
      <c r="Z633" s="448">
        <v>1091500</v>
      </c>
      <c r="AA633" s="846">
        <v>43700</v>
      </c>
      <c r="AB633" s="846">
        <v>46257</v>
      </c>
      <c r="AC633" s="847">
        <v>1091500</v>
      </c>
      <c r="AD633" s="448">
        <v>5.05</v>
      </c>
      <c r="AE633" s="448">
        <v>7.1027777777777779</v>
      </c>
      <c r="AF633" s="848">
        <v>5.6399999999999999E-2</v>
      </c>
      <c r="AG633" s="448">
        <v>5512075</v>
      </c>
      <c r="AH633" s="448">
        <v>7752681.944444445</v>
      </c>
      <c r="AI633" s="448">
        <v>61560.6</v>
      </c>
      <c r="AJ633" s="448">
        <v>5.05</v>
      </c>
      <c r="AK633" s="448">
        <v>7.1027777777777779</v>
      </c>
      <c r="AL633" s="448">
        <v>5.6399999999999999E-2</v>
      </c>
    </row>
    <row r="634" spans="1:38">
      <c r="A634" s="437" t="s">
        <v>1012</v>
      </c>
      <c r="B634" s="437" t="s">
        <v>2410</v>
      </c>
      <c r="C634" s="437" t="s">
        <v>517</v>
      </c>
      <c r="D634" s="437" t="s">
        <v>518</v>
      </c>
      <c r="E634" s="437" t="s">
        <v>1393</v>
      </c>
      <c r="F634" s="437" t="s">
        <v>986</v>
      </c>
      <c r="G634" s="437" t="s">
        <v>1369</v>
      </c>
      <c r="H634" s="437" t="s">
        <v>985</v>
      </c>
      <c r="I634" s="437" t="s">
        <v>0</v>
      </c>
      <c r="J634" s="437" t="s">
        <v>987</v>
      </c>
      <c r="K634" s="437" t="s">
        <v>521</v>
      </c>
      <c r="L634" s="437" t="s">
        <v>533</v>
      </c>
      <c r="M634" s="437">
        <v>1</v>
      </c>
      <c r="N634" s="437">
        <v>1</v>
      </c>
      <c r="O634" s="437">
        <v>1</v>
      </c>
      <c r="P634" s="437">
        <v>1</v>
      </c>
      <c r="Q634" s="437">
        <v>1</v>
      </c>
      <c r="R634" s="437">
        <v>1</v>
      </c>
      <c r="S634" s="448">
        <v>418457.5</v>
      </c>
      <c r="T634" s="448">
        <v>0</v>
      </c>
      <c r="U634" s="448">
        <v>0</v>
      </c>
      <c r="V634" s="448">
        <v>2067.88</v>
      </c>
      <c r="W634" s="448">
        <v>0</v>
      </c>
      <c r="X634" s="448">
        <v>0</v>
      </c>
      <c r="Y634" s="448">
        <v>0</v>
      </c>
      <c r="Z634" s="448">
        <v>418457.5</v>
      </c>
      <c r="AA634" s="846">
        <v>43700</v>
      </c>
      <c r="AB634" s="846">
        <v>46622</v>
      </c>
      <c r="AC634" s="847">
        <v>418457.5</v>
      </c>
      <c r="AD634" s="448">
        <v>6.0638888888888891</v>
      </c>
      <c r="AE634" s="448">
        <v>8.1166666666666671</v>
      </c>
      <c r="AF634" s="848">
        <v>5.9299999999999999E-2</v>
      </c>
      <c r="AG634" s="448">
        <v>2537479.7847222225</v>
      </c>
      <c r="AH634" s="448">
        <v>3396480.041666667</v>
      </c>
      <c r="AI634" s="448">
        <v>24814.529749999998</v>
      </c>
      <c r="AJ634" s="448">
        <v>6.0638888888888891</v>
      </c>
      <c r="AK634" s="448">
        <v>8.1166666666666671</v>
      </c>
      <c r="AL634" s="448">
        <v>5.9299999999999992E-2</v>
      </c>
    </row>
    <row r="635" spans="1:38">
      <c r="A635" s="437" t="s">
        <v>1013</v>
      </c>
      <c r="B635" s="437" t="s">
        <v>2411</v>
      </c>
      <c r="C635" s="437" t="s">
        <v>517</v>
      </c>
      <c r="D635" s="437" t="s">
        <v>518</v>
      </c>
      <c r="E635" s="437" t="s">
        <v>1393</v>
      </c>
      <c r="F635" s="437" t="s">
        <v>986</v>
      </c>
      <c r="G635" s="437" t="s">
        <v>1369</v>
      </c>
      <c r="H635" s="437" t="s">
        <v>985</v>
      </c>
      <c r="I635" s="437" t="s">
        <v>0</v>
      </c>
      <c r="J635" s="437" t="s">
        <v>987</v>
      </c>
      <c r="K635" s="437" t="s">
        <v>521</v>
      </c>
      <c r="L635" s="437" t="s">
        <v>533</v>
      </c>
      <c r="M635" s="437">
        <v>1</v>
      </c>
      <c r="N635" s="437">
        <v>1</v>
      </c>
      <c r="O635" s="437">
        <v>1</v>
      </c>
      <c r="P635" s="437">
        <v>1</v>
      </c>
      <c r="Q635" s="437">
        <v>1</v>
      </c>
      <c r="R635" s="437">
        <v>1</v>
      </c>
      <c r="S635" s="448">
        <v>26550</v>
      </c>
      <c r="T635" s="448">
        <v>0</v>
      </c>
      <c r="U635" s="448">
        <v>26550</v>
      </c>
      <c r="V635" s="448">
        <v>84.52</v>
      </c>
      <c r="W635" s="448">
        <v>0</v>
      </c>
      <c r="X635" s="448">
        <v>0</v>
      </c>
      <c r="Y635" s="448">
        <v>0</v>
      </c>
      <c r="Z635" s="448">
        <v>0</v>
      </c>
      <c r="AA635" s="846">
        <v>43703</v>
      </c>
      <c r="AB635" s="846">
        <v>44434</v>
      </c>
      <c r="AC635" s="847">
        <v>53100</v>
      </c>
      <c r="AD635" s="448">
        <v>-1.3888888888888888E-2</v>
      </c>
      <c r="AE635" s="448">
        <v>2.0305555555555554</v>
      </c>
      <c r="AF635" s="848">
        <v>3.8199999999999998E-2</v>
      </c>
      <c r="AG635" s="448">
        <v>0</v>
      </c>
      <c r="AH635" s="448">
        <v>0</v>
      </c>
      <c r="AI635" s="448">
        <v>0</v>
      </c>
      <c r="AJ635" s="448">
        <v>0</v>
      </c>
      <c r="AK635" s="448">
        <v>0</v>
      </c>
      <c r="AL635" s="448">
        <v>0</v>
      </c>
    </row>
    <row r="636" spans="1:38">
      <c r="A636" s="437" t="s">
        <v>1013</v>
      </c>
      <c r="B636" s="437" t="s">
        <v>2412</v>
      </c>
      <c r="C636" s="437" t="s">
        <v>517</v>
      </c>
      <c r="D636" s="437" t="s">
        <v>518</v>
      </c>
      <c r="E636" s="437" t="s">
        <v>1393</v>
      </c>
      <c r="F636" s="437" t="s">
        <v>986</v>
      </c>
      <c r="G636" s="437" t="s">
        <v>1369</v>
      </c>
      <c r="H636" s="437" t="s">
        <v>985</v>
      </c>
      <c r="I636" s="437" t="s">
        <v>0</v>
      </c>
      <c r="J636" s="437" t="s">
        <v>987</v>
      </c>
      <c r="K636" s="437" t="s">
        <v>521</v>
      </c>
      <c r="L636" s="437" t="s">
        <v>533</v>
      </c>
      <c r="M636" s="437">
        <v>1</v>
      </c>
      <c r="N636" s="437">
        <v>1</v>
      </c>
      <c r="O636" s="437">
        <v>1</v>
      </c>
      <c r="P636" s="437">
        <v>1</v>
      </c>
      <c r="Q636" s="437">
        <v>1</v>
      </c>
      <c r="R636" s="437">
        <v>1</v>
      </c>
      <c r="S636" s="448">
        <v>53100</v>
      </c>
      <c r="T636" s="448">
        <v>0</v>
      </c>
      <c r="U636" s="448">
        <v>0</v>
      </c>
      <c r="V636" s="448">
        <v>190.27</v>
      </c>
      <c r="W636" s="448">
        <v>0</v>
      </c>
      <c r="X636" s="448">
        <v>0</v>
      </c>
      <c r="Y636" s="448">
        <v>0</v>
      </c>
      <c r="Z636" s="448">
        <v>53100</v>
      </c>
      <c r="AA636" s="846">
        <v>43703</v>
      </c>
      <c r="AB636" s="846">
        <v>44799</v>
      </c>
      <c r="AC636" s="847">
        <v>53100</v>
      </c>
      <c r="AD636" s="448">
        <v>1</v>
      </c>
      <c r="AE636" s="448">
        <v>3.0444444444444443</v>
      </c>
      <c r="AF636" s="848">
        <v>4.2999999999999997E-2</v>
      </c>
      <c r="AG636" s="448">
        <v>53100</v>
      </c>
      <c r="AH636" s="448">
        <v>161660</v>
      </c>
      <c r="AI636" s="448">
        <v>2283.2999999999997</v>
      </c>
      <c r="AJ636" s="448">
        <v>1</v>
      </c>
      <c r="AK636" s="448">
        <v>3.0444444444444443</v>
      </c>
      <c r="AL636" s="448">
        <v>4.2999999999999997E-2</v>
      </c>
    </row>
    <row r="637" spans="1:38">
      <c r="A637" s="437" t="s">
        <v>1013</v>
      </c>
      <c r="B637" s="437" t="s">
        <v>2413</v>
      </c>
      <c r="C637" s="437" t="s">
        <v>517</v>
      </c>
      <c r="D637" s="437" t="s">
        <v>518</v>
      </c>
      <c r="E637" s="437" t="s">
        <v>1393</v>
      </c>
      <c r="F637" s="437" t="s">
        <v>986</v>
      </c>
      <c r="G637" s="437" t="s">
        <v>1369</v>
      </c>
      <c r="H637" s="437" t="s">
        <v>985</v>
      </c>
      <c r="I637" s="437" t="s">
        <v>0</v>
      </c>
      <c r="J637" s="437" t="s">
        <v>987</v>
      </c>
      <c r="K637" s="437" t="s">
        <v>521</v>
      </c>
      <c r="L637" s="437" t="s">
        <v>533</v>
      </c>
      <c r="M637" s="437">
        <v>1</v>
      </c>
      <c r="N637" s="437">
        <v>1</v>
      </c>
      <c r="O637" s="437">
        <v>1</v>
      </c>
      <c r="P637" s="437">
        <v>1</v>
      </c>
      <c r="Q637" s="437">
        <v>1</v>
      </c>
      <c r="R637" s="437">
        <v>1</v>
      </c>
      <c r="S637" s="448">
        <v>97940</v>
      </c>
      <c r="T637" s="448">
        <v>0</v>
      </c>
      <c r="U637" s="448">
        <v>0</v>
      </c>
      <c r="V637" s="448">
        <v>384.41</v>
      </c>
      <c r="W637" s="448">
        <v>0</v>
      </c>
      <c r="X637" s="448">
        <v>0</v>
      </c>
      <c r="Y637" s="448">
        <v>0</v>
      </c>
      <c r="Z637" s="448">
        <v>97940</v>
      </c>
      <c r="AA637" s="846">
        <v>43703</v>
      </c>
      <c r="AB637" s="846">
        <v>45164</v>
      </c>
      <c r="AC637" s="847">
        <v>97940</v>
      </c>
      <c r="AD637" s="448">
        <v>2.0138888888888888</v>
      </c>
      <c r="AE637" s="448">
        <v>4.0583333333333336</v>
      </c>
      <c r="AF637" s="848">
        <v>4.7100000000000003E-2</v>
      </c>
      <c r="AG637" s="448">
        <v>197240.27777777778</v>
      </c>
      <c r="AH637" s="448">
        <v>397473.16666666669</v>
      </c>
      <c r="AI637" s="448">
        <v>4612.9740000000002</v>
      </c>
      <c r="AJ637" s="448">
        <v>2.0138888888888888</v>
      </c>
      <c r="AK637" s="448">
        <v>4.0583333333333336</v>
      </c>
      <c r="AL637" s="448">
        <v>4.7100000000000003E-2</v>
      </c>
    </row>
    <row r="638" spans="1:38">
      <c r="A638" s="437" t="s">
        <v>1013</v>
      </c>
      <c r="B638" s="437" t="s">
        <v>2414</v>
      </c>
      <c r="C638" s="437" t="s">
        <v>517</v>
      </c>
      <c r="D638" s="437" t="s">
        <v>518</v>
      </c>
      <c r="E638" s="437" t="s">
        <v>1393</v>
      </c>
      <c r="F638" s="437" t="s">
        <v>986</v>
      </c>
      <c r="G638" s="437" t="s">
        <v>1369</v>
      </c>
      <c r="H638" s="437" t="s">
        <v>985</v>
      </c>
      <c r="I638" s="437" t="s">
        <v>0</v>
      </c>
      <c r="J638" s="437" t="s">
        <v>987</v>
      </c>
      <c r="K638" s="437" t="s">
        <v>521</v>
      </c>
      <c r="L638" s="437" t="s">
        <v>533</v>
      </c>
      <c r="M638" s="437">
        <v>1</v>
      </c>
      <c r="N638" s="437">
        <v>1</v>
      </c>
      <c r="O638" s="437">
        <v>1</v>
      </c>
      <c r="P638" s="437">
        <v>1</v>
      </c>
      <c r="Q638" s="437">
        <v>1</v>
      </c>
      <c r="R638" s="437">
        <v>1</v>
      </c>
      <c r="S638" s="448">
        <v>599145</v>
      </c>
      <c r="T638" s="448">
        <v>0</v>
      </c>
      <c r="U638" s="448">
        <v>0</v>
      </c>
      <c r="V638" s="448">
        <v>2531.39</v>
      </c>
      <c r="W638" s="448">
        <v>0</v>
      </c>
      <c r="X638" s="448">
        <v>0</v>
      </c>
      <c r="Y638" s="448">
        <v>0</v>
      </c>
      <c r="Z638" s="448">
        <v>599145</v>
      </c>
      <c r="AA638" s="846">
        <v>43703</v>
      </c>
      <c r="AB638" s="846">
        <v>45530</v>
      </c>
      <c r="AC638" s="847">
        <v>599145</v>
      </c>
      <c r="AD638" s="448">
        <v>3.0305555555555554</v>
      </c>
      <c r="AE638" s="448">
        <v>5.0750000000000002</v>
      </c>
      <c r="AF638" s="848">
        <v>5.0700000000000002E-2</v>
      </c>
      <c r="AG638" s="448">
        <v>1815742.2083333333</v>
      </c>
      <c r="AH638" s="448">
        <v>3040660.875</v>
      </c>
      <c r="AI638" s="448">
        <v>30376.6515</v>
      </c>
      <c r="AJ638" s="448">
        <v>3.0305555555555554</v>
      </c>
      <c r="AK638" s="448">
        <v>5.0750000000000002</v>
      </c>
      <c r="AL638" s="448">
        <v>5.0700000000000002E-2</v>
      </c>
    </row>
    <row r="639" spans="1:38">
      <c r="A639" s="437" t="s">
        <v>1013</v>
      </c>
      <c r="B639" s="437" t="s">
        <v>2415</v>
      </c>
      <c r="C639" s="437" t="s">
        <v>517</v>
      </c>
      <c r="D639" s="437" t="s">
        <v>518</v>
      </c>
      <c r="E639" s="437" t="s">
        <v>1393</v>
      </c>
      <c r="F639" s="437" t="s">
        <v>986</v>
      </c>
      <c r="G639" s="437" t="s">
        <v>1369</v>
      </c>
      <c r="H639" s="437" t="s">
        <v>985</v>
      </c>
      <c r="I639" s="437" t="s">
        <v>0</v>
      </c>
      <c r="J639" s="437" t="s">
        <v>987</v>
      </c>
      <c r="K639" s="437" t="s">
        <v>521</v>
      </c>
      <c r="L639" s="437" t="s">
        <v>533</v>
      </c>
      <c r="M639" s="437">
        <v>1</v>
      </c>
      <c r="N639" s="437">
        <v>1</v>
      </c>
      <c r="O639" s="437">
        <v>1</v>
      </c>
      <c r="P639" s="437">
        <v>1</v>
      </c>
      <c r="Q639" s="437">
        <v>1</v>
      </c>
      <c r="R639" s="437">
        <v>1</v>
      </c>
      <c r="S639" s="448">
        <v>882787.5</v>
      </c>
      <c r="T639" s="448">
        <v>0</v>
      </c>
      <c r="U639" s="448">
        <v>0</v>
      </c>
      <c r="V639" s="448">
        <v>3943.12</v>
      </c>
      <c r="W639" s="448">
        <v>0</v>
      </c>
      <c r="X639" s="448">
        <v>0</v>
      </c>
      <c r="Y639" s="448">
        <v>0</v>
      </c>
      <c r="Z639" s="448">
        <v>882787.5</v>
      </c>
      <c r="AA639" s="846">
        <v>43703</v>
      </c>
      <c r="AB639" s="846">
        <v>45895</v>
      </c>
      <c r="AC639" s="847">
        <v>882787.5</v>
      </c>
      <c r="AD639" s="448">
        <v>4.0444444444444443</v>
      </c>
      <c r="AE639" s="448">
        <v>6.0888888888888886</v>
      </c>
      <c r="AF639" s="848">
        <v>5.3600000000000002E-2</v>
      </c>
      <c r="AG639" s="448">
        <v>3570385</v>
      </c>
      <c r="AH639" s="448">
        <v>5375195</v>
      </c>
      <c r="AI639" s="448">
        <v>47317.41</v>
      </c>
      <c r="AJ639" s="448">
        <v>4.0444444444444443</v>
      </c>
      <c r="AK639" s="448">
        <v>6.0888888888888886</v>
      </c>
      <c r="AL639" s="448">
        <v>5.3600000000000002E-2</v>
      </c>
    </row>
    <row r="640" spans="1:38">
      <c r="A640" s="437" t="s">
        <v>1013</v>
      </c>
      <c r="B640" s="437" t="s">
        <v>2416</v>
      </c>
      <c r="C640" s="437" t="s">
        <v>517</v>
      </c>
      <c r="D640" s="437" t="s">
        <v>518</v>
      </c>
      <c r="E640" s="437" t="s">
        <v>1393</v>
      </c>
      <c r="F640" s="437" t="s">
        <v>986</v>
      </c>
      <c r="G640" s="437" t="s">
        <v>1369</v>
      </c>
      <c r="H640" s="437" t="s">
        <v>985</v>
      </c>
      <c r="I640" s="437" t="s">
        <v>0</v>
      </c>
      <c r="J640" s="437" t="s">
        <v>987</v>
      </c>
      <c r="K640" s="437" t="s">
        <v>521</v>
      </c>
      <c r="L640" s="437" t="s">
        <v>533</v>
      </c>
      <c r="M640" s="437">
        <v>1</v>
      </c>
      <c r="N640" s="437">
        <v>1</v>
      </c>
      <c r="O640" s="437">
        <v>1</v>
      </c>
      <c r="P640" s="437">
        <v>1</v>
      </c>
      <c r="Q640" s="437">
        <v>1</v>
      </c>
      <c r="R640" s="437">
        <v>1</v>
      </c>
      <c r="S640" s="448">
        <v>1616895</v>
      </c>
      <c r="T640" s="448">
        <v>0</v>
      </c>
      <c r="U640" s="448">
        <v>0</v>
      </c>
      <c r="V640" s="448">
        <v>7599.41</v>
      </c>
      <c r="W640" s="448">
        <v>0</v>
      </c>
      <c r="X640" s="448">
        <v>0</v>
      </c>
      <c r="Y640" s="448">
        <v>0</v>
      </c>
      <c r="Z640" s="448">
        <v>1616895</v>
      </c>
      <c r="AA640" s="846">
        <v>43703</v>
      </c>
      <c r="AB640" s="846">
        <v>46260</v>
      </c>
      <c r="AC640" s="847">
        <v>1616895</v>
      </c>
      <c r="AD640" s="448">
        <v>5.0583333333333336</v>
      </c>
      <c r="AE640" s="448">
        <v>7.1027777777777779</v>
      </c>
      <c r="AF640" s="848">
        <v>5.6399999999999999E-2</v>
      </c>
      <c r="AG640" s="448">
        <v>8178793.875</v>
      </c>
      <c r="AH640" s="448">
        <v>11484445.875</v>
      </c>
      <c r="AI640" s="448">
        <v>91192.877999999997</v>
      </c>
      <c r="AJ640" s="448">
        <v>5.0583333333333336</v>
      </c>
      <c r="AK640" s="448">
        <v>7.1027777777777779</v>
      </c>
      <c r="AL640" s="448">
        <v>5.6399999999999999E-2</v>
      </c>
    </row>
    <row r="641" spans="1:38">
      <c r="A641" s="437" t="s">
        <v>1013</v>
      </c>
      <c r="B641" s="437" t="s">
        <v>2417</v>
      </c>
      <c r="C641" s="437" t="s">
        <v>517</v>
      </c>
      <c r="D641" s="437" t="s">
        <v>518</v>
      </c>
      <c r="E641" s="437" t="s">
        <v>1393</v>
      </c>
      <c r="F641" s="437" t="s">
        <v>986</v>
      </c>
      <c r="G641" s="437" t="s">
        <v>1369</v>
      </c>
      <c r="H641" s="437" t="s">
        <v>985</v>
      </c>
      <c r="I641" s="437" t="s">
        <v>0</v>
      </c>
      <c r="J641" s="437" t="s">
        <v>987</v>
      </c>
      <c r="K641" s="437" t="s">
        <v>521</v>
      </c>
      <c r="L641" s="437" t="s">
        <v>533</v>
      </c>
      <c r="M641" s="437">
        <v>1</v>
      </c>
      <c r="N641" s="437">
        <v>1</v>
      </c>
      <c r="O641" s="437">
        <v>1</v>
      </c>
      <c r="P641" s="437">
        <v>1</v>
      </c>
      <c r="Q641" s="437">
        <v>1</v>
      </c>
      <c r="R641" s="437">
        <v>1</v>
      </c>
      <c r="S641" s="448">
        <v>709475</v>
      </c>
      <c r="T641" s="448">
        <v>0</v>
      </c>
      <c r="U641" s="448">
        <v>0</v>
      </c>
      <c r="V641" s="448">
        <v>3505.99</v>
      </c>
      <c r="W641" s="448">
        <v>0</v>
      </c>
      <c r="X641" s="448">
        <v>0</v>
      </c>
      <c r="Y641" s="448">
        <v>0</v>
      </c>
      <c r="Z641" s="448">
        <v>709475</v>
      </c>
      <c r="AA641" s="846">
        <v>43703</v>
      </c>
      <c r="AB641" s="846">
        <v>46625</v>
      </c>
      <c r="AC641" s="847">
        <v>709475</v>
      </c>
      <c r="AD641" s="448">
        <v>6.072222222222222</v>
      </c>
      <c r="AE641" s="448">
        <v>8.1166666666666671</v>
      </c>
      <c r="AF641" s="848">
        <v>5.9299999999999999E-2</v>
      </c>
      <c r="AG641" s="448">
        <v>4308089.861111111</v>
      </c>
      <c r="AH641" s="448">
        <v>5758572.083333334</v>
      </c>
      <c r="AI641" s="448">
        <v>42071.8675</v>
      </c>
      <c r="AJ641" s="448">
        <v>6.072222222222222</v>
      </c>
      <c r="AK641" s="448">
        <v>8.1166666666666671</v>
      </c>
      <c r="AL641" s="448">
        <v>5.9299999999999999E-2</v>
      </c>
    </row>
    <row r="642" spans="1:38">
      <c r="A642" s="437" t="s">
        <v>1014</v>
      </c>
      <c r="B642" s="437" t="s">
        <v>2418</v>
      </c>
      <c r="C642" s="437" t="s">
        <v>517</v>
      </c>
      <c r="D642" s="437" t="s">
        <v>518</v>
      </c>
      <c r="E642" s="437" t="s">
        <v>1393</v>
      </c>
      <c r="F642" s="437" t="s">
        <v>986</v>
      </c>
      <c r="G642" s="437" t="s">
        <v>1369</v>
      </c>
      <c r="H642" s="437" t="s">
        <v>985</v>
      </c>
      <c r="I642" s="437" t="s">
        <v>0</v>
      </c>
      <c r="J642" s="437" t="s">
        <v>987</v>
      </c>
      <c r="K642" s="437" t="s">
        <v>521</v>
      </c>
      <c r="L642" s="437" t="s">
        <v>533</v>
      </c>
      <c r="M642" s="437">
        <v>1</v>
      </c>
      <c r="N642" s="437">
        <v>1</v>
      </c>
      <c r="O642" s="437">
        <v>1</v>
      </c>
      <c r="P642" s="437">
        <v>1</v>
      </c>
      <c r="Q642" s="437">
        <v>1</v>
      </c>
      <c r="R642" s="437">
        <v>1</v>
      </c>
      <c r="S642" s="448">
        <v>26550</v>
      </c>
      <c r="T642" s="448">
        <v>0</v>
      </c>
      <c r="U642" s="448">
        <v>26550</v>
      </c>
      <c r="V642" s="448">
        <v>84.52</v>
      </c>
      <c r="W642" s="448">
        <v>0</v>
      </c>
      <c r="X642" s="448">
        <v>0</v>
      </c>
      <c r="Y642" s="448">
        <v>0</v>
      </c>
      <c r="Z642" s="448">
        <v>0</v>
      </c>
      <c r="AA642" s="846">
        <v>43704</v>
      </c>
      <c r="AB642" s="846">
        <v>44435</v>
      </c>
      <c r="AC642" s="847">
        <v>53100</v>
      </c>
      <c r="AD642" s="448">
        <v>-1.1111111111111112E-2</v>
      </c>
      <c r="AE642" s="448">
        <v>2.0305555555555554</v>
      </c>
      <c r="AF642" s="848">
        <v>3.8199999999999998E-2</v>
      </c>
      <c r="AG642" s="448">
        <v>0</v>
      </c>
      <c r="AH642" s="448">
        <v>0</v>
      </c>
      <c r="AI642" s="448">
        <v>0</v>
      </c>
      <c r="AJ642" s="448">
        <v>0</v>
      </c>
      <c r="AK642" s="448">
        <v>0</v>
      </c>
      <c r="AL642" s="448">
        <v>0</v>
      </c>
    </row>
    <row r="643" spans="1:38">
      <c r="A643" s="437" t="s">
        <v>1014</v>
      </c>
      <c r="B643" s="437" t="s">
        <v>2419</v>
      </c>
      <c r="C643" s="437" t="s">
        <v>517</v>
      </c>
      <c r="D643" s="437" t="s">
        <v>518</v>
      </c>
      <c r="E643" s="437" t="s">
        <v>1393</v>
      </c>
      <c r="F643" s="437" t="s">
        <v>986</v>
      </c>
      <c r="G643" s="437" t="s">
        <v>1369</v>
      </c>
      <c r="H643" s="437" t="s">
        <v>985</v>
      </c>
      <c r="I643" s="437" t="s">
        <v>0</v>
      </c>
      <c r="J643" s="437" t="s">
        <v>987</v>
      </c>
      <c r="K643" s="437" t="s">
        <v>521</v>
      </c>
      <c r="L643" s="437" t="s">
        <v>533</v>
      </c>
      <c r="M643" s="437">
        <v>1</v>
      </c>
      <c r="N643" s="437">
        <v>1</v>
      </c>
      <c r="O643" s="437">
        <v>1</v>
      </c>
      <c r="P643" s="437">
        <v>1</v>
      </c>
      <c r="Q643" s="437">
        <v>1</v>
      </c>
      <c r="R643" s="437">
        <v>1</v>
      </c>
      <c r="S643" s="448">
        <v>147500</v>
      </c>
      <c r="T643" s="448">
        <v>0</v>
      </c>
      <c r="U643" s="448">
        <v>0</v>
      </c>
      <c r="V643" s="448">
        <v>528.54</v>
      </c>
      <c r="W643" s="448">
        <v>0</v>
      </c>
      <c r="X643" s="448">
        <v>0</v>
      </c>
      <c r="Y643" s="448">
        <v>0</v>
      </c>
      <c r="Z643" s="448">
        <v>147500</v>
      </c>
      <c r="AA643" s="846">
        <v>43704</v>
      </c>
      <c r="AB643" s="846">
        <v>44800</v>
      </c>
      <c r="AC643" s="847">
        <v>147500</v>
      </c>
      <c r="AD643" s="448">
        <v>1.0027777777777778</v>
      </c>
      <c r="AE643" s="448">
        <v>3.0444444444444443</v>
      </c>
      <c r="AF643" s="848">
        <v>4.2999999999999997E-2</v>
      </c>
      <c r="AG643" s="448">
        <v>147909.72222222222</v>
      </c>
      <c r="AH643" s="448">
        <v>449055.5555555555</v>
      </c>
      <c r="AI643" s="448">
        <v>6342.4999999999991</v>
      </c>
      <c r="AJ643" s="448">
        <v>1.0027777777777778</v>
      </c>
      <c r="AK643" s="448">
        <v>3.0444444444444443</v>
      </c>
      <c r="AL643" s="448">
        <v>4.2999999999999997E-2</v>
      </c>
    </row>
    <row r="644" spans="1:38">
      <c r="A644" s="437" t="s">
        <v>1014</v>
      </c>
      <c r="B644" s="437" t="s">
        <v>2420</v>
      </c>
      <c r="C644" s="437" t="s">
        <v>517</v>
      </c>
      <c r="D644" s="437" t="s">
        <v>518</v>
      </c>
      <c r="E644" s="437" t="s">
        <v>1393</v>
      </c>
      <c r="F644" s="437" t="s">
        <v>986</v>
      </c>
      <c r="G644" s="437" t="s">
        <v>1369</v>
      </c>
      <c r="H644" s="437" t="s">
        <v>985</v>
      </c>
      <c r="I644" s="437" t="s">
        <v>0</v>
      </c>
      <c r="J644" s="437" t="s">
        <v>987</v>
      </c>
      <c r="K644" s="437" t="s">
        <v>521</v>
      </c>
      <c r="L644" s="437" t="s">
        <v>533</v>
      </c>
      <c r="M644" s="437">
        <v>1</v>
      </c>
      <c r="N644" s="437">
        <v>1</v>
      </c>
      <c r="O644" s="437">
        <v>1</v>
      </c>
      <c r="P644" s="437">
        <v>1</v>
      </c>
      <c r="Q644" s="437">
        <v>1</v>
      </c>
      <c r="R644" s="437">
        <v>1</v>
      </c>
      <c r="S644" s="448">
        <v>255617.5</v>
      </c>
      <c r="T644" s="448">
        <v>0</v>
      </c>
      <c r="U644" s="448">
        <v>0</v>
      </c>
      <c r="V644" s="448">
        <v>1003.3</v>
      </c>
      <c r="W644" s="448">
        <v>0</v>
      </c>
      <c r="X644" s="448">
        <v>0</v>
      </c>
      <c r="Y644" s="448">
        <v>0</v>
      </c>
      <c r="Z644" s="448">
        <v>255617.5</v>
      </c>
      <c r="AA644" s="846">
        <v>43704</v>
      </c>
      <c r="AB644" s="846">
        <v>45165</v>
      </c>
      <c r="AC644" s="847">
        <v>255617.5</v>
      </c>
      <c r="AD644" s="448">
        <v>2.0166666666666666</v>
      </c>
      <c r="AE644" s="448">
        <v>4.0583333333333336</v>
      </c>
      <c r="AF644" s="848">
        <v>4.7100000000000003E-2</v>
      </c>
      <c r="AG644" s="448">
        <v>515495.29166666663</v>
      </c>
      <c r="AH644" s="448">
        <v>1037381.0208333334</v>
      </c>
      <c r="AI644" s="448">
        <v>12039.58425</v>
      </c>
      <c r="AJ644" s="448">
        <v>2.0166666666666666</v>
      </c>
      <c r="AK644" s="448">
        <v>4.0583333333333336</v>
      </c>
      <c r="AL644" s="448">
        <v>4.7100000000000003E-2</v>
      </c>
    </row>
    <row r="645" spans="1:38">
      <c r="A645" s="437" t="s">
        <v>1014</v>
      </c>
      <c r="B645" s="437" t="s">
        <v>2421</v>
      </c>
      <c r="C645" s="437" t="s">
        <v>517</v>
      </c>
      <c r="D645" s="437" t="s">
        <v>518</v>
      </c>
      <c r="E645" s="437" t="s">
        <v>1393</v>
      </c>
      <c r="F645" s="437" t="s">
        <v>986</v>
      </c>
      <c r="G645" s="437" t="s">
        <v>1369</v>
      </c>
      <c r="H645" s="437" t="s">
        <v>985</v>
      </c>
      <c r="I645" s="437" t="s">
        <v>0</v>
      </c>
      <c r="J645" s="437" t="s">
        <v>987</v>
      </c>
      <c r="K645" s="437" t="s">
        <v>521</v>
      </c>
      <c r="L645" s="437" t="s">
        <v>533</v>
      </c>
      <c r="M645" s="437">
        <v>1</v>
      </c>
      <c r="N645" s="437">
        <v>1</v>
      </c>
      <c r="O645" s="437">
        <v>1</v>
      </c>
      <c r="P645" s="437">
        <v>1</v>
      </c>
      <c r="Q645" s="437">
        <v>1</v>
      </c>
      <c r="R645" s="437">
        <v>1</v>
      </c>
      <c r="S645" s="448">
        <v>672452.5</v>
      </c>
      <c r="T645" s="448">
        <v>0</v>
      </c>
      <c r="U645" s="448">
        <v>0</v>
      </c>
      <c r="V645" s="448">
        <v>2841.11</v>
      </c>
      <c r="W645" s="448">
        <v>0</v>
      </c>
      <c r="X645" s="448">
        <v>0</v>
      </c>
      <c r="Y645" s="448">
        <v>0</v>
      </c>
      <c r="Z645" s="448">
        <v>672452.5</v>
      </c>
      <c r="AA645" s="846">
        <v>43704</v>
      </c>
      <c r="AB645" s="846">
        <v>45531</v>
      </c>
      <c r="AC645" s="847">
        <v>672452.5</v>
      </c>
      <c r="AD645" s="448">
        <v>3.0333333333333332</v>
      </c>
      <c r="AE645" s="448">
        <v>5.0750000000000002</v>
      </c>
      <c r="AF645" s="848">
        <v>5.0700000000000002E-2</v>
      </c>
      <c r="AG645" s="448">
        <v>2039772.5833333333</v>
      </c>
      <c r="AH645" s="448">
        <v>3412696.4375</v>
      </c>
      <c r="AI645" s="448">
        <v>34093.34175</v>
      </c>
      <c r="AJ645" s="448">
        <v>3.0333333333333332</v>
      </c>
      <c r="AK645" s="448">
        <v>5.0750000000000002</v>
      </c>
      <c r="AL645" s="448">
        <v>5.0700000000000002E-2</v>
      </c>
    </row>
    <row r="646" spans="1:38">
      <c r="A646" s="437" t="s">
        <v>1014</v>
      </c>
      <c r="B646" s="437" t="s">
        <v>2422</v>
      </c>
      <c r="C646" s="437" t="s">
        <v>517</v>
      </c>
      <c r="D646" s="437" t="s">
        <v>518</v>
      </c>
      <c r="E646" s="437" t="s">
        <v>1393</v>
      </c>
      <c r="F646" s="437" t="s">
        <v>986</v>
      </c>
      <c r="G646" s="437" t="s">
        <v>1369</v>
      </c>
      <c r="H646" s="437" t="s">
        <v>985</v>
      </c>
      <c r="I646" s="437" t="s">
        <v>0</v>
      </c>
      <c r="J646" s="437" t="s">
        <v>987</v>
      </c>
      <c r="K646" s="437" t="s">
        <v>521</v>
      </c>
      <c r="L646" s="437" t="s">
        <v>533</v>
      </c>
      <c r="M646" s="437">
        <v>1</v>
      </c>
      <c r="N646" s="437">
        <v>1</v>
      </c>
      <c r="O646" s="437">
        <v>1</v>
      </c>
      <c r="P646" s="437">
        <v>1</v>
      </c>
      <c r="Q646" s="437">
        <v>1</v>
      </c>
      <c r="R646" s="437">
        <v>1</v>
      </c>
      <c r="S646" s="448">
        <v>1668962.5</v>
      </c>
      <c r="T646" s="448">
        <v>0</v>
      </c>
      <c r="U646" s="448">
        <v>0</v>
      </c>
      <c r="V646" s="448">
        <v>7454.7</v>
      </c>
      <c r="W646" s="448">
        <v>0</v>
      </c>
      <c r="X646" s="448">
        <v>0</v>
      </c>
      <c r="Y646" s="448">
        <v>0</v>
      </c>
      <c r="Z646" s="448">
        <v>1668962.5</v>
      </c>
      <c r="AA646" s="846">
        <v>43704</v>
      </c>
      <c r="AB646" s="846">
        <v>45896</v>
      </c>
      <c r="AC646" s="847">
        <v>1668962.5</v>
      </c>
      <c r="AD646" s="448">
        <v>4.0472222222222225</v>
      </c>
      <c r="AE646" s="448">
        <v>6.0888888888888886</v>
      </c>
      <c r="AF646" s="848">
        <v>5.3600000000000002E-2</v>
      </c>
      <c r="AG646" s="448">
        <v>6754662.118055556</v>
      </c>
      <c r="AH646" s="448">
        <v>10162127.222222222</v>
      </c>
      <c r="AI646" s="448">
        <v>89456.39</v>
      </c>
      <c r="AJ646" s="448">
        <v>4.0472222222222225</v>
      </c>
      <c r="AK646" s="448">
        <v>6.0888888888888886</v>
      </c>
      <c r="AL646" s="448">
        <v>5.3600000000000002E-2</v>
      </c>
    </row>
    <row r="647" spans="1:38">
      <c r="A647" s="437" t="s">
        <v>1014</v>
      </c>
      <c r="B647" s="437" t="s">
        <v>2423</v>
      </c>
      <c r="C647" s="437" t="s">
        <v>517</v>
      </c>
      <c r="D647" s="437" t="s">
        <v>518</v>
      </c>
      <c r="E647" s="437" t="s">
        <v>1393</v>
      </c>
      <c r="F647" s="437" t="s">
        <v>986</v>
      </c>
      <c r="G647" s="437" t="s">
        <v>1369</v>
      </c>
      <c r="H647" s="437" t="s">
        <v>985</v>
      </c>
      <c r="I647" s="437" t="s">
        <v>0</v>
      </c>
      <c r="J647" s="437" t="s">
        <v>987</v>
      </c>
      <c r="K647" s="437" t="s">
        <v>521</v>
      </c>
      <c r="L647" s="437" t="s">
        <v>533</v>
      </c>
      <c r="M647" s="437">
        <v>1</v>
      </c>
      <c r="N647" s="437">
        <v>1</v>
      </c>
      <c r="O647" s="437">
        <v>1</v>
      </c>
      <c r="P647" s="437">
        <v>1</v>
      </c>
      <c r="Q647" s="437">
        <v>1</v>
      </c>
      <c r="R647" s="437">
        <v>1</v>
      </c>
      <c r="S647" s="448">
        <v>1625007.5</v>
      </c>
      <c r="T647" s="448">
        <v>0</v>
      </c>
      <c r="U647" s="448">
        <v>0</v>
      </c>
      <c r="V647" s="448">
        <v>7637.54</v>
      </c>
      <c r="W647" s="448">
        <v>0</v>
      </c>
      <c r="X647" s="448">
        <v>0</v>
      </c>
      <c r="Y647" s="448">
        <v>0</v>
      </c>
      <c r="Z647" s="448">
        <v>1625007.5</v>
      </c>
      <c r="AA647" s="846">
        <v>43704</v>
      </c>
      <c r="AB647" s="846">
        <v>46261</v>
      </c>
      <c r="AC647" s="847">
        <v>1625007.5</v>
      </c>
      <c r="AD647" s="448">
        <v>5.0611111111111109</v>
      </c>
      <c r="AE647" s="448">
        <v>7.1027777777777779</v>
      </c>
      <c r="AF647" s="848">
        <v>5.6399999999999999E-2</v>
      </c>
      <c r="AG647" s="448">
        <v>8224343.513888889</v>
      </c>
      <c r="AH647" s="448">
        <v>11542067.159722222</v>
      </c>
      <c r="AI647" s="448">
        <v>91650.422999999995</v>
      </c>
      <c r="AJ647" s="448">
        <v>5.0611111111111109</v>
      </c>
      <c r="AK647" s="448">
        <v>7.1027777777777779</v>
      </c>
      <c r="AL647" s="448">
        <v>5.6399999999999999E-2</v>
      </c>
    </row>
    <row r="648" spans="1:38">
      <c r="A648" s="437" t="s">
        <v>1014</v>
      </c>
      <c r="B648" s="437" t="s">
        <v>2424</v>
      </c>
      <c r="C648" s="437" t="s">
        <v>517</v>
      </c>
      <c r="D648" s="437" t="s">
        <v>518</v>
      </c>
      <c r="E648" s="437" t="s">
        <v>1393</v>
      </c>
      <c r="F648" s="437" t="s">
        <v>986</v>
      </c>
      <c r="G648" s="437" t="s">
        <v>1369</v>
      </c>
      <c r="H648" s="437" t="s">
        <v>985</v>
      </c>
      <c r="I648" s="437" t="s">
        <v>0</v>
      </c>
      <c r="J648" s="437" t="s">
        <v>987</v>
      </c>
      <c r="K648" s="437" t="s">
        <v>521</v>
      </c>
      <c r="L648" s="437" t="s">
        <v>533</v>
      </c>
      <c r="M648" s="437">
        <v>1</v>
      </c>
      <c r="N648" s="437">
        <v>1</v>
      </c>
      <c r="O648" s="437">
        <v>1</v>
      </c>
      <c r="P648" s="437">
        <v>1</v>
      </c>
      <c r="Q648" s="437">
        <v>1</v>
      </c>
      <c r="R648" s="437">
        <v>1</v>
      </c>
      <c r="S648" s="448">
        <v>955800</v>
      </c>
      <c r="T648" s="448">
        <v>0</v>
      </c>
      <c r="U648" s="448">
        <v>0</v>
      </c>
      <c r="V648" s="448">
        <v>4723.24</v>
      </c>
      <c r="W648" s="448">
        <v>0</v>
      </c>
      <c r="X648" s="448">
        <v>0</v>
      </c>
      <c r="Y648" s="448">
        <v>0</v>
      </c>
      <c r="Z648" s="448">
        <v>955800</v>
      </c>
      <c r="AA648" s="846">
        <v>43704</v>
      </c>
      <c r="AB648" s="846">
        <v>46626</v>
      </c>
      <c r="AC648" s="847">
        <v>955800</v>
      </c>
      <c r="AD648" s="448">
        <v>6.0750000000000002</v>
      </c>
      <c r="AE648" s="448">
        <v>8.1166666666666671</v>
      </c>
      <c r="AF648" s="848">
        <v>5.9299999999999999E-2</v>
      </c>
      <c r="AG648" s="448">
        <v>5806485</v>
      </c>
      <c r="AH648" s="448">
        <v>7757910</v>
      </c>
      <c r="AI648" s="448">
        <v>56678.939999999995</v>
      </c>
      <c r="AJ648" s="448">
        <v>6.0750000000000002</v>
      </c>
      <c r="AK648" s="448">
        <v>8.1166666666666671</v>
      </c>
      <c r="AL648" s="448">
        <v>5.9299999999999992E-2</v>
      </c>
    </row>
    <row r="649" spans="1:38">
      <c r="A649" s="437" t="s">
        <v>1015</v>
      </c>
      <c r="B649" s="437" t="s">
        <v>2425</v>
      </c>
      <c r="C649" s="437" t="s">
        <v>517</v>
      </c>
      <c r="D649" s="437" t="s">
        <v>518</v>
      </c>
      <c r="E649" s="437" t="s">
        <v>1393</v>
      </c>
      <c r="F649" s="437" t="s">
        <v>986</v>
      </c>
      <c r="G649" s="437" t="s">
        <v>1369</v>
      </c>
      <c r="H649" s="437" t="s">
        <v>985</v>
      </c>
      <c r="I649" s="437" t="s">
        <v>0</v>
      </c>
      <c r="J649" s="437" t="s">
        <v>987</v>
      </c>
      <c r="K649" s="437" t="s">
        <v>521</v>
      </c>
      <c r="L649" s="437" t="s">
        <v>533</v>
      </c>
      <c r="M649" s="437">
        <v>1</v>
      </c>
      <c r="N649" s="437">
        <v>1</v>
      </c>
      <c r="O649" s="437">
        <v>1</v>
      </c>
      <c r="P649" s="437">
        <v>1</v>
      </c>
      <c r="Q649" s="437">
        <v>1</v>
      </c>
      <c r="R649" s="437">
        <v>1</v>
      </c>
      <c r="S649" s="448">
        <v>24042.5</v>
      </c>
      <c r="T649" s="448">
        <v>0</v>
      </c>
      <c r="U649" s="448">
        <v>24042.5</v>
      </c>
      <c r="V649" s="448">
        <v>76.540000000000006</v>
      </c>
      <c r="W649" s="448">
        <v>0</v>
      </c>
      <c r="X649" s="448">
        <v>0</v>
      </c>
      <c r="Y649" s="448">
        <v>0</v>
      </c>
      <c r="Z649" s="448">
        <v>0</v>
      </c>
      <c r="AA649" s="846">
        <v>43705</v>
      </c>
      <c r="AB649" s="846">
        <v>44436</v>
      </c>
      <c r="AC649" s="847">
        <v>48085</v>
      </c>
      <c r="AD649" s="448">
        <v>-8.3333333333333332E-3</v>
      </c>
      <c r="AE649" s="448">
        <v>2.0305555555555554</v>
      </c>
      <c r="AF649" s="848">
        <v>3.8199999999999998E-2</v>
      </c>
      <c r="AG649" s="448">
        <v>0</v>
      </c>
      <c r="AH649" s="448">
        <v>0</v>
      </c>
      <c r="AI649" s="448">
        <v>0</v>
      </c>
      <c r="AJ649" s="448">
        <v>0</v>
      </c>
      <c r="AK649" s="448">
        <v>0</v>
      </c>
      <c r="AL649" s="448">
        <v>0</v>
      </c>
    </row>
    <row r="650" spans="1:38">
      <c r="A650" s="437" t="s">
        <v>1015</v>
      </c>
      <c r="B650" s="437" t="s">
        <v>2426</v>
      </c>
      <c r="C650" s="437" t="s">
        <v>517</v>
      </c>
      <c r="D650" s="437" t="s">
        <v>518</v>
      </c>
      <c r="E650" s="437" t="s">
        <v>1393</v>
      </c>
      <c r="F650" s="437" t="s">
        <v>986</v>
      </c>
      <c r="G650" s="437" t="s">
        <v>1369</v>
      </c>
      <c r="H650" s="437" t="s">
        <v>985</v>
      </c>
      <c r="I650" s="437" t="s">
        <v>0</v>
      </c>
      <c r="J650" s="437" t="s">
        <v>987</v>
      </c>
      <c r="K650" s="437" t="s">
        <v>521</v>
      </c>
      <c r="L650" s="437" t="s">
        <v>533</v>
      </c>
      <c r="M650" s="437">
        <v>1</v>
      </c>
      <c r="N650" s="437">
        <v>1</v>
      </c>
      <c r="O650" s="437">
        <v>1</v>
      </c>
      <c r="P650" s="437">
        <v>1</v>
      </c>
      <c r="Q650" s="437">
        <v>1</v>
      </c>
      <c r="R650" s="437">
        <v>1</v>
      </c>
      <c r="S650" s="448">
        <v>53100</v>
      </c>
      <c r="T650" s="448">
        <v>0</v>
      </c>
      <c r="U650" s="448">
        <v>0</v>
      </c>
      <c r="V650" s="448">
        <v>190.27</v>
      </c>
      <c r="W650" s="448">
        <v>0</v>
      </c>
      <c r="X650" s="448">
        <v>0</v>
      </c>
      <c r="Y650" s="448">
        <v>0</v>
      </c>
      <c r="Z650" s="448">
        <v>53100</v>
      </c>
      <c r="AA650" s="846">
        <v>43705</v>
      </c>
      <c r="AB650" s="846">
        <v>44801</v>
      </c>
      <c r="AC650" s="847">
        <v>53100</v>
      </c>
      <c r="AD650" s="448">
        <v>1.0055555555555555</v>
      </c>
      <c r="AE650" s="448">
        <v>3.0444444444444443</v>
      </c>
      <c r="AF650" s="848">
        <v>4.2999999999999997E-2</v>
      </c>
      <c r="AG650" s="448">
        <v>53395</v>
      </c>
      <c r="AH650" s="448">
        <v>161660</v>
      </c>
      <c r="AI650" s="448">
        <v>2283.2999999999997</v>
      </c>
      <c r="AJ650" s="448">
        <v>1.0055555555555555</v>
      </c>
      <c r="AK650" s="448">
        <v>3.0444444444444443</v>
      </c>
      <c r="AL650" s="448">
        <v>4.2999999999999997E-2</v>
      </c>
    </row>
    <row r="651" spans="1:38">
      <c r="A651" s="437" t="s">
        <v>1015</v>
      </c>
      <c r="B651" s="437" t="s">
        <v>2427</v>
      </c>
      <c r="C651" s="437" t="s">
        <v>517</v>
      </c>
      <c r="D651" s="437" t="s">
        <v>518</v>
      </c>
      <c r="E651" s="437" t="s">
        <v>1393</v>
      </c>
      <c r="F651" s="437" t="s">
        <v>986</v>
      </c>
      <c r="G651" s="437" t="s">
        <v>1369</v>
      </c>
      <c r="H651" s="437" t="s">
        <v>985</v>
      </c>
      <c r="I651" s="437" t="s">
        <v>0</v>
      </c>
      <c r="J651" s="437" t="s">
        <v>987</v>
      </c>
      <c r="K651" s="437" t="s">
        <v>521</v>
      </c>
      <c r="L651" s="437" t="s">
        <v>533</v>
      </c>
      <c r="M651" s="437">
        <v>1</v>
      </c>
      <c r="N651" s="437">
        <v>1</v>
      </c>
      <c r="O651" s="437">
        <v>1</v>
      </c>
      <c r="P651" s="437">
        <v>1</v>
      </c>
      <c r="Q651" s="437">
        <v>1</v>
      </c>
      <c r="R651" s="437">
        <v>1</v>
      </c>
      <c r="S651" s="448">
        <v>96317.5</v>
      </c>
      <c r="T651" s="448">
        <v>0</v>
      </c>
      <c r="U651" s="448">
        <v>0</v>
      </c>
      <c r="V651" s="448">
        <v>378.05</v>
      </c>
      <c r="W651" s="448">
        <v>0</v>
      </c>
      <c r="X651" s="448">
        <v>0</v>
      </c>
      <c r="Y651" s="448">
        <v>0</v>
      </c>
      <c r="Z651" s="448">
        <v>96317.5</v>
      </c>
      <c r="AA651" s="846">
        <v>43705</v>
      </c>
      <c r="AB651" s="846">
        <v>45166</v>
      </c>
      <c r="AC651" s="847">
        <v>96317.5</v>
      </c>
      <c r="AD651" s="448">
        <v>2.0194444444444444</v>
      </c>
      <c r="AE651" s="448">
        <v>4.0583333333333336</v>
      </c>
      <c r="AF651" s="848">
        <v>4.7100000000000003E-2</v>
      </c>
      <c r="AG651" s="448">
        <v>194507.84027777778</v>
      </c>
      <c r="AH651" s="448">
        <v>390888.52083333337</v>
      </c>
      <c r="AI651" s="448">
        <v>4536.5542500000001</v>
      </c>
      <c r="AJ651" s="448">
        <v>2.0194444444444444</v>
      </c>
      <c r="AK651" s="448">
        <v>4.0583333333333336</v>
      </c>
      <c r="AL651" s="448">
        <v>4.7100000000000003E-2</v>
      </c>
    </row>
    <row r="652" spans="1:38">
      <c r="A652" s="437" t="s">
        <v>1015</v>
      </c>
      <c r="B652" s="437" t="s">
        <v>2428</v>
      </c>
      <c r="C652" s="437" t="s">
        <v>517</v>
      </c>
      <c r="D652" s="437" t="s">
        <v>518</v>
      </c>
      <c r="E652" s="437" t="s">
        <v>1393</v>
      </c>
      <c r="F652" s="437" t="s">
        <v>986</v>
      </c>
      <c r="G652" s="437" t="s">
        <v>1369</v>
      </c>
      <c r="H652" s="437" t="s">
        <v>985</v>
      </c>
      <c r="I652" s="437" t="s">
        <v>0</v>
      </c>
      <c r="J652" s="437" t="s">
        <v>987</v>
      </c>
      <c r="K652" s="437" t="s">
        <v>521</v>
      </c>
      <c r="L652" s="437" t="s">
        <v>533</v>
      </c>
      <c r="M652" s="437">
        <v>1</v>
      </c>
      <c r="N652" s="437">
        <v>1</v>
      </c>
      <c r="O652" s="437">
        <v>1</v>
      </c>
      <c r="P652" s="437">
        <v>1</v>
      </c>
      <c r="Q652" s="437">
        <v>1</v>
      </c>
      <c r="R652" s="437">
        <v>1</v>
      </c>
      <c r="S652" s="448">
        <v>404150</v>
      </c>
      <c r="T652" s="448">
        <v>0</v>
      </c>
      <c r="U652" s="448">
        <v>0</v>
      </c>
      <c r="V652" s="448">
        <v>1707.53</v>
      </c>
      <c r="W652" s="448">
        <v>0</v>
      </c>
      <c r="X652" s="448">
        <v>0</v>
      </c>
      <c r="Y652" s="448">
        <v>0</v>
      </c>
      <c r="Z652" s="448">
        <v>404150</v>
      </c>
      <c r="AA652" s="846">
        <v>43705</v>
      </c>
      <c r="AB652" s="846">
        <v>45532</v>
      </c>
      <c r="AC652" s="847">
        <v>404150</v>
      </c>
      <c r="AD652" s="448">
        <v>3.036111111111111</v>
      </c>
      <c r="AE652" s="448">
        <v>5.0750000000000002</v>
      </c>
      <c r="AF652" s="848">
        <v>5.0700000000000002E-2</v>
      </c>
      <c r="AG652" s="448">
        <v>1227044.3055555555</v>
      </c>
      <c r="AH652" s="448">
        <v>2051061.25</v>
      </c>
      <c r="AI652" s="448">
        <v>20490.405000000002</v>
      </c>
      <c r="AJ652" s="448">
        <v>3.036111111111111</v>
      </c>
      <c r="AK652" s="448">
        <v>5.0750000000000002</v>
      </c>
      <c r="AL652" s="448">
        <v>5.0700000000000009E-2</v>
      </c>
    </row>
    <row r="653" spans="1:38">
      <c r="A653" s="437" t="s">
        <v>1015</v>
      </c>
      <c r="B653" s="437" t="s">
        <v>2429</v>
      </c>
      <c r="C653" s="437" t="s">
        <v>517</v>
      </c>
      <c r="D653" s="437" t="s">
        <v>518</v>
      </c>
      <c r="E653" s="437" t="s">
        <v>1393</v>
      </c>
      <c r="F653" s="437" t="s">
        <v>986</v>
      </c>
      <c r="G653" s="437" t="s">
        <v>1369</v>
      </c>
      <c r="H653" s="437" t="s">
        <v>985</v>
      </c>
      <c r="I653" s="437" t="s">
        <v>0</v>
      </c>
      <c r="J653" s="437" t="s">
        <v>987</v>
      </c>
      <c r="K653" s="437" t="s">
        <v>521</v>
      </c>
      <c r="L653" s="437" t="s">
        <v>533</v>
      </c>
      <c r="M653" s="437">
        <v>1</v>
      </c>
      <c r="N653" s="437">
        <v>1</v>
      </c>
      <c r="O653" s="437">
        <v>1</v>
      </c>
      <c r="P653" s="437">
        <v>1</v>
      </c>
      <c r="Q653" s="437">
        <v>1</v>
      </c>
      <c r="R653" s="437">
        <v>1</v>
      </c>
      <c r="S653" s="448">
        <v>826147.5</v>
      </c>
      <c r="T653" s="448">
        <v>0</v>
      </c>
      <c r="U653" s="448">
        <v>0</v>
      </c>
      <c r="V653" s="448">
        <v>3690.13</v>
      </c>
      <c r="W653" s="448">
        <v>0</v>
      </c>
      <c r="X653" s="448">
        <v>0</v>
      </c>
      <c r="Y653" s="448">
        <v>0</v>
      </c>
      <c r="Z653" s="448">
        <v>826147.5</v>
      </c>
      <c r="AA653" s="846">
        <v>43705</v>
      </c>
      <c r="AB653" s="846">
        <v>45897</v>
      </c>
      <c r="AC653" s="847">
        <v>826147.5</v>
      </c>
      <c r="AD653" s="448">
        <v>4.05</v>
      </c>
      <c r="AE653" s="448">
        <v>6.0888888888888886</v>
      </c>
      <c r="AF653" s="848">
        <v>5.3600000000000002E-2</v>
      </c>
      <c r="AG653" s="448">
        <v>3345897.375</v>
      </c>
      <c r="AH653" s="448">
        <v>5030320.333333333</v>
      </c>
      <c r="AI653" s="448">
        <v>44281.506000000001</v>
      </c>
      <c r="AJ653" s="448">
        <v>4.05</v>
      </c>
      <c r="AK653" s="448">
        <v>6.0888888888888886</v>
      </c>
      <c r="AL653" s="448">
        <v>5.3600000000000002E-2</v>
      </c>
    </row>
    <row r="654" spans="1:38">
      <c r="A654" s="437" t="s">
        <v>1015</v>
      </c>
      <c r="B654" s="437" t="s">
        <v>2430</v>
      </c>
      <c r="C654" s="437" t="s">
        <v>517</v>
      </c>
      <c r="D654" s="437" t="s">
        <v>518</v>
      </c>
      <c r="E654" s="437" t="s">
        <v>1393</v>
      </c>
      <c r="F654" s="437" t="s">
        <v>986</v>
      </c>
      <c r="G654" s="437" t="s">
        <v>1369</v>
      </c>
      <c r="H654" s="437" t="s">
        <v>985</v>
      </c>
      <c r="I654" s="437" t="s">
        <v>0</v>
      </c>
      <c r="J654" s="437" t="s">
        <v>987</v>
      </c>
      <c r="K654" s="437" t="s">
        <v>521</v>
      </c>
      <c r="L654" s="437" t="s">
        <v>533</v>
      </c>
      <c r="M654" s="437">
        <v>1</v>
      </c>
      <c r="N654" s="437">
        <v>1</v>
      </c>
      <c r="O654" s="437">
        <v>1</v>
      </c>
      <c r="P654" s="437">
        <v>1</v>
      </c>
      <c r="Q654" s="437">
        <v>1</v>
      </c>
      <c r="R654" s="437">
        <v>1</v>
      </c>
      <c r="S654" s="448">
        <v>1205812.5</v>
      </c>
      <c r="T654" s="448">
        <v>0</v>
      </c>
      <c r="U654" s="448">
        <v>0</v>
      </c>
      <c r="V654" s="448">
        <v>5667.32</v>
      </c>
      <c r="W654" s="448">
        <v>0</v>
      </c>
      <c r="X654" s="448">
        <v>0</v>
      </c>
      <c r="Y654" s="448">
        <v>0</v>
      </c>
      <c r="Z654" s="448">
        <v>1205812.5</v>
      </c>
      <c r="AA654" s="846">
        <v>43705</v>
      </c>
      <c r="AB654" s="846">
        <v>46262</v>
      </c>
      <c r="AC654" s="847">
        <v>1205812.5</v>
      </c>
      <c r="AD654" s="448">
        <v>5.0638888888888891</v>
      </c>
      <c r="AE654" s="448">
        <v>7.1027777777777779</v>
      </c>
      <c r="AF654" s="848">
        <v>5.6399999999999999E-2</v>
      </c>
      <c r="AG654" s="448">
        <v>6106100.520833334</v>
      </c>
      <c r="AH654" s="448">
        <v>8564618.229166666</v>
      </c>
      <c r="AI654" s="448">
        <v>68007.824999999997</v>
      </c>
      <c r="AJ654" s="448">
        <v>5.0638888888888891</v>
      </c>
      <c r="AK654" s="448">
        <v>7.102777777777777</v>
      </c>
      <c r="AL654" s="448">
        <v>5.6399999999999999E-2</v>
      </c>
    </row>
    <row r="655" spans="1:38">
      <c r="A655" s="437" t="s">
        <v>1015</v>
      </c>
      <c r="B655" s="437" t="s">
        <v>2431</v>
      </c>
      <c r="C655" s="437" t="s">
        <v>517</v>
      </c>
      <c r="D655" s="437" t="s">
        <v>518</v>
      </c>
      <c r="E655" s="437" t="s">
        <v>1393</v>
      </c>
      <c r="F655" s="437" t="s">
        <v>986</v>
      </c>
      <c r="G655" s="437" t="s">
        <v>1369</v>
      </c>
      <c r="H655" s="437" t="s">
        <v>985</v>
      </c>
      <c r="I655" s="437" t="s">
        <v>0</v>
      </c>
      <c r="J655" s="437" t="s">
        <v>987</v>
      </c>
      <c r="K655" s="437" t="s">
        <v>521</v>
      </c>
      <c r="L655" s="437" t="s">
        <v>533</v>
      </c>
      <c r="M655" s="437">
        <v>1</v>
      </c>
      <c r="N655" s="437">
        <v>1</v>
      </c>
      <c r="O655" s="437">
        <v>1</v>
      </c>
      <c r="P655" s="437">
        <v>1</v>
      </c>
      <c r="Q655" s="437">
        <v>1</v>
      </c>
      <c r="R655" s="437">
        <v>1</v>
      </c>
      <c r="S655" s="448">
        <v>422735</v>
      </c>
      <c r="T655" s="448">
        <v>0</v>
      </c>
      <c r="U655" s="448">
        <v>0</v>
      </c>
      <c r="V655" s="448">
        <v>2089.02</v>
      </c>
      <c r="W655" s="448">
        <v>0</v>
      </c>
      <c r="X655" s="448">
        <v>0</v>
      </c>
      <c r="Y655" s="448">
        <v>0</v>
      </c>
      <c r="Z655" s="448">
        <v>422735</v>
      </c>
      <c r="AA655" s="846">
        <v>43705</v>
      </c>
      <c r="AB655" s="846">
        <v>46627</v>
      </c>
      <c r="AC655" s="847">
        <v>422735</v>
      </c>
      <c r="AD655" s="448">
        <v>6.0777777777777775</v>
      </c>
      <c r="AE655" s="448">
        <v>8.1166666666666671</v>
      </c>
      <c r="AF655" s="848">
        <v>5.9299999999999999E-2</v>
      </c>
      <c r="AG655" s="448">
        <v>2569289.388888889</v>
      </c>
      <c r="AH655" s="448">
        <v>3431199.0833333335</v>
      </c>
      <c r="AI655" s="448">
        <v>25068.1855</v>
      </c>
      <c r="AJ655" s="448">
        <v>6.0777777777777784</v>
      </c>
      <c r="AK655" s="448">
        <v>8.1166666666666671</v>
      </c>
      <c r="AL655" s="448">
        <v>5.9299999999999999E-2</v>
      </c>
    </row>
    <row r="656" spans="1:38">
      <c r="A656" s="437" t="s">
        <v>1015</v>
      </c>
      <c r="B656" s="437" t="s">
        <v>2432</v>
      </c>
      <c r="C656" s="437" t="s">
        <v>517</v>
      </c>
      <c r="D656" s="437" t="s">
        <v>518</v>
      </c>
      <c r="E656" s="437" t="s">
        <v>1393</v>
      </c>
      <c r="F656" s="437" t="s">
        <v>986</v>
      </c>
      <c r="G656" s="437" t="s">
        <v>1369</v>
      </c>
      <c r="H656" s="437" t="s">
        <v>985</v>
      </c>
      <c r="I656" s="437" t="s">
        <v>0</v>
      </c>
      <c r="J656" s="437" t="s">
        <v>987</v>
      </c>
      <c r="K656" s="437" t="s">
        <v>521</v>
      </c>
      <c r="L656" s="437" t="s">
        <v>533</v>
      </c>
      <c r="M656" s="437">
        <v>1</v>
      </c>
      <c r="N656" s="437">
        <v>1</v>
      </c>
      <c r="O656" s="437">
        <v>1</v>
      </c>
      <c r="P656" s="437">
        <v>1</v>
      </c>
      <c r="Q656" s="437">
        <v>1</v>
      </c>
      <c r="R656" s="437">
        <v>1</v>
      </c>
      <c r="S656" s="448">
        <v>53100</v>
      </c>
      <c r="T656" s="448">
        <v>0</v>
      </c>
      <c r="U656" s="448">
        <v>0</v>
      </c>
      <c r="V656" s="448">
        <v>274.79000000000002</v>
      </c>
      <c r="W656" s="448">
        <v>0</v>
      </c>
      <c r="X656" s="448">
        <v>0</v>
      </c>
      <c r="Y656" s="448">
        <v>0</v>
      </c>
      <c r="Z656" s="448">
        <v>53100</v>
      </c>
      <c r="AA656" s="846">
        <v>43705</v>
      </c>
      <c r="AB656" s="846">
        <v>46993</v>
      </c>
      <c r="AC656" s="847">
        <v>53100</v>
      </c>
      <c r="AD656" s="448">
        <v>7.0944444444444441</v>
      </c>
      <c r="AE656" s="448">
        <v>9.1333333333333329</v>
      </c>
      <c r="AF656" s="848">
        <v>6.2100000000000002E-2</v>
      </c>
      <c r="AG656" s="448">
        <v>376715</v>
      </c>
      <c r="AH656" s="448">
        <v>484980</v>
      </c>
      <c r="AI656" s="448">
        <v>3297.51</v>
      </c>
      <c r="AJ656" s="448">
        <v>7.0944444444444441</v>
      </c>
      <c r="AK656" s="448">
        <v>9.1333333333333329</v>
      </c>
      <c r="AL656" s="448">
        <v>6.2100000000000002E-2</v>
      </c>
    </row>
    <row r="657" spans="1:38">
      <c r="A657" s="437" t="s">
        <v>1016</v>
      </c>
      <c r="B657" s="437" t="s">
        <v>2433</v>
      </c>
      <c r="C657" s="437" t="s">
        <v>517</v>
      </c>
      <c r="D657" s="437" t="s">
        <v>518</v>
      </c>
      <c r="E657" s="437" t="s">
        <v>1393</v>
      </c>
      <c r="F657" s="437" t="s">
        <v>986</v>
      </c>
      <c r="G657" s="437" t="s">
        <v>1369</v>
      </c>
      <c r="H657" s="437" t="s">
        <v>985</v>
      </c>
      <c r="I657" s="437" t="s">
        <v>0</v>
      </c>
      <c r="J657" s="437" t="s">
        <v>987</v>
      </c>
      <c r="K657" s="437" t="s">
        <v>521</v>
      </c>
      <c r="L657" s="437" t="s">
        <v>533</v>
      </c>
      <c r="M657" s="437">
        <v>1</v>
      </c>
      <c r="N657" s="437">
        <v>1</v>
      </c>
      <c r="O657" s="437">
        <v>1</v>
      </c>
      <c r="P657" s="437">
        <v>1</v>
      </c>
      <c r="Q657" s="437">
        <v>1</v>
      </c>
      <c r="R657" s="437">
        <v>1</v>
      </c>
      <c r="S657" s="448">
        <v>23747.5</v>
      </c>
      <c r="T657" s="448">
        <v>0</v>
      </c>
      <c r="U657" s="448">
        <v>23747.5</v>
      </c>
      <c r="V657" s="448">
        <v>75.599999999999994</v>
      </c>
      <c r="W657" s="448">
        <v>0</v>
      </c>
      <c r="X657" s="448">
        <v>0</v>
      </c>
      <c r="Y657" s="448">
        <v>0</v>
      </c>
      <c r="Z657" s="448">
        <v>0</v>
      </c>
      <c r="AA657" s="846">
        <v>43706</v>
      </c>
      <c r="AB657" s="846">
        <v>44437</v>
      </c>
      <c r="AC657" s="847">
        <v>47495</v>
      </c>
      <c r="AD657" s="448">
        <v>-5.5555555555555558E-3</v>
      </c>
      <c r="AE657" s="448">
        <v>2.0305555555555554</v>
      </c>
      <c r="AF657" s="848">
        <v>3.8199999999999998E-2</v>
      </c>
      <c r="AG657" s="448">
        <v>0</v>
      </c>
      <c r="AH657" s="448">
        <v>0</v>
      </c>
      <c r="AI657" s="448">
        <v>0</v>
      </c>
      <c r="AJ657" s="448">
        <v>0</v>
      </c>
      <c r="AK657" s="448">
        <v>0</v>
      </c>
      <c r="AL657" s="448">
        <v>0</v>
      </c>
    </row>
    <row r="658" spans="1:38">
      <c r="A658" s="437" t="s">
        <v>1016</v>
      </c>
      <c r="B658" s="437" t="s">
        <v>2434</v>
      </c>
      <c r="C658" s="437" t="s">
        <v>517</v>
      </c>
      <c r="D658" s="437" t="s">
        <v>518</v>
      </c>
      <c r="E658" s="437" t="s">
        <v>1393</v>
      </c>
      <c r="F658" s="437" t="s">
        <v>986</v>
      </c>
      <c r="G658" s="437" t="s">
        <v>1369</v>
      </c>
      <c r="H658" s="437" t="s">
        <v>985</v>
      </c>
      <c r="I658" s="437" t="s">
        <v>0</v>
      </c>
      <c r="J658" s="437" t="s">
        <v>987</v>
      </c>
      <c r="K658" s="437" t="s">
        <v>521</v>
      </c>
      <c r="L658" s="437" t="s">
        <v>533</v>
      </c>
      <c r="M658" s="437">
        <v>1</v>
      </c>
      <c r="N658" s="437">
        <v>1</v>
      </c>
      <c r="O658" s="437">
        <v>1</v>
      </c>
      <c r="P658" s="437">
        <v>1</v>
      </c>
      <c r="Q658" s="437">
        <v>1</v>
      </c>
      <c r="R658" s="437">
        <v>1</v>
      </c>
      <c r="S658" s="448">
        <v>53100</v>
      </c>
      <c r="T658" s="448">
        <v>0</v>
      </c>
      <c r="U658" s="448">
        <v>0</v>
      </c>
      <c r="V658" s="448">
        <v>190.27</v>
      </c>
      <c r="W658" s="448">
        <v>0</v>
      </c>
      <c r="X658" s="448">
        <v>0</v>
      </c>
      <c r="Y658" s="448">
        <v>0</v>
      </c>
      <c r="Z658" s="448">
        <v>53100</v>
      </c>
      <c r="AA658" s="846">
        <v>43706</v>
      </c>
      <c r="AB658" s="846">
        <v>44802</v>
      </c>
      <c r="AC658" s="847">
        <v>53100</v>
      </c>
      <c r="AD658" s="448">
        <v>1.0083333333333333</v>
      </c>
      <c r="AE658" s="448">
        <v>3.0444444444444443</v>
      </c>
      <c r="AF658" s="848">
        <v>4.2999999999999997E-2</v>
      </c>
      <c r="AG658" s="448">
        <v>53542.5</v>
      </c>
      <c r="AH658" s="448">
        <v>161660</v>
      </c>
      <c r="AI658" s="448">
        <v>2283.2999999999997</v>
      </c>
      <c r="AJ658" s="448">
        <v>1.0083333333333333</v>
      </c>
      <c r="AK658" s="448">
        <v>3.0444444444444443</v>
      </c>
      <c r="AL658" s="448">
        <v>4.2999999999999997E-2</v>
      </c>
    </row>
    <row r="659" spans="1:38">
      <c r="A659" s="437" t="s">
        <v>1016</v>
      </c>
      <c r="B659" s="437" t="s">
        <v>2435</v>
      </c>
      <c r="C659" s="437" t="s">
        <v>517</v>
      </c>
      <c r="D659" s="437" t="s">
        <v>518</v>
      </c>
      <c r="E659" s="437" t="s">
        <v>1393</v>
      </c>
      <c r="F659" s="437" t="s">
        <v>986</v>
      </c>
      <c r="G659" s="437" t="s">
        <v>1369</v>
      </c>
      <c r="H659" s="437" t="s">
        <v>985</v>
      </c>
      <c r="I659" s="437" t="s">
        <v>0</v>
      </c>
      <c r="J659" s="437" t="s">
        <v>987</v>
      </c>
      <c r="K659" s="437" t="s">
        <v>521</v>
      </c>
      <c r="L659" s="437" t="s">
        <v>533</v>
      </c>
      <c r="M659" s="437">
        <v>1</v>
      </c>
      <c r="N659" s="437">
        <v>1</v>
      </c>
      <c r="O659" s="437">
        <v>1</v>
      </c>
      <c r="P659" s="437">
        <v>1</v>
      </c>
      <c r="Q659" s="437">
        <v>1</v>
      </c>
      <c r="R659" s="437">
        <v>1</v>
      </c>
      <c r="S659" s="448">
        <v>139092.5</v>
      </c>
      <c r="T659" s="448">
        <v>0</v>
      </c>
      <c r="U659" s="448">
        <v>0</v>
      </c>
      <c r="V659" s="448">
        <v>545.94000000000005</v>
      </c>
      <c r="W659" s="448">
        <v>0</v>
      </c>
      <c r="X659" s="448">
        <v>0</v>
      </c>
      <c r="Y659" s="448">
        <v>0</v>
      </c>
      <c r="Z659" s="448">
        <v>139092.5</v>
      </c>
      <c r="AA659" s="846">
        <v>43706</v>
      </c>
      <c r="AB659" s="846">
        <v>45167</v>
      </c>
      <c r="AC659" s="847">
        <v>139092.5</v>
      </c>
      <c r="AD659" s="448">
        <v>2.0222222222222221</v>
      </c>
      <c r="AE659" s="448">
        <v>4.0583333333333336</v>
      </c>
      <c r="AF659" s="848">
        <v>4.7100000000000003E-2</v>
      </c>
      <c r="AG659" s="448">
        <v>281275.94444444444</v>
      </c>
      <c r="AH659" s="448">
        <v>564483.72916666674</v>
      </c>
      <c r="AI659" s="448">
        <v>6551.2567500000005</v>
      </c>
      <c r="AJ659" s="448">
        <v>2.0222222222222221</v>
      </c>
      <c r="AK659" s="448">
        <v>4.0583333333333336</v>
      </c>
      <c r="AL659" s="448">
        <v>4.7100000000000003E-2</v>
      </c>
    </row>
    <row r="660" spans="1:38">
      <c r="A660" s="437" t="s">
        <v>1016</v>
      </c>
      <c r="B660" s="437" t="s">
        <v>2436</v>
      </c>
      <c r="C660" s="437" t="s">
        <v>517</v>
      </c>
      <c r="D660" s="437" t="s">
        <v>518</v>
      </c>
      <c r="E660" s="437" t="s">
        <v>1393</v>
      </c>
      <c r="F660" s="437" t="s">
        <v>986</v>
      </c>
      <c r="G660" s="437" t="s">
        <v>1369</v>
      </c>
      <c r="H660" s="437" t="s">
        <v>985</v>
      </c>
      <c r="I660" s="437" t="s">
        <v>0</v>
      </c>
      <c r="J660" s="437" t="s">
        <v>987</v>
      </c>
      <c r="K660" s="437" t="s">
        <v>521</v>
      </c>
      <c r="L660" s="437" t="s">
        <v>533</v>
      </c>
      <c r="M660" s="437">
        <v>1</v>
      </c>
      <c r="N660" s="437">
        <v>1</v>
      </c>
      <c r="O660" s="437">
        <v>1</v>
      </c>
      <c r="P660" s="437">
        <v>1</v>
      </c>
      <c r="Q660" s="437">
        <v>1</v>
      </c>
      <c r="R660" s="437">
        <v>1</v>
      </c>
      <c r="S660" s="448">
        <v>721422.5</v>
      </c>
      <c r="T660" s="448">
        <v>0</v>
      </c>
      <c r="U660" s="448">
        <v>0</v>
      </c>
      <c r="V660" s="448">
        <v>3048.01</v>
      </c>
      <c r="W660" s="448">
        <v>0</v>
      </c>
      <c r="X660" s="448">
        <v>0</v>
      </c>
      <c r="Y660" s="448">
        <v>0</v>
      </c>
      <c r="Z660" s="448">
        <v>721422.5</v>
      </c>
      <c r="AA660" s="846">
        <v>43706</v>
      </c>
      <c r="AB660" s="846">
        <v>45533</v>
      </c>
      <c r="AC660" s="847">
        <v>721422.5</v>
      </c>
      <c r="AD660" s="448">
        <v>3.0388888888888888</v>
      </c>
      <c r="AE660" s="448">
        <v>5.0750000000000002</v>
      </c>
      <c r="AF660" s="848">
        <v>5.0700000000000002E-2</v>
      </c>
      <c r="AG660" s="448">
        <v>2192322.8194444445</v>
      </c>
      <c r="AH660" s="448">
        <v>3661219.1875</v>
      </c>
      <c r="AI660" s="448">
        <v>36576.120750000002</v>
      </c>
      <c r="AJ660" s="448">
        <v>3.0388888888888888</v>
      </c>
      <c r="AK660" s="448">
        <v>5.0750000000000002</v>
      </c>
      <c r="AL660" s="448">
        <v>5.0700000000000002E-2</v>
      </c>
    </row>
    <row r="661" spans="1:38">
      <c r="A661" s="437" t="s">
        <v>1016</v>
      </c>
      <c r="B661" s="437" t="s">
        <v>2437</v>
      </c>
      <c r="C661" s="437" t="s">
        <v>517</v>
      </c>
      <c r="D661" s="437" t="s">
        <v>518</v>
      </c>
      <c r="E661" s="437" t="s">
        <v>1393</v>
      </c>
      <c r="F661" s="437" t="s">
        <v>986</v>
      </c>
      <c r="G661" s="437" t="s">
        <v>1369</v>
      </c>
      <c r="H661" s="437" t="s">
        <v>985</v>
      </c>
      <c r="I661" s="437" t="s">
        <v>0</v>
      </c>
      <c r="J661" s="437" t="s">
        <v>987</v>
      </c>
      <c r="K661" s="437" t="s">
        <v>521</v>
      </c>
      <c r="L661" s="437" t="s">
        <v>533</v>
      </c>
      <c r="M661" s="437">
        <v>1</v>
      </c>
      <c r="N661" s="437">
        <v>1</v>
      </c>
      <c r="O661" s="437">
        <v>1</v>
      </c>
      <c r="P661" s="437">
        <v>1</v>
      </c>
      <c r="Q661" s="437">
        <v>1</v>
      </c>
      <c r="R661" s="437">
        <v>1</v>
      </c>
      <c r="S661" s="448">
        <v>1217612.5</v>
      </c>
      <c r="T661" s="448">
        <v>0</v>
      </c>
      <c r="U661" s="448">
        <v>0</v>
      </c>
      <c r="V661" s="448">
        <v>5438.67</v>
      </c>
      <c r="W661" s="448">
        <v>0</v>
      </c>
      <c r="X661" s="448">
        <v>0</v>
      </c>
      <c r="Y661" s="448">
        <v>0</v>
      </c>
      <c r="Z661" s="448">
        <v>1217612.5</v>
      </c>
      <c r="AA661" s="846">
        <v>43706</v>
      </c>
      <c r="AB661" s="846">
        <v>45898</v>
      </c>
      <c r="AC661" s="847">
        <v>1217612.5</v>
      </c>
      <c r="AD661" s="448">
        <v>4.052777777777778</v>
      </c>
      <c r="AE661" s="448">
        <v>6.0888888888888886</v>
      </c>
      <c r="AF661" s="848">
        <v>5.3600000000000002E-2</v>
      </c>
      <c r="AG661" s="448">
        <v>4934712.881944445</v>
      </c>
      <c r="AH661" s="448">
        <v>7413907.222222222</v>
      </c>
      <c r="AI661" s="448">
        <v>65264.03</v>
      </c>
      <c r="AJ661" s="448">
        <v>4.052777777777778</v>
      </c>
      <c r="AK661" s="448">
        <v>6.0888888888888886</v>
      </c>
      <c r="AL661" s="448">
        <v>5.3600000000000002E-2</v>
      </c>
    </row>
    <row r="662" spans="1:38">
      <c r="A662" s="437" t="s">
        <v>1016</v>
      </c>
      <c r="B662" s="437" t="s">
        <v>2438</v>
      </c>
      <c r="C662" s="437" t="s">
        <v>517</v>
      </c>
      <c r="D662" s="437" t="s">
        <v>518</v>
      </c>
      <c r="E662" s="437" t="s">
        <v>1393</v>
      </c>
      <c r="F662" s="437" t="s">
        <v>986</v>
      </c>
      <c r="G662" s="437" t="s">
        <v>1369</v>
      </c>
      <c r="H662" s="437" t="s">
        <v>985</v>
      </c>
      <c r="I662" s="437" t="s">
        <v>0</v>
      </c>
      <c r="J662" s="437" t="s">
        <v>987</v>
      </c>
      <c r="K662" s="437" t="s">
        <v>521</v>
      </c>
      <c r="L662" s="437" t="s">
        <v>533</v>
      </c>
      <c r="M662" s="437">
        <v>1</v>
      </c>
      <c r="N662" s="437">
        <v>1</v>
      </c>
      <c r="O662" s="437">
        <v>1</v>
      </c>
      <c r="P662" s="437">
        <v>1</v>
      </c>
      <c r="Q662" s="437">
        <v>1</v>
      </c>
      <c r="R662" s="437">
        <v>1</v>
      </c>
      <c r="S662" s="448">
        <v>1126752.5</v>
      </c>
      <c r="T662" s="448">
        <v>0</v>
      </c>
      <c r="U662" s="448">
        <v>0</v>
      </c>
      <c r="V662" s="448">
        <v>5295.74</v>
      </c>
      <c r="W662" s="448">
        <v>0</v>
      </c>
      <c r="X662" s="448">
        <v>0</v>
      </c>
      <c r="Y662" s="448">
        <v>0</v>
      </c>
      <c r="Z662" s="448">
        <v>1126752.5</v>
      </c>
      <c r="AA662" s="846">
        <v>43706</v>
      </c>
      <c r="AB662" s="846">
        <v>46263</v>
      </c>
      <c r="AC662" s="847">
        <v>1126752.5</v>
      </c>
      <c r="AD662" s="448">
        <v>5.0666666666666664</v>
      </c>
      <c r="AE662" s="448">
        <v>7.1027777777777779</v>
      </c>
      <c r="AF662" s="848">
        <v>5.6399999999999999E-2</v>
      </c>
      <c r="AG662" s="448">
        <v>5708879.333333333</v>
      </c>
      <c r="AH662" s="448">
        <v>8003072.618055556</v>
      </c>
      <c r="AI662" s="448">
        <v>63548.841</v>
      </c>
      <c r="AJ662" s="448">
        <v>5.0666666666666664</v>
      </c>
      <c r="AK662" s="448">
        <v>7.1027777777777779</v>
      </c>
      <c r="AL662" s="448">
        <v>5.6399999999999999E-2</v>
      </c>
    </row>
    <row r="663" spans="1:38">
      <c r="A663" s="437" t="s">
        <v>1016</v>
      </c>
      <c r="B663" s="437" t="s">
        <v>2439</v>
      </c>
      <c r="C663" s="437" t="s">
        <v>517</v>
      </c>
      <c r="D663" s="437" t="s">
        <v>518</v>
      </c>
      <c r="E663" s="437" t="s">
        <v>1393</v>
      </c>
      <c r="F663" s="437" t="s">
        <v>986</v>
      </c>
      <c r="G663" s="437" t="s">
        <v>1369</v>
      </c>
      <c r="H663" s="437" t="s">
        <v>985</v>
      </c>
      <c r="I663" s="437" t="s">
        <v>0</v>
      </c>
      <c r="J663" s="437" t="s">
        <v>987</v>
      </c>
      <c r="K663" s="437" t="s">
        <v>521</v>
      </c>
      <c r="L663" s="437" t="s">
        <v>533</v>
      </c>
      <c r="M663" s="437">
        <v>1</v>
      </c>
      <c r="N663" s="437">
        <v>1</v>
      </c>
      <c r="O663" s="437">
        <v>1</v>
      </c>
      <c r="P663" s="437">
        <v>1</v>
      </c>
      <c r="Q663" s="437">
        <v>1</v>
      </c>
      <c r="R663" s="437">
        <v>1</v>
      </c>
      <c r="S663" s="448">
        <v>312995</v>
      </c>
      <c r="T663" s="448">
        <v>0</v>
      </c>
      <c r="U663" s="448">
        <v>0</v>
      </c>
      <c r="V663" s="448">
        <v>1546.72</v>
      </c>
      <c r="W663" s="448">
        <v>0</v>
      </c>
      <c r="X663" s="448">
        <v>0</v>
      </c>
      <c r="Y663" s="448">
        <v>0</v>
      </c>
      <c r="Z663" s="448">
        <v>312995</v>
      </c>
      <c r="AA663" s="846">
        <v>43706</v>
      </c>
      <c r="AB663" s="846">
        <v>46628</v>
      </c>
      <c r="AC663" s="847">
        <v>312995</v>
      </c>
      <c r="AD663" s="448">
        <v>6.0805555555555557</v>
      </c>
      <c r="AE663" s="448">
        <v>8.1166666666666671</v>
      </c>
      <c r="AF663" s="848">
        <v>5.9299999999999999E-2</v>
      </c>
      <c r="AG663" s="448">
        <v>1903183.4861111112</v>
      </c>
      <c r="AH663" s="448">
        <v>2540476.0833333335</v>
      </c>
      <c r="AI663" s="448">
        <v>18560.603500000001</v>
      </c>
      <c r="AJ663" s="448">
        <v>6.0805555555555557</v>
      </c>
      <c r="AK663" s="448">
        <v>8.1166666666666671</v>
      </c>
      <c r="AL663" s="448">
        <v>5.9300000000000005E-2</v>
      </c>
    </row>
    <row r="664" spans="1:38">
      <c r="A664" s="437" t="s">
        <v>1016</v>
      </c>
      <c r="B664" s="437" t="s">
        <v>2440</v>
      </c>
      <c r="C664" s="437" t="s">
        <v>517</v>
      </c>
      <c r="D664" s="437" t="s">
        <v>518</v>
      </c>
      <c r="E664" s="437" t="s">
        <v>1393</v>
      </c>
      <c r="F664" s="437" t="s">
        <v>986</v>
      </c>
      <c r="G664" s="437" t="s">
        <v>1369</v>
      </c>
      <c r="H664" s="437" t="s">
        <v>985</v>
      </c>
      <c r="I664" s="437" t="s">
        <v>0</v>
      </c>
      <c r="J664" s="437" t="s">
        <v>987</v>
      </c>
      <c r="K664" s="437" t="s">
        <v>521</v>
      </c>
      <c r="L664" s="437" t="s">
        <v>533</v>
      </c>
      <c r="M664" s="437">
        <v>1</v>
      </c>
      <c r="N664" s="437">
        <v>1</v>
      </c>
      <c r="O664" s="437">
        <v>1</v>
      </c>
      <c r="P664" s="437">
        <v>1</v>
      </c>
      <c r="Q664" s="437">
        <v>1</v>
      </c>
      <c r="R664" s="437">
        <v>1</v>
      </c>
      <c r="S664" s="448">
        <v>45872.5</v>
      </c>
      <c r="T664" s="448">
        <v>0</v>
      </c>
      <c r="U664" s="448">
        <v>0</v>
      </c>
      <c r="V664" s="448">
        <v>237.39</v>
      </c>
      <c r="W664" s="448">
        <v>0</v>
      </c>
      <c r="X664" s="448">
        <v>0</v>
      </c>
      <c r="Y664" s="448">
        <v>0</v>
      </c>
      <c r="Z664" s="448">
        <v>45872.5</v>
      </c>
      <c r="AA664" s="846">
        <v>43706</v>
      </c>
      <c r="AB664" s="846">
        <v>46994</v>
      </c>
      <c r="AC664" s="847">
        <v>45872.5</v>
      </c>
      <c r="AD664" s="448">
        <v>7.0972222222222223</v>
      </c>
      <c r="AE664" s="448">
        <v>9.1333333333333329</v>
      </c>
      <c r="AF664" s="848">
        <v>6.2100000000000002E-2</v>
      </c>
      <c r="AG664" s="448">
        <v>325567.32638888888</v>
      </c>
      <c r="AH664" s="448">
        <v>418968.83333333331</v>
      </c>
      <c r="AI664" s="448">
        <v>2848.6822500000003</v>
      </c>
      <c r="AJ664" s="448">
        <v>7.0972222222222223</v>
      </c>
      <c r="AK664" s="448">
        <v>9.1333333333333329</v>
      </c>
      <c r="AL664" s="448">
        <v>6.2100000000000009E-2</v>
      </c>
    </row>
    <row r="665" spans="1:38">
      <c r="A665" s="437" t="s">
        <v>1017</v>
      </c>
      <c r="B665" s="437" t="s">
        <v>2441</v>
      </c>
      <c r="C665" s="437" t="s">
        <v>517</v>
      </c>
      <c r="D665" s="437" t="s">
        <v>518</v>
      </c>
      <c r="E665" s="437" t="s">
        <v>1393</v>
      </c>
      <c r="F665" s="437" t="s">
        <v>986</v>
      </c>
      <c r="G665" s="437" t="s">
        <v>1369</v>
      </c>
      <c r="H665" s="437" t="s">
        <v>985</v>
      </c>
      <c r="I665" s="437" t="s">
        <v>0</v>
      </c>
      <c r="J665" s="437" t="s">
        <v>987</v>
      </c>
      <c r="K665" s="437" t="s">
        <v>521</v>
      </c>
      <c r="L665" s="437" t="s">
        <v>533</v>
      </c>
      <c r="M665" s="437">
        <v>1</v>
      </c>
      <c r="N665" s="437">
        <v>1</v>
      </c>
      <c r="O665" s="437">
        <v>1</v>
      </c>
      <c r="P665" s="437">
        <v>1</v>
      </c>
      <c r="Q665" s="437">
        <v>1</v>
      </c>
      <c r="R665" s="437">
        <v>1</v>
      </c>
      <c r="S665" s="448">
        <v>146172.5</v>
      </c>
      <c r="T665" s="448">
        <v>0</v>
      </c>
      <c r="U665" s="448">
        <v>0</v>
      </c>
      <c r="V665" s="448">
        <v>523.78</v>
      </c>
      <c r="W665" s="448">
        <v>0</v>
      </c>
      <c r="X665" s="448">
        <v>0</v>
      </c>
      <c r="Y665" s="448">
        <v>0</v>
      </c>
      <c r="Z665" s="448">
        <v>146172.5</v>
      </c>
      <c r="AA665" s="846">
        <v>43707</v>
      </c>
      <c r="AB665" s="846">
        <v>44803</v>
      </c>
      <c r="AC665" s="847">
        <v>146172.5</v>
      </c>
      <c r="AD665" s="448">
        <v>1.0111111111111111</v>
      </c>
      <c r="AE665" s="448">
        <v>3.0444444444444443</v>
      </c>
      <c r="AF665" s="848">
        <v>4.2999999999999997E-2</v>
      </c>
      <c r="AG665" s="448">
        <v>147796.63888888888</v>
      </c>
      <c r="AH665" s="448">
        <v>445014.0555555555</v>
      </c>
      <c r="AI665" s="448">
        <v>6285.4174999999996</v>
      </c>
      <c r="AJ665" s="448">
        <v>1.0111111111111111</v>
      </c>
      <c r="AK665" s="448">
        <v>3.0444444444444443</v>
      </c>
      <c r="AL665" s="448">
        <v>4.2999999999999997E-2</v>
      </c>
    </row>
    <row r="666" spans="1:38">
      <c r="A666" s="437" t="s">
        <v>1017</v>
      </c>
      <c r="B666" s="437" t="s">
        <v>2442</v>
      </c>
      <c r="C666" s="437" t="s">
        <v>517</v>
      </c>
      <c r="D666" s="437" t="s">
        <v>518</v>
      </c>
      <c r="E666" s="437" t="s">
        <v>1393</v>
      </c>
      <c r="F666" s="437" t="s">
        <v>986</v>
      </c>
      <c r="G666" s="437" t="s">
        <v>1369</v>
      </c>
      <c r="H666" s="437" t="s">
        <v>985</v>
      </c>
      <c r="I666" s="437" t="s">
        <v>0</v>
      </c>
      <c r="J666" s="437" t="s">
        <v>987</v>
      </c>
      <c r="K666" s="437" t="s">
        <v>521</v>
      </c>
      <c r="L666" s="437" t="s">
        <v>533</v>
      </c>
      <c r="M666" s="437">
        <v>1</v>
      </c>
      <c r="N666" s="437">
        <v>1</v>
      </c>
      <c r="O666" s="437">
        <v>1</v>
      </c>
      <c r="P666" s="437">
        <v>1</v>
      </c>
      <c r="Q666" s="437">
        <v>1</v>
      </c>
      <c r="R666" s="437">
        <v>1</v>
      </c>
      <c r="S666" s="448">
        <v>104282.5</v>
      </c>
      <c r="T666" s="448">
        <v>0</v>
      </c>
      <c r="U666" s="448">
        <v>0</v>
      </c>
      <c r="V666" s="448">
        <v>409.31</v>
      </c>
      <c r="W666" s="448">
        <v>0</v>
      </c>
      <c r="X666" s="448">
        <v>0</v>
      </c>
      <c r="Y666" s="448">
        <v>0</v>
      </c>
      <c r="Z666" s="448">
        <v>104282.5</v>
      </c>
      <c r="AA666" s="846">
        <v>43707</v>
      </c>
      <c r="AB666" s="846">
        <v>45168</v>
      </c>
      <c r="AC666" s="847">
        <v>104282.5</v>
      </c>
      <c r="AD666" s="448">
        <v>2.0249999999999999</v>
      </c>
      <c r="AE666" s="448">
        <v>4.0583333333333336</v>
      </c>
      <c r="AF666" s="848">
        <v>4.7100000000000003E-2</v>
      </c>
      <c r="AG666" s="448">
        <v>211172.0625</v>
      </c>
      <c r="AH666" s="448">
        <v>423213.14583333337</v>
      </c>
      <c r="AI666" s="448">
        <v>4911.7057500000001</v>
      </c>
      <c r="AJ666" s="448">
        <v>2.0249999999999999</v>
      </c>
      <c r="AK666" s="448">
        <v>4.0583333333333336</v>
      </c>
      <c r="AL666" s="448">
        <v>4.7100000000000003E-2</v>
      </c>
    </row>
    <row r="667" spans="1:38">
      <c r="A667" s="437" t="s">
        <v>1017</v>
      </c>
      <c r="B667" s="437" t="s">
        <v>2443</v>
      </c>
      <c r="C667" s="437" t="s">
        <v>517</v>
      </c>
      <c r="D667" s="437" t="s">
        <v>518</v>
      </c>
      <c r="E667" s="437" t="s">
        <v>1393</v>
      </c>
      <c r="F667" s="437" t="s">
        <v>986</v>
      </c>
      <c r="G667" s="437" t="s">
        <v>1369</v>
      </c>
      <c r="H667" s="437" t="s">
        <v>985</v>
      </c>
      <c r="I667" s="437" t="s">
        <v>0</v>
      </c>
      <c r="J667" s="437" t="s">
        <v>987</v>
      </c>
      <c r="K667" s="437" t="s">
        <v>521</v>
      </c>
      <c r="L667" s="437" t="s">
        <v>533</v>
      </c>
      <c r="M667" s="437">
        <v>1</v>
      </c>
      <c r="N667" s="437">
        <v>1</v>
      </c>
      <c r="O667" s="437">
        <v>1</v>
      </c>
      <c r="P667" s="437">
        <v>1</v>
      </c>
      <c r="Q667" s="437">
        <v>1</v>
      </c>
      <c r="R667" s="437">
        <v>1</v>
      </c>
      <c r="S667" s="448">
        <v>716407.5</v>
      </c>
      <c r="T667" s="448">
        <v>0</v>
      </c>
      <c r="U667" s="448">
        <v>0</v>
      </c>
      <c r="V667" s="448">
        <v>3026.82</v>
      </c>
      <c r="W667" s="448">
        <v>0</v>
      </c>
      <c r="X667" s="448">
        <v>0</v>
      </c>
      <c r="Y667" s="448">
        <v>0</v>
      </c>
      <c r="Z667" s="448">
        <v>716407.5</v>
      </c>
      <c r="AA667" s="846">
        <v>43707</v>
      </c>
      <c r="AB667" s="846">
        <v>45534</v>
      </c>
      <c r="AC667" s="847">
        <v>716407.5</v>
      </c>
      <c r="AD667" s="448">
        <v>3.0416666666666665</v>
      </c>
      <c r="AE667" s="448">
        <v>5.0750000000000002</v>
      </c>
      <c r="AF667" s="848">
        <v>5.0700000000000002E-2</v>
      </c>
      <c r="AG667" s="448">
        <v>2179072.8125</v>
      </c>
      <c r="AH667" s="448">
        <v>3635768.0625</v>
      </c>
      <c r="AI667" s="448">
        <v>36321.860249999998</v>
      </c>
      <c r="AJ667" s="448">
        <v>3.0416666666666665</v>
      </c>
      <c r="AK667" s="448">
        <v>5.0750000000000002</v>
      </c>
      <c r="AL667" s="448">
        <v>5.0699999999999995E-2</v>
      </c>
    </row>
    <row r="668" spans="1:38">
      <c r="A668" s="437" t="s">
        <v>1017</v>
      </c>
      <c r="B668" s="437" t="s">
        <v>2444</v>
      </c>
      <c r="C668" s="437" t="s">
        <v>517</v>
      </c>
      <c r="D668" s="437" t="s">
        <v>518</v>
      </c>
      <c r="E668" s="437" t="s">
        <v>1393</v>
      </c>
      <c r="F668" s="437" t="s">
        <v>986</v>
      </c>
      <c r="G668" s="437" t="s">
        <v>1369</v>
      </c>
      <c r="H668" s="437" t="s">
        <v>985</v>
      </c>
      <c r="I668" s="437" t="s">
        <v>0</v>
      </c>
      <c r="J668" s="437" t="s">
        <v>987</v>
      </c>
      <c r="K668" s="437" t="s">
        <v>521</v>
      </c>
      <c r="L668" s="437" t="s">
        <v>533</v>
      </c>
      <c r="M668" s="437">
        <v>1</v>
      </c>
      <c r="N668" s="437">
        <v>1</v>
      </c>
      <c r="O668" s="437">
        <v>1</v>
      </c>
      <c r="P668" s="437">
        <v>1</v>
      </c>
      <c r="Q668" s="437">
        <v>1</v>
      </c>
      <c r="R668" s="437">
        <v>1</v>
      </c>
      <c r="S668" s="448">
        <v>1425882.5</v>
      </c>
      <c r="T668" s="448">
        <v>0</v>
      </c>
      <c r="U668" s="448">
        <v>0</v>
      </c>
      <c r="V668" s="448">
        <v>6368.94</v>
      </c>
      <c r="W668" s="448">
        <v>0</v>
      </c>
      <c r="X668" s="448">
        <v>0</v>
      </c>
      <c r="Y668" s="448">
        <v>0</v>
      </c>
      <c r="Z668" s="448">
        <v>1425882.5</v>
      </c>
      <c r="AA668" s="846">
        <v>43707</v>
      </c>
      <c r="AB668" s="846">
        <v>45899</v>
      </c>
      <c r="AC668" s="847">
        <v>1425882.5</v>
      </c>
      <c r="AD668" s="448">
        <v>4.0555555555555554</v>
      </c>
      <c r="AE668" s="448">
        <v>6.0888888888888886</v>
      </c>
      <c r="AF668" s="848">
        <v>5.3600000000000002E-2</v>
      </c>
      <c r="AG668" s="448">
        <v>5782745.694444444</v>
      </c>
      <c r="AH668" s="448">
        <v>8682040.1111111101</v>
      </c>
      <c r="AI668" s="448">
        <v>76427.301999999996</v>
      </c>
      <c r="AJ668" s="448">
        <v>4.0555555555555554</v>
      </c>
      <c r="AK668" s="448">
        <v>6.0888888888888886</v>
      </c>
      <c r="AL668" s="448">
        <v>5.3599999999999995E-2</v>
      </c>
    </row>
    <row r="669" spans="1:38">
      <c r="A669" s="437" t="s">
        <v>1017</v>
      </c>
      <c r="B669" s="437" t="s">
        <v>2445</v>
      </c>
      <c r="C669" s="437" t="s">
        <v>517</v>
      </c>
      <c r="D669" s="437" t="s">
        <v>518</v>
      </c>
      <c r="E669" s="437" t="s">
        <v>1393</v>
      </c>
      <c r="F669" s="437" t="s">
        <v>986</v>
      </c>
      <c r="G669" s="437" t="s">
        <v>1369</v>
      </c>
      <c r="H669" s="437" t="s">
        <v>985</v>
      </c>
      <c r="I669" s="437" t="s">
        <v>0</v>
      </c>
      <c r="J669" s="437" t="s">
        <v>987</v>
      </c>
      <c r="K669" s="437" t="s">
        <v>521</v>
      </c>
      <c r="L669" s="437" t="s">
        <v>533</v>
      </c>
      <c r="M669" s="437">
        <v>1</v>
      </c>
      <c r="N669" s="437">
        <v>1</v>
      </c>
      <c r="O669" s="437">
        <v>1</v>
      </c>
      <c r="P669" s="437">
        <v>1</v>
      </c>
      <c r="Q669" s="437">
        <v>1</v>
      </c>
      <c r="R669" s="437">
        <v>1</v>
      </c>
      <c r="S669" s="448">
        <v>1110232.5</v>
      </c>
      <c r="T669" s="448">
        <v>0</v>
      </c>
      <c r="U669" s="448">
        <v>0</v>
      </c>
      <c r="V669" s="448">
        <v>5218.09</v>
      </c>
      <c r="W669" s="448">
        <v>0</v>
      </c>
      <c r="X669" s="448">
        <v>0</v>
      </c>
      <c r="Y669" s="448">
        <v>0</v>
      </c>
      <c r="Z669" s="448">
        <v>1110232.5</v>
      </c>
      <c r="AA669" s="846">
        <v>43707</v>
      </c>
      <c r="AB669" s="846">
        <v>46264</v>
      </c>
      <c r="AC669" s="847">
        <v>1110232.5</v>
      </c>
      <c r="AD669" s="448">
        <v>5.0694444444444446</v>
      </c>
      <c r="AE669" s="448">
        <v>7.1027777777777779</v>
      </c>
      <c r="AF669" s="848">
        <v>5.6399999999999999E-2</v>
      </c>
      <c r="AG669" s="448">
        <v>5628261.979166667</v>
      </c>
      <c r="AH669" s="448">
        <v>7885734.729166667</v>
      </c>
      <c r="AI669" s="448">
        <v>62617.112999999998</v>
      </c>
      <c r="AJ669" s="448">
        <v>5.0694444444444446</v>
      </c>
      <c r="AK669" s="448">
        <v>7.1027777777777779</v>
      </c>
      <c r="AL669" s="448">
        <v>5.6399999999999999E-2</v>
      </c>
    </row>
    <row r="670" spans="1:38">
      <c r="A670" s="437" t="s">
        <v>1017</v>
      </c>
      <c r="B670" s="437" t="s">
        <v>2446</v>
      </c>
      <c r="C670" s="437" t="s">
        <v>517</v>
      </c>
      <c r="D670" s="437" t="s">
        <v>518</v>
      </c>
      <c r="E670" s="437" t="s">
        <v>1393</v>
      </c>
      <c r="F670" s="437" t="s">
        <v>986</v>
      </c>
      <c r="G670" s="437" t="s">
        <v>1369</v>
      </c>
      <c r="H670" s="437" t="s">
        <v>985</v>
      </c>
      <c r="I670" s="437" t="s">
        <v>0</v>
      </c>
      <c r="J670" s="437" t="s">
        <v>987</v>
      </c>
      <c r="K670" s="437" t="s">
        <v>521</v>
      </c>
      <c r="L670" s="437" t="s">
        <v>533</v>
      </c>
      <c r="M670" s="437">
        <v>1</v>
      </c>
      <c r="N670" s="437">
        <v>1</v>
      </c>
      <c r="O670" s="437">
        <v>1</v>
      </c>
      <c r="P670" s="437">
        <v>1</v>
      </c>
      <c r="Q670" s="437">
        <v>1</v>
      </c>
      <c r="R670" s="437">
        <v>1</v>
      </c>
      <c r="S670" s="448">
        <v>364620</v>
      </c>
      <c r="T670" s="448">
        <v>0</v>
      </c>
      <c r="U670" s="448">
        <v>0</v>
      </c>
      <c r="V670" s="448">
        <v>1801.83</v>
      </c>
      <c r="W670" s="448">
        <v>0</v>
      </c>
      <c r="X670" s="448">
        <v>0</v>
      </c>
      <c r="Y670" s="448">
        <v>0</v>
      </c>
      <c r="Z670" s="448">
        <v>364620</v>
      </c>
      <c r="AA670" s="846">
        <v>43707</v>
      </c>
      <c r="AB670" s="846">
        <v>46629</v>
      </c>
      <c r="AC670" s="847">
        <v>364620</v>
      </c>
      <c r="AD670" s="448">
        <v>6.083333333333333</v>
      </c>
      <c r="AE670" s="448">
        <v>8.1166666666666671</v>
      </c>
      <c r="AF670" s="848">
        <v>5.9299999999999999E-2</v>
      </c>
      <c r="AG670" s="448">
        <v>2218105</v>
      </c>
      <c r="AH670" s="448">
        <v>2959499</v>
      </c>
      <c r="AI670" s="448">
        <v>21621.966</v>
      </c>
      <c r="AJ670" s="448">
        <v>6.083333333333333</v>
      </c>
      <c r="AK670" s="448">
        <v>8.1166666666666671</v>
      </c>
      <c r="AL670" s="448">
        <v>5.9299999999999999E-2</v>
      </c>
    </row>
    <row r="671" spans="1:38">
      <c r="A671" s="437" t="s">
        <v>1017</v>
      </c>
      <c r="B671" s="437" t="s">
        <v>2447</v>
      </c>
      <c r="C671" s="437" t="s">
        <v>517</v>
      </c>
      <c r="D671" s="437" t="s">
        <v>518</v>
      </c>
      <c r="E671" s="437" t="s">
        <v>1393</v>
      </c>
      <c r="F671" s="437" t="s">
        <v>986</v>
      </c>
      <c r="G671" s="437" t="s">
        <v>1369</v>
      </c>
      <c r="H671" s="437" t="s">
        <v>985</v>
      </c>
      <c r="I671" s="437" t="s">
        <v>0</v>
      </c>
      <c r="J671" s="437" t="s">
        <v>987</v>
      </c>
      <c r="K671" s="437" t="s">
        <v>521</v>
      </c>
      <c r="L671" s="437" t="s">
        <v>533</v>
      </c>
      <c r="M671" s="437">
        <v>1</v>
      </c>
      <c r="N671" s="437">
        <v>1</v>
      </c>
      <c r="O671" s="437">
        <v>1</v>
      </c>
      <c r="P671" s="437">
        <v>1</v>
      </c>
      <c r="Q671" s="437">
        <v>1</v>
      </c>
      <c r="R671" s="437">
        <v>1</v>
      </c>
      <c r="S671" s="448">
        <v>53100</v>
      </c>
      <c r="T671" s="448">
        <v>0</v>
      </c>
      <c r="U671" s="448">
        <v>0</v>
      </c>
      <c r="V671" s="448">
        <v>274.79000000000002</v>
      </c>
      <c r="W671" s="448">
        <v>0</v>
      </c>
      <c r="X671" s="448">
        <v>0</v>
      </c>
      <c r="Y671" s="448">
        <v>0</v>
      </c>
      <c r="Z671" s="448">
        <v>53100</v>
      </c>
      <c r="AA671" s="846">
        <v>43707</v>
      </c>
      <c r="AB671" s="846">
        <v>46995</v>
      </c>
      <c r="AC671" s="847">
        <v>53100</v>
      </c>
      <c r="AD671" s="448">
        <v>7.1</v>
      </c>
      <c r="AE671" s="448">
        <v>9.1333333333333329</v>
      </c>
      <c r="AF671" s="848">
        <v>6.2100000000000002E-2</v>
      </c>
      <c r="AG671" s="448">
        <v>377010</v>
      </c>
      <c r="AH671" s="448">
        <v>484980</v>
      </c>
      <c r="AI671" s="448">
        <v>3297.51</v>
      </c>
      <c r="AJ671" s="448">
        <v>7.1</v>
      </c>
      <c r="AK671" s="448">
        <v>9.1333333333333329</v>
      </c>
      <c r="AL671" s="448">
        <v>6.2100000000000002E-2</v>
      </c>
    </row>
    <row r="672" spans="1:38">
      <c r="A672" s="437" t="s">
        <v>1018</v>
      </c>
      <c r="B672" s="437" t="s">
        <v>2448</v>
      </c>
      <c r="C672" s="437" t="s">
        <v>517</v>
      </c>
      <c r="D672" s="437" t="s">
        <v>518</v>
      </c>
      <c r="E672" s="437" t="s">
        <v>1393</v>
      </c>
      <c r="F672" s="437" t="s">
        <v>986</v>
      </c>
      <c r="G672" s="437" t="s">
        <v>1369</v>
      </c>
      <c r="H672" s="437" t="s">
        <v>985</v>
      </c>
      <c r="I672" s="437" t="s">
        <v>0</v>
      </c>
      <c r="J672" s="437" t="s">
        <v>987</v>
      </c>
      <c r="K672" s="437" t="s">
        <v>521</v>
      </c>
      <c r="L672" s="437" t="s">
        <v>533</v>
      </c>
      <c r="M672" s="437">
        <v>1</v>
      </c>
      <c r="N672" s="437">
        <v>1</v>
      </c>
      <c r="O672" s="437">
        <v>1</v>
      </c>
      <c r="P672" s="437">
        <v>1</v>
      </c>
      <c r="Q672" s="437">
        <v>1</v>
      </c>
      <c r="R672" s="437">
        <v>1</v>
      </c>
      <c r="S672" s="448">
        <v>175746.25</v>
      </c>
      <c r="T672" s="448">
        <v>0</v>
      </c>
      <c r="U672" s="448">
        <v>0</v>
      </c>
      <c r="V672" s="448">
        <v>559.46</v>
      </c>
      <c r="W672" s="448">
        <v>0</v>
      </c>
      <c r="X672" s="448">
        <v>0</v>
      </c>
      <c r="Y672" s="448">
        <v>0</v>
      </c>
      <c r="Z672" s="448">
        <v>175746.25</v>
      </c>
      <c r="AA672" s="846">
        <v>43714</v>
      </c>
      <c r="AB672" s="846">
        <v>44445</v>
      </c>
      <c r="AC672" s="847">
        <v>351492.5</v>
      </c>
      <c r="AD672" s="448">
        <v>1.6666666666666666E-2</v>
      </c>
      <c r="AE672" s="448">
        <v>2.0305555555555554</v>
      </c>
      <c r="AF672" s="848">
        <v>3.8199999999999998E-2</v>
      </c>
      <c r="AG672" s="448">
        <v>2929.1041666666665</v>
      </c>
      <c r="AH672" s="448">
        <v>356862.52430555556</v>
      </c>
      <c r="AI672" s="448">
        <v>6713.5067499999996</v>
      </c>
      <c r="AJ672" s="448">
        <v>1.6666666666666666E-2</v>
      </c>
      <c r="AK672" s="448">
        <v>2.0305555555555554</v>
      </c>
      <c r="AL672" s="448">
        <v>3.8199999999999998E-2</v>
      </c>
    </row>
    <row r="673" spans="1:38">
      <c r="A673" s="437" t="s">
        <v>1018</v>
      </c>
      <c r="B673" s="437" t="s">
        <v>2449</v>
      </c>
      <c r="C673" s="437" t="s">
        <v>517</v>
      </c>
      <c r="D673" s="437" t="s">
        <v>518</v>
      </c>
      <c r="E673" s="437" t="s">
        <v>1393</v>
      </c>
      <c r="F673" s="437" t="s">
        <v>986</v>
      </c>
      <c r="G673" s="437" t="s">
        <v>1369</v>
      </c>
      <c r="H673" s="437" t="s">
        <v>985</v>
      </c>
      <c r="I673" s="437" t="s">
        <v>0</v>
      </c>
      <c r="J673" s="437" t="s">
        <v>987</v>
      </c>
      <c r="K673" s="437" t="s">
        <v>521</v>
      </c>
      <c r="L673" s="437" t="s">
        <v>533</v>
      </c>
      <c r="M673" s="437">
        <v>1</v>
      </c>
      <c r="N673" s="437">
        <v>1</v>
      </c>
      <c r="O673" s="437">
        <v>1</v>
      </c>
      <c r="P673" s="437">
        <v>1</v>
      </c>
      <c r="Q673" s="437">
        <v>1</v>
      </c>
      <c r="R673" s="437">
        <v>1</v>
      </c>
      <c r="S673" s="448">
        <v>561532.5</v>
      </c>
      <c r="T673" s="448">
        <v>0</v>
      </c>
      <c r="U673" s="448">
        <v>0</v>
      </c>
      <c r="V673" s="448">
        <v>2012.16</v>
      </c>
      <c r="W673" s="448">
        <v>0</v>
      </c>
      <c r="X673" s="448">
        <v>0</v>
      </c>
      <c r="Y673" s="448">
        <v>0</v>
      </c>
      <c r="Z673" s="448">
        <v>561532.5</v>
      </c>
      <c r="AA673" s="846">
        <v>43714</v>
      </c>
      <c r="AB673" s="846">
        <v>44810</v>
      </c>
      <c r="AC673" s="847">
        <v>561532.5</v>
      </c>
      <c r="AD673" s="448">
        <v>1.0305555555555554</v>
      </c>
      <c r="AE673" s="448">
        <v>3.0444444444444443</v>
      </c>
      <c r="AF673" s="848">
        <v>4.2999999999999997E-2</v>
      </c>
      <c r="AG673" s="448">
        <v>578690.43749999988</v>
      </c>
      <c r="AH673" s="448">
        <v>1709554.5</v>
      </c>
      <c r="AI673" s="448">
        <v>24145.897499999999</v>
      </c>
      <c r="AJ673" s="448">
        <v>1.0305555555555554</v>
      </c>
      <c r="AK673" s="448">
        <v>3.0444444444444443</v>
      </c>
      <c r="AL673" s="448">
        <v>4.2999999999999997E-2</v>
      </c>
    </row>
    <row r="674" spans="1:38">
      <c r="A674" s="437" t="s">
        <v>1018</v>
      </c>
      <c r="B674" s="437" t="s">
        <v>2450</v>
      </c>
      <c r="C674" s="437" t="s">
        <v>517</v>
      </c>
      <c r="D674" s="437" t="s">
        <v>518</v>
      </c>
      <c r="E674" s="437" t="s">
        <v>1393</v>
      </c>
      <c r="F674" s="437" t="s">
        <v>986</v>
      </c>
      <c r="G674" s="437" t="s">
        <v>1369</v>
      </c>
      <c r="H674" s="437" t="s">
        <v>985</v>
      </c>
      <c r="I674" s="437" t="s">
        <v>0</v>
      </c>
      <c r="J674" s="437" t="s">
        <v>987</v>
      </c>
      <c r="K674" s="437" t="s">
        <v>521</v>
      </c>
      <c r="L674" s="437" t="s">
        <v>533</v>
      </c>
      <c r="M674" s="437">
        <v>1</v>
      </c>
      <c r="N674" s="437">
        <v>1</v>
      </c>
      <c r="O674" s="437">
        <v>1</v>
      </c>
      <c r="P674" s="437">
        <v>1</v>
      </c>
      <c r="Q674" s="437">
        <v>1</v>
      </c>
      <c r="R674" s="437">
        <v>1</v>
      </c>
      <c r="S674" s="448">
        <v>615370</v>
      </c>
      <c r="T674" s="448">
        <v>0</v>
      </c>
      <c r="U674" s="448">
        <v>0</v>
      </c>
      <c r="V674" s="448">
        <v>2415.33</v>
      </c>
      <c r="W674" s="448">
        <v>0</v>
      </c>
      <c r="X674" s="448">
        <v>0</v>
      </c>
      <c r="Y674" s="448">
        <v>0</v>
      </c>
      <c r="Z674" s="448">
        <v>615370</v>
      </c>
      <c r="AA674" s="846">
        <v>43714</v>
      </c>
      <c r="AB674" s="846">
        <v>45175</v>
      </c>
      <c r="AC674" s="847">
        <v>615370</v>
      </c>
      <c r="AD674" s="448">
        <v>2.0444444444444443</v>
      </c>
      <c r="AE674" s="448">
        <v>4.0583333333333336</v>
      </c>
      <c r="AF674" s="848">
        <v>4.7100000000000003E-2</v>
      </c>
      <c r="AG674" s="448">
        <v>1258089.7777777778</v>
      </c>
      <c r="AH674" s="448">
        <v>2497376.5833333335</v>
      </c>
      <c r="AI674" s="448">
        <v>28983.927000000003</v>
      </c>
      <c r="AJ674" s="448">
        <v>2.0444444444444443</v>
      </c>
      <c r="AK674" s="448">
        <v>4.0583333333333336</v>
      </c>
      <c r="AL674" s="448">
        <v>4.7100000000000003E-2</v>
      </c>
    </row>
    <row r="675" spans="1:38">
      <c r="A675" s="437" t="s">
        <v>1018</v>
      </c>
      <c r="B675" s="437" t="s">
        <v>2451</v>
      </c>
      <c r="C675" s="437" t="s">
        <v>517</v>
      </c>
      <c r="D675" s="437" t="s">
        <v>518</v>
      </c>
      <c r="E675" s="437" t="s">
        <v>1393</v>
      </c>
      <c r="F675" s="437" t="s">
        <v>986</v>
      </c>
      <c r="G675" s="437" t="s">
        <v>1369</v>
      </c>
      <c r="H675" s="437" t="s">
        <v>985</v>
      </c>
      <c r="I675" s="437" t="s">
        <v>0</v>
      </c>
      <c r="J675" s="437" t="s">
        <v>987</v>
      </c>
      <c r="K675" s="437" t="s">
        <v>521</v>
      </c>
      <c r="L675" s="437" t="s">
        <v>533</v>
      </c>
      <c r="M675" s="437">
        <v>1</v>
      </c>
      <c r="N675" s="437">
        <v>1</v>
      </c>
      <c r="O675" s="437">
        <v>1</v>
      </c>
      <c r="P675" s="437">
        <v>1</v>
      </c>
      <c r="Q675" s="437">
        <v>1</v>
      </c>
      <c r="R675" s="437">
        <v>1</v>
      </c>
      <c r="S675" s="448">
        <v>2252177.5</v>
      </c>
      <c r="T675" s="448">
        <v>0</v>
      </c>
      <c r="U675" s="448">
        <v>0</v>
      </c>
      <c r="V675" s="448">
        <v>9515.4500000000007</v>
      </c>
      <c r="W675" s="448">
        <v>0</v>
      </c>
      <c r="X675" s="448">
        <v>0</v>
      </c>
      <c r="Y675" s="448">
        <v>0</v>
      </c>
      <c r="Z675" s="448">
        <v>2252177.5</v>
      </c>
      <c r="AA675" s="846">
        <v>43714</v>
      </c>
      <c r="AB675" s="846">
        <v>45541</v>
      </c>
      <c r="AC675" s="847">
        <v>2252177.5</v>
      </c>
      <c r="AD675" s="448">
        <v>3.0611111111111109</v>
      </c>
      <c r="AE675" s="448">
        <v>5.0750000000000002</v>
      </c>
      <c r="AF675" s="848">
        <v>5.0700000000000002E-2</v>
      </c>
      <c r="AG675" s="448">
        <v>6894165.569444444</v>
      </c>
      <c r="AH675" s="448">
        <v>11429800.8125</v>
      </c>
      <c r="AI675" s="448">
        <v>114185.39925</v>
      </c>
      <c r="AJ675" s="448">
        <v>3.0611111111111109</v>
      </c>
      <c r="AK675" s="448">
        <v>5.0750000000000002</v>
      </c>
      <c r="AL675" s="448">
        <v>5.0700000000000002E-2</v>
      </c>
    </row>
    <row r="676" spans="1:38">
      <c r="A676" s="437" t="s">
        <v>1018</v>
      </c>
      <c r="B676" s="437" t="s">
        <v>2452</v>
      </c>
      <c r="C676" s="437" t="s">
        <v>517</v>
      </c>
      <c r="D676" s="437" t="s">
        <v>518</v>
      </c>
      <c r="E676" s="437" t="s">
        <v>1393</v>
      </c>
      <c r="F676" s="437" t="s">
        <v>986</v>
      </c>
      <c r="G676" s="437" t="s">
        <v>1369</v>
      </c>
      <c r="H676" s="437" t="s">
        <v>985</v>
      </c>
      <c r="I676" s="437" t="s">
        <v>0</v>
      </c>
      <c r="J676" s="437" t="s">
        <v>987</v>
      </c>
      <c r="K676" s="437" t="s">
        <v>521</v>
      </c>
      <c r="L676" s="437" t="s">
        <v>533</v>
      </c>
      <c r="M676" s="437">
        <v>1</v>
      </c>
      <c r="N676" s="437">
        <v>1</v>
      </c>
      <c r="O676" s="437">
        <v>1</v>
      </c>
      <c r="P676" s="437">
        <v>1</v>
      </c>
      <c r="Q676" s="437">
        <v>1</v>
      </c>
      <c r="R676" s="437">
        <v>1</v>
      </c>
      <c r="S676" s="448">
        <v>3481737.5</v>
      </c>
      <c r="T676" s="448">
        <v>0</v>
      </c>
      <c r="U676" s="448">
        <v>0</v>
      </c>
      <c r="V676" s="448">
        <v>15551.76</v>
      </c>
      <c r="W676" s="448">
        <v>0</v>
      </c>
      <c r="X676" s="448">
        <v>0</v>
      </c>
      <c r="Y676" s="448">
        <v>0</v>
      </c>
      <c r="Z676" s="448">
        <v>3481737.5</v>
      </c>
      <c r="AA676" s="846">
        <v>43714</v>
      </c>
      <c r="AB676" s="846">
        <v>45906</v>
      </c>
      <c r="AC676" s="847">
        <v>3481737.5</v>
      </c>
      <c r="AD676" s="448">
        <v>4.0750000000000002</v>
      </c>
      <c r="AE676" s="448">
        <v>6.0888888888888886</v>
      </c>
      <c r="AF676" s="848">
        <v>5.3600000000000002E-2</v>
      </c>
      <c r="AG676" s="448">
        <v>14188080.3125</v>
      </c>
      <c r="AH676" s="448">
        <v>21199912.777777776</v>
      </c>
      <c r="AI676" s="448">
        <v>186621.13</v>
      </c>
      <c r="AJ676" s="448">
        <v>4.0750000000000002</v>
      </c>
      <c r="AK676" s="448">
        <v>6.0888888888888886</v>
      </c>
      <c r="AL676" s="448">
        <v>5.3600000000000002E-2</v>
      </c>
    </row>
    <row r="677" spans="1:38">
      <c r="A677" s="437" t="s">
        <v>1018</v>
      </c>
      <c r="B677" s="437" t="s">
        <v>2453</v>
      </c>
      <c r="C677" s="437" t="s">
        <v>517</v>
      </c>
      <c r="D677" s="437" t="s">
        <v>518</v>
      </c>
      <c r="E677" s="437" t="s">
        <v>1393</v>
      </c>
      <c r="F677" s="437" t="s">
        <v>986</v>
      </c>
      <c r="G677" s="437" t="s">
        <v>1369</v>
      </c>
      <c r="H677" s="437" t="s">
        <v>985</v>
      </c>
      <c r="I677" s="437" t="s">
        <v>0</v>
      </c>
      <c r="J677" s="437" t="s">
        <v>987</v>
      </c>
      <c r="K677" s="437" t="s">
        <v>521</v>
      </c>
      <c r="L677" s="437" t="s">
        <v>533</v>
      </c>
      <c r="M677" s="437">
        <v>1</v>
      </c>
      <c r="N677" s="437">
        <v>1</v>
      </c>
      <c r="O677" s="437">
        <v>1</v>
      </c>
      <c r="P677" s="437">
        <v>1</v>
      </c>
      <c r="Q677" s="437">
        <v>1</v>
      </c>
      <c r="R677" s="437">
        <v>1</v>
      </c>
      <c r="S677" s="448">
        <v>3936037.5</v>
      </c>
      <c r="T677" s="448">
        <v>0</v>
      </c>
      <c r="U677" s="448">
        <v>0</v>
      </c>
      <c r="V677" s="448">
        <v>18499.38</v>
      </c>
      <c r="W677" s="448">
        <v>0</v>
      </c>
      <c r="X677" s="448">
        <v>0</v>
      </c>
      <c r="Y677" s="448">
        <v>0</v>
      </c>
      <c r="Z677" s="448">
        <v>3936037.5</v>
      </c>
      <c r="AA677" s="846">
        <v>43714</v>
      </c>
      <c r="AB677" s="846">
        <v>46271</v>
      </c>
      <c r="AC677" s="847">
        <v>3936037.5</v>
      </c>
      <c r="AD677" s="448">
        <v>5.0888888888888886</v>
      </c>
      <c r="AE677" s="448">
        <v>7.1027777777777779</v>
      </c>
      <c r="AF677" s="848">
        <v>5.6399999999999999E-2</v>
      </c>
      <c r="AG677" s="448">
        <v>20030057.5</v>
      </c>
      <c r="AH677" s="448">
        <v>27956799.6875</v>
      </c>
      <c r="AI677" s="448">
        <v>221992.51499999998</v>
      </c>
      <c r="AJ677" s="448">
        <v>5.0888888888888886</v>
      </c>
      <c r="AK677" s="448">
        <v>7.1027777777777779</v>
      </c>
      <c r="AL677" s="448">
        <v>5.6399999999999999E-2</v>
      </c>
    </row>
    <row r="678" spans="1:38">
      <c r="A678" s="437" t="s">
        <v>1018</v>
      </c>
      <c r="B678" s="437" t="s">
        <v>2454</v>
      </c>
      <c r="C678" s="437" t="s">
        <v>517</v>
      </c>
      <c r="D678" s="437" t="s">
        <v>518</v>
      </c>
      <c r="E678" s="437" t="s">
        <v>1393</v>
      </c>
      <c r="F678" s="437" t="s">
        <v>986</v>
      </c>
      <c r="G678" s="437" t="s">
        <v>1369</v>
      </c>
      <c r="H678" s="437" t="s">
        <v>985</v>
      </c>
      <c r="I678" s="437" t="s">
        <v>0</v>
      </c>
      <c r="J678" s="437" t="s">
        <v>987</v>
      </c>
      <c r="K678" s="437" t="s">
        <v>521</v>
      </c>
      <c r="L678" s="437" t="s">
        <v>533</v>
      </c>
      <c r="M678" s="437">
        <v>1</v>
      </c>
      <c r="N678" s="437">
        <v>1</v>
      </c>
      <c r="O678" s="437">
        <v>1</v>
      </c>
      <c r="P678" s="437">
        <v>1</v>
      </c>
      <c r="Q678" s="437">
        <v>1</v>
      </c>
      <c r="R678" s="437">
        <v>1</v>
      </c>
      <c r="S678" s="448">
        <v>2468855</v>
      </c>
      <c r="T678" s="448">
        <v>0</v>
      </c>
      <c r="U678" s="448">
        <v>0</v>
      </c>
      <c r="V678" s="448">
        <v>12200.26</v>
      </c>
      <c r="W678" s="448">
        <v>0</v>
      </c>
      <c r="X678" s="448">
        <v>0</v>
      </c>
      <c r="Y678" s="448">
        <v>0</v>
      </c>
      <c r="Z678" s="448">
        <v>2468855</v>
      </c>
      <c r="AA678" s="846">
        <v>43714</v>
      </c>
      <c r="AB678" s="846">
        <v>46636</v>
      </c>
      <c r="AC678" s="847">
        <v>2468855</v>
      </c>
      <c r="AD678" s="448">
        <v>6.1027777777777779</v>
      </c>
      <c r="AE678" s="448">
        <v>8.1166666666666671</v>
      </c>
      <c r="AF678" s="848">
        <v>5.9299999999999999E-2</v>
      </c>
      <c r="AG678" s="448">
        <v>15066873.430555556</v>
      </c>
      <c r="AH678" s="448">
        <v>20038873.083333336</v>
      </c>
      <c r="AI678" s="448">
        <v>146403.10149999999</v>
      </c>
      <c r="AJ678" s="448">
        <v>6.1027777777777779</v>
      </c>
      <c r="AK678" s="448">
        <v>8.1166666666666671</v>
      </c>
      <c r="AL678" s="448">
        <v>5.9299999999999999E-2</v>
      </c>
    </row>
    <row r="679" spans="1:38">
      <c r="A679" s="437" t="s">
        <v>1018</v>
      </c>
      <c r="B679" s="437" t="s">
        <v>2455</v>
      </c>
      <c r="C679" s="437" t="s">
        <v>517</v>
      </c>
      <c r="D679" s="437" t="s">
        <v>518</v>
      </c>
      <c r="E679" s="437" t="s">
        <v>1393</v>
      </c>
      <c r="F679" s="437" t="s">
        <v>986</v>
      </c>
      <c r="G679" s="437" t="s">
        <v>1369</v>
      </c>
      <c r="H679" s="437" t="s">
        <v>985</v>
      </c>
      <c r="I679" s="437" t="s">
        <v>0</v>
      </c>
      <c r="J679" s="437" t="s">
        <v>987</v>
      </c>
      <c r="K679" s="437" t="s">
        <v>521</v>
      </c>
      <c r="L679" s="437" t="s">
        <v>533</v>
      </c>
      <c r="M679" s="437">
        <v>1</v>
      </c>
      <c r="N679" s="437">
        <v>1</v>
      </c>
      <c r="O679" s="437">
        <v>1</v>
      </c>
      <c r="P679" s="437">
        <v>1</v>
      </c>
      <c r="Q679" s="437">
        <v>1</v>
      </c>
      <c r="R679" s="437">
        <v>1</v>
      </c>
      <c r="S679" s="448">
        <v>265500</v>
      </c>
      <c r="T679" s="448">
        <v>0</v>
      </c>
      <c r="U679" s="448">
        <v>0</v>
      </c>
      <c r="V679" s="448">
        <v>1373.96</v>
      </c>
      <c r="W679" s="448">
        <v>0</v>
      </c>
      <c r="X679" s="448">
        <v>0</v>
      </c>
      <c r="Y679" s="448">
        <v>0</v>
      </c>
      <c r="Z679" s="448">
        <v>265500</v>
      </c>
      <c r="AA679" s="846">
        <v>43714</v>
      </c>
      <c r="AB679" s="846">
        <v>47002</v>
      </c>
      <c r="AC679" s="847">
        <v>265500</v>
      </c>
      <c r="AD679" s="448">
        <v>7.1194444444444445</v>
      </c>
      <c r="AE679" s="448">
        <v>9.1333333333333329</v>
      </c>
      <c r="AF679" s="848">
        <v>6.2100000000000002E-2</v>
      </c>
      <c r="AG679" s="448">
        <v>1890212.5</v>
      </c>
      <c r="AH679" s="448">
        <v>2424900</v>
      </c>
      <c r="AI679" s="448">
        <v>16487.55</v>
      </c>
      <c r="AJ679" s="448">
        <v>7.1194444444444445</v>
      </c>
      <c r="AK679" s="448">
        <v>9.1333333333333329</v>
      </c>
      <c r="AL679" s="448">
        <v>6.2099999999999995E-2</v>
      </c>
    </row>
    <row r="680" spans="1:38">
      <c r="A680" s="437" t="s">
        <v>1019</v>
      </c>
      <c r="B680" s="437" t="s">
        <v>2456</v>
      </c>
      <c r="C680" s="437" t="s">
        <v>517</v>
      </c>
      <c r="D680" s="437" t="s">
        <v>518</v>
      </c>
      <c r="E680" s="437" t="s">
        <v>1393</v>
      </c>
      <c r="F680" s="437" t="s">
        <v>986</v>
      </c>
      <c r="G680" s="437" t="s">
        <v>1369</v>
      </c>
      <c r="H680" s="437" t="s">
        <v>985</v>
      </c>
      <c r="I680" s="437" t="s">
        <v>0</v>
      </c>
      <c r="J680" s="437" t="s">
        <v>987</v>
      </c>
      <c r="K680" s="437" t="s">
        <v>521</v>
      </c>
      <c r="L680" s="437" t="s">
        <v>533</v>
      </c>
      <c r="M680" s="437">
        <v>1</v>
      </c>
      <c r="N680" s="437">
        <v>1</v>
      </c>
      <c r="O680" s="437">
        <v>1</v>
      </c>
      <c r="P680" s="437">
        <v>1</v>
      </c>
      <c r="Q680" s="437">
        <v>1</v>
      </c>
      <c r="R680" s="437">
        <v>1</v>
      </c>
      <c r="S680" s="448">
        <v>44102.5</v>
      </c>
      <c r="T680" s="448">
        <v>0</v>
      </c>
      <c r="U680" s="448">
        <v>0</v>
      </c>
      <c r="V680" s="448">
        <v>186.33</v>
      </c>
      <c r="W680" s="448">
        <v>0</v>
      </c>
      <c r="X680" s="448">
        <v>0</v>
      </c>
      <c r="Y680" s="448">
        <v>0</v>
      </c>
      <c r="Z680" s="448">
        <v>44102.5</v>
      </c>
      <c r="AA680" s="846">
        <v>43714</v>
      </c>
      <c r="AB680" s="846">
        <v>45541</v>
      </c>
      <c r="AC680" s="847">
        <v>44102.5</v>
      </c>
      <c r="AD680" s="448">
        <v>3.0611111111111109</v>
      </c>
      <c r="AE680" s="448">
        <v>5.0750000000000002</v>
      </c>
      <c r="AF680" s="848">
        <v>5.0700000000000002E-2</v>
      </c>
      <c r="AG680" s="448">
        <v>135002.65277777778</v>
      </c>
      <c r="AH680" s="448">
        <v>223820.1875</v>
      </c>
      <c r="AI680" s="448">
        <v>2235.9967500000002</v>
      </c>
      <c r="AJ680" s="448">
        <v>3.0611111111111113</v>
      </c>
      <c r="AK680" s="448">
        <v>5.0750000000000002</v>
      </c>
      <c r="AL680" s="448">
        <v>5.0700000000000009E-2</v>
      </c>
    </row>
    <row r="681" spans="1:38">
      <c r="A681" s="437" t="s">
        <v>1019</v>
      </c>
      <c r="B681" s="437" t="s">
        <v>2457</v>
      </c>
      <c r="C681" s="437" t="s">
        <v>517</v>
      </c>
      <c r="D681" s="437" t="s">
        <v>518</v>
      </c>
      <c r="E681" s="437" t="s">
        <v>1393</v>
      </c>
      <c r="F681" s="437" t="s">
        <v>986</v>
      </c>
      <c r="G681" s="437" t="s">
        <v>1369</v>
      </c>
      <c r="H681" s="437" t="s">
        <v>985</v>
      </c>
      <c r="I681" s="437" t="s">
        <v>0</v>
      </c>
      <c r="J681" s="437" t="s">
        <v>987</v>
      </c>
      <c r="K681" s="437" t="s">
        <v>521</v>
      </c>
      <c r="L681" s="437" t="s">
        <v>533</v>
      </c>
      <c r="M681" s="437">
        <v>1</v>
      </c>
      <c r="N681" s="437">
        <v>1</v>
      </c>
      <c r="O681" s="437">
        <v>1</v>
      </c>
      <c r="P681" s="437">
        <v>1</v>
      </c>
      <c r="Q681" s="437">
        <v>1</v>
      </c>
      <c r="R681" s="437">
        <v>1</v>
      </c>
      <c r="S681" s="448">
        <v>42480</v>
      </c>
      <c r="T681" s="448">
        <v>0</v>
      </c>
      <c r="U681" s="448">
        <v>0</v>
      </c>
      <c r="V681" s="448">
        <v>189.74</v>
      </c>
      <c r="W681" s="448">
        <v>0</v>
      </c>
      <c r="X681" s="448">
        <v>0</v>
      </c>
      <c r="Y681" s="448">
        <v>0</v>
      </c>
      <c r="Z681" s="448">
        <v>42480</v>
      </c>
      <c r="AA681" s="846">
        <v>43714</v>
      </c>
      <c r="AB681" s="846">
        <v>45906</v>
      </c>
      <c r="AC681" s="847">
        <v>42480</v>
      </c>
      <c r="AD681" s="448">
        <v>4.0750000000000002</v>
      </c>
      <c r="AE681" s="448">
        <v>6.0888888888888886</v>
      </c>
      <c r="AF681" s="848">
        <v>5.3600000000000002E-2</v>
      </c>
      <c r="AG681" s="448">
        <v>173106</v>
      </c>
      <c r="AH681" s="448">
        <v>258656</v>
      </c>
      <c r="AI681" s="448">
        <v>2276.9279999999999</v>
      </c>
      <c r="AJ681" s="448">
        <v>4.0750000000000002</v>
      </c>
      <c r="AK681" s="448">
        <v>6.0888888888888886</v>
      </c>
      <c r="AL681" s="448">
        <v>5.3599999999999995E-2</v>
      </c>
    </row>
    <row r="682" spans="1:38">
      <c r="A682" s="437" t="s">
        <v>1019</v>
      </c>
      <c r="B682" s="437" t="s">
        <v>2458</v>
      </c>
      <c r="C682" s="437" t="s">
        <v>517</v>
      </c>
      <c r="D682" s="437" t="s">
        <v>518</v>
      </c>
      <c r="E682" s="437" t="s">
        <v>1393</v>
      </c>
      <c r="F682" s="437" t="s">
        <v>986</v>
      </c>
      <c r="G682" s="437" t="s">
        <v>1369</v>
      </c>
      <c r="H682" s="437" t="s">
        <v>985</v>
      </c>
      <c r="I682" s="437" t="s">
        <v>0</v>
      </c>
      <c r="J682" s="437" t="s">
        <v>987</v>
      </c>
      <c r="K682" s="437" t="s">
        <v>521</v>
      </c>
      <c r="L682" s="437" t="s">
        <v>533</v>
      </c>
      <c r="M682" s="437">
        <v>1</v>
      </c>
      <c r="N682" s="437">
        <v>1</v>
      </c>
      <c r="O682" s="437">
        <v>1</v>
      </c>
      <c r="P682" s="437">
        <v>1</v>
      </c>
      <c r="Q682" s="437">
        <v>1</v>
      </c>
      <c r="R682" s="437">
        <v>1</v>
      </c>
      <c r="S682" s="448">
        <v>53100</v>
      </c>
      <c r="T682" s="448">
        <v>0</v>
      </c>
      <c r="U682" s="448">
        <v>0</v>
      </c>
      <c r="V682" s="448">
        <v>262.39999999999998</v>
      </c>
      <c r="W682" s="448">
        <v>0</v>
      </c>
      <c r="X682" s="448">
        <v>0</v>
      </c>
      <c r="Y682" s="448">
        <v>0</v>
      </c>
      <c r="Z682" s="448">
        <v>53100</v>
      </c>
      <c r="AA682" s="846">
        <v>43714</v>
      </c>
      <c r="AB682" s="846">
        <v>46636</v>
      </c>
      <c r="AC682" s="847">
        <v>53100</v>
      </c>
      <c r="AD682" s="448">
        <v>6.1027777777777779</v>
      </c>
      <c r="AE682" s="448">
        <v>8.1166666666666671</v>
      </c>
      <c r="AF682" s="848">
        <v>5.9299999999999999E-2</v>
      </c>
      <c r="AG682" s="448">
        <v>324057.5</v>
      </c>
      <c r="AH682" s="448">
        <v>430995</v>
      </c>
      <c r="AI682" s="448">
        <v>3148.83</v>
      </c>
      <c r="AJ682" s="448">
        <v>6.1027777777777779</v>
      </c>
      <c r="AK682" s="448">
        <v>8.1166666666666671</v>
      </c>
      <c r="AL682" s="448">
        <v>5.9299999999999999E-2</v>
      </c>
    </row>
    <row r="683" spans="1:38">
      <c r="A683" s="437" t="s">
        <v>1020</v>
      </c>
      <c r="B683" s="437" t="s">
        <v>2459</v>
      </c>
      <c r="C683" s="437" t="s">
        <v>517</v>
      </c>
      <c r="D683" s="437" t="s">
        <v>518</v>
      </c>
      <c r="E683" s="437" t="s">
        <v>1393</v>
      </c>
      <c r="F683" s="437" t="s">
        <v>986</v>
      </c>
      <c r="G683" s="437" t="s">
        <v>1369</v>
      </c>
      <c r="H683" s="437" t="s">
        <v>985</v>
      </c>
      <c r="I683" s="437" t="s">
        <v>0</v>
      </c>
      <c r="J683" s="437" t="s">
        <v>987</v>
      </c>
      <c r="K683" s="437" t="s">
        <v>521</v>
      </c>
      <c r="L683" s="437" t="s">
        <v>533</v>
      </c>
      <c r="M683" s="437">
        <v>1</v>
      </c>
      <c r="N683" s="437">
        <v>1</v>
      </c>
      <c r="O683" s="437">
        <v>1</v>
      </c>
      <c r="P683" s="437">
        <v>1</v>
      </c>
      <c r="Q683" s="437">
        <v>1</v>
      </c>
      <c r="R683" s="437">
        <v>1</v>
      </c>
      <c r="S683" s="448">
        <v>509981.25</v>
      </c>
      <c r="T683" s="448">
        <v>0</v>
      </c>
      <c r="U683" s="448">
        <v>0</v>
      </c>
      <c r="V683" s="448">
        <v>1623.44</v>
      </c>
      <c r="W683" s="448">
        <v>0</v>
      </c>
      <c r="X683" s="448">
        <v>0</v>
      </c>
      <c r="Y683" s="448">
        <v>0</v>
      </c>
      <c r="Z683" s="448">
        <v>509981.25</v>
      </c>
      <c r="AA683" s="846">
        <v>43721</v>
      </c>
      <c r="AB683" s="846">
        <v>44452</v>
      </c>
      <c r="AC683" s="847">
        <v>1019962.5</v>
      </c>
      <c r="AD683" s="448">
        <v>3.6111111111111108E-2</v>
      </c>
      <c r="AE683" s="448">
        <v>2.0305555555555554</v>
      </c>
      <c r="AF683" s="848">
        <v>3.8199999999999998E-2</v>
      </c>
      <c r="AG683" s="448">
        <v>18415.989583333332</v>
      </c>
      <c r="AH683" s="448">
        <v>1035545.2604166666</v>
      </c>
      <c r="AI683" s="448">
        <v>19481.283749999999</v>
      </c>
      <c r="AJ683" s="448">
        <v>3.6111111111111108E-2</v>
      </c>
      <c r="AK683" s="448">
        <v>2.0305555555555554</v>
      </c>
      <c r="AL683" s="448">
        <v>3.8199999999999998E-2</v>
      </c>
    </row>
    <row r="684" spans="1:38">
      <c r="A684" s="437" t="s">
        <v>1020</v>
      </c>
      <c r="B684" s="437" t="s">
        <v>2460</v>
      </c>
      <c r="C684" s="437" t="s">
        <v>517</v>
      </c>
      <c r="D684" s="437" t="s">
        <v>518</v>
      </c>
      <c r="E684" s="437" t="s">
        <v>1393</v>
      </c>
      <c r="F684" s="437" t="s">
        <v>986</v>
      </c>
      <c r="G684" s="437" t="s">
        <v>1369</v>
      </c>
      <c r="H684" s="437" t="s">
        <v>985</v>
      </c>
      <c r="I684" s="437" t="s">
        <v>0</v>
      </c>
      <c r="J684" s="437" t="s">
        <v>987</v>
      </c>
      <c r="K684" s="437" t="s">
        <v>521</v>
      </c>
      <c r="L684" s="437" t="s">
        <v>533</v>
      </c>
      <c r="M684" s="437">
        <v>1</v>
      </c>
      <c r="N684" s="437">
        <v>1</v>
      </c>
      <c r="O684" s="437">
        <v>1</v>
      </c>
      <c r="P684" s="437">
        <v>1</v>
      </c>
      <c r="Q684" s="437">
        <v>1</v>
      </c>
      <c r="R684" s="437">
        <v>1</v>
      </c>
      <c r="S684" s="448">
        <v>1299475</v>
      </c>
      <c r="T684" s="448">
        <v>0</v>
      </c>
      <c r="U684" s="448">
        <v>0</v>
      </c>
      <c r="V684" s="448">
        <v>4656.45</v>
      </c>
      <c r="W684" s="448">
        <v>0</v>
      </c>
      <c r="X684" s="448">
        <v>0</v>
      </c>
      <c r="Y684" s="448">
        <v>0</v>
      </c>
      <c r="Z684" s="448">
        <v>1299475</v>
      </c>
      <c r="AA684" s="846">
        <v>43721</v>
      </c>
      <c r="AB684" s="846">
        <v>44817</v>
      </c>
      <c r="AC684" s="847">
        <v>1299475</v>
      </c>
      <c r="AD684" s="448">
        <v>1.05</v>
      </c>
      <c r="AE684" s="448">
        <v>3.0444444444444443</v>
      </c>
      <c r="AF684" s="848">
        <v>4.2999999999999997E-2</v>
      </c>
      <c r="AG684" s="448">
        <v>1364448.75</v>
      </c>
      <c r="AH684" s="448">
        <v>3956179.444444444</v>
      </c>
      <c r="AI684" s="448">
        <v>55877.424999999996</v>
      </c>
      <c r="AJ684" s="448">
        <v>1.05</v>
      </c>
      <c r="AK684" s="448">
        <v>3.0444444444444443</v>
      </c>
      <c r="AL684" s="448">
        <v>4.2999999999999997E-2</v>
      </c>
    </row>
    <row r="685" spans="1:38">
      <c r="A685" s="437" t="s">
        <v>1020</v>
      </c>
      <c r="B685" s="437" t="s">
        <v>2461</v>
      </c>
      <c r="C685" s="437" t="s">
        <v>517</v>
      </c>
      <c r="D685" s="437" t="s">
        <v>518</v>
      </c>
      <c r="E685" s="437" t="s">
        <v>1393</v>
      </c>
      <c r="F685" s="437" t="s">
        <v>986</v>
      </c>
      <c r="G685" s="437" t="s">
        <v>1369</v>
      </c>
      <c r="H685" s="437" t="s">
        <v>985</v>
      </c>
      <c r="I685" s="437" t="s">
        <v>0</v>
      </c>
      <c r="J685" s="437" t="s">
        <v>987</v>
      </c>
      <c r="K685" s="437" t="s">
        <v>521</v>
      </c>
      <c r="L685" s="437" t="s">
        <v>533</v>
      </c>
      <c r="M685" s="437">
        <v>1</v>
      </c>
      <c r="N685" s="437">
        <v>1</v>
      </c>
      <c r="O685" s="437">
        <v>1</v>
      </c>
      <c r="P685" s="437">
        <v>1</v>
      </c>
      <c r="Q685" s="437">
        <v>1</v>
      </c>
      <c r="R685" s="437">
        <v>1</v>
      </c>
      <c r="S685" s="448">
        <v>2290822.5</v>
      </c>
      <c r="T685" s="448">
        <v>0</v>
      </c>
      <c r="U685" s="448">
        <v>0</v>
      </c>
      <c r="V685" s="448">
        <v>8991.48</v>
      </c>
      <c r="W685" s="448">
        <v>0</v>
      </c>
      <c r="X685" s="448">
        <v>0</v>
      </c>
      <c r="Y685" s="448">
        <v>0</v>
      </c>
      <c r="Z685" s="448">
        <v>2290822.5</v>
      </c>
      <c r="AA685" s="846">
        <v>43721</v>
      </c>
      <c r="AB685" s="846">
        <v>45182</v>
      </c>
      <c r="AC685" s="847">
        <v>2290822.5</v>
      </c>
      <c r="AD685" s="448">
        <v>2.0638888888888891</v>
      </c>
      <c r="AE685" s="448">
        <v>4.0583333333333336</v>
      </c>
      <c r="AF685" s="848">
        <v>4.7100000000000003E-2</v>
      </c>
      <c r="AG685" s="448">
        <v>4728003.104166667</v>
      </c>
      <c r="AH685" s="448">
        <v>9296921.3125</v>
      </c>
      <c r="AI685" s="448">
        <v>107897.73975000001</v>
      </c>
      <c r="AJ685" s="448">
        <v>2.0638888888888891</v>
      </c>
      <c r="AK685" s="448">
        <v>4.0583333333333336</v>
      </c>
      <c r="AL685" s="448">
        <v>4.7100000000000003E-2</v>
      </c>
    </row>
    <row r="686" spans="1:38">
      <c r="A686" s="437" t="s">
        <v>1020</v>
      </c>
      <c r="B686" s="437" t="s">
        <v>2462</v>
      </c>
      <c r="C686" s="437" t="s">
        <v>517</v>
      </c>
      <c r="D686" s="437" t="s">
        <v>518</v>
      </c>
      <c r="E686" s="437" t="s">
        <v>1393</v>
      </c>
      <c r="F686" s="437" t="s">
        <v>986</v>
      </c>
      <c r="G686" s="437" t="s">
        <v>1369</v>
      </c>
      <c r="H686" s="437" t="s">
        <v>985</v>
      </c>
      <c r="I686" s="437" t="s">
        <v>0</v>
      </c>
      <c r="J686" s="437" t="s">
        <v>987</v>
      </c>
      <c r="K686" s="437" t="s">
        <v>521</v>
      </c>
      <c r="L686" s="437" t="s">
        <v>533</v>
      </c>
      <c r="M686" s="437">
        <v>1</v>
      </c>
      <c r="N686" s="437">
        <v>1</v>
      </c>
      <c r="O686" s="437">
        <v>1</v>
      </c>
      <c r="P686" s="437">
        <v>1</v>
      </c>
      <c r="Q686" s="437">
        <v>1</v>
      </c>
      <c r="R686" s="437">
        <v>1</v>
      </c>
      <c r="S686" s="448">
        <v>4476625</v>
      </c>
      <c r="T686" s="448">
        <v>0</v>
      </c>
      <c r="U686" s="448">
        <v>0</v>
      </c>
      <c r="V686" s="448">
        <v>18913.740000000002</v>
      </c>
      <c r="W686" s="448">
        <v>0</v>
      </c>
      <c r="X686" s="448">
        <v>0</v>
      </c>
      <c r="Y686" s="448">
        <v>0</v>
      </c>
      <c r="Z686" s="448">
        <v>4476625</v>
      </c>
      <c r="AA686" s="846">
        <v>43721</v>
      </c>
      <c r="AB686" s="846">
        <v>45548</v>
      </c>
      <c r="AC686" s="847">
        <v>4476625</v>
      </c>
      <c r="AD686" s="448">
        <v>3.0805555555555557</v>
      </c>
      <c r="AE686" s="448">
        <v>5.0750000000000002</v>
      </c>
      <c r="AF686" s="848">
        <v>5.0700000000000002E-2</v>
      </c>
      <c r="AG686" s="448">
        <v>13790492.01388889</v>
      </c>
      <c r="AH686" s="448">
        <v>22718871.875</v>
      </c>
      <c r="AI686" s="448">
        <v>226964.88750000001</v>
      </c>
      <c r="AJ686" s="448">
        <v>3.0805555555555557</v>
      </c>
      <c r="AK686" s="448">
        <v>5.0750000000000002</v>
      </c>
      <c r="AL686" s="448">
        <v>5.0700000000000002E-2</v>
      </c>
    </row>
    <row r="687" spans="1:38">
      <c r="A687" s="437" t="s">
        <v>1020</v>
      </c>
      <c r="B687" s="437" t="s">
        <v>2463</v>
      </c>
      <c r="C687" s="437" t="s">
        <v>517</v>
      </c>
      <c r="D687" s="437" t="s">
        <v>518</v>
      </c>
      <c r="E687" s="437" t="s">
        <v>1393</v>
      </c>
      <c r="F687" s="437" t="s">
        <v>986</v>
      </c>
      <c r="G687" s="437" t="s">
        <v>1369</v>
      </c>
      <c r="H687" s="437" t="s">
        <v>985</v>
      </c>
      <c r="I687" s="437" t="s">
        <v>0</v>
      </c>
      <c r="J687" s="437" t="s">
        <v>987</v>
      </c>
      <c r="K687" s="437" t="s">
        <v>521</v>
      </c>
      <c r="L687" s="437" t="s">
        <v>533</v>
      </c>
      <c r="M687" s="437">
        <v>1</v>
      </c>
      <c r="N687" s="437">
        <v>1</v>
      </c>
      <c r="O687" s="437">
        <v>1</v>
      </c>
      <c r="P687" s="437">
        <v>1</v>
      </c>
      <c r="Q687" s="437">
        <v>1</v>
      </c>
      <c r="R687" s="437">
        <v>1</v>
      </c>
      <c r="S687" s="448">
        <v>8260737.5</v>
      </c>
      <c r="T687" s="448">
        <v>0</v>
      </c>
      <c r="U687" s="448">
        <v>0</v>
      </c>
      <c r="V687" s="448">
        <v>36897.96</v>
      </c>
      <c r="W687" s="448">
        <v>0</v>
      </c>
      <c r="X687" s="448">
        <v>0</v>
      </c>
      <c r="Y687" s="448">
        <v>0</v>
      </c>
      <c r="Z687" s="448">
        <v>8260737.5</v>
      </c>
      <c r="AA687" s="846">
        <v>43721</v>
      </c>
      <c r="AB687" s="846">
        <v>45913</v>
      </c>
      <c r="AC687" s="847">
        <v>8260737.5</v>
      </c>
      <c r="AD687" s="448">
        <v>4.0944444444444441</v>
      </c>
      <c r="AE687" s="448">
        <v>6.0888888888888886</v>
      </c>
      <c r="AF687" s="848">
        <v>5.3600000000000002E-2</v>
      </c>
      <c r="AG687" s="448">
        <v>33823130.763888888</v>
      </c>
      <c r="AH687" s="448">
        <v>50298712.777777776</v>
      </c>
      <c r="AI687" s="448">
        <v>442775.53</v>
      </c>
      <c r="AJ687" s="448">
        <v>4.0944444444444441</v>
      </c>
      <c r="AK687" s="448">
        <v>6.0888888888888886</v>
      </c>
      <c r="AL687" s="448">
        <v>5.3600000000000002E-2</v>
      </c>
    </row>
    <row r="688" spans="1:38">
      <c r="A688" s="437" t="s">
        <v>1020</v>
      </c>
      <c r="B688" s="437" t="s">
        <v>2464</v>
      </c>
      <c r="C688" s="437" t="s">
        <v>517</v>
      </c>
      <c r="D688" s="437" t="s">
        <v>518</v>
      </c>
      <c r="E688" s="437" t="s">
        <v>1393</v>
      </c>
      <c r="F688" s="437" t="s">
        <v>986</v>
      </c>
      <c r="G688" s="437" t="s">
        <v>1369</v>
      </c>
      <c r="H688" s="437" t="s">
        <v>985</v>
      </c>
      <c r="I688" s="437" t="s">
        <v>0</v>
      </c>
      <c r="J688" s="437" t="s">
        <v>987</v>
      </c>
      <c r="K688" s="437" t="s">
        <v>521</v>
      </c>
      <c r="L688" s="437" t="s">
        <v>533</v>
      </c>
      <c r="M688" s="437">
        <v>1</v>
      </c>
      <c r="N688" s="437">
        <v>1</v>
      </c>
      <c r="O688" s="437">
        <v>1</v>
      </c>
      <c r="P688" s="437">
        <v>1</v>
      </c>
      <c r="Q688" s="437">
        <v>1</v>
      </c>
      <c r="R688" s="437">
        <v>1</v>
      </c>
      <c r="S688" s="448">
        <v>8758402.5</v>
      </c>
      <c r="T688" s="448">
        <v>0</v>
      </c>
      <c r="U688" s="448">
        <v>0</v>
      </c>
      <c r="V688" s="448">
        <v>41164.49</v>
      </c>
      <c r="W688" s="448">
        <v>0</v>
      </c>
      <c r="X688" s="448">
        <v>0</v>
      </c>
      <c r="Y688" s="448">
        <v>0</v>
      </c>
      <c r="Z688" s="448">
        <v>8758402.5</v>
      </c>
      <c r="AA688" s="846">
        <v>43721</v>
      </c>
      <c r="AB688" s="846">
        <v>46278</v>
      </c>
      <c r="AC688" s="847">
        <v>8758402.5</v>
      </c>
      <c r="AD688" s="448">
        <v>5.1083333333333334</v>
      </c>
      <c r="AE688" s="448">
        <v>7.1027777777777779</v>
      </c>
      <c r="AF688" s="848">
        <v>5.6399999999999999E-2</v>
      </c>
      <c r="AG688" s="448">
        <v>44740839.4375</v>
      </c>
      <c r="AH688" s="448">
        <v>62208986.645833336</v>
      </c>
      <c r="AI688" s="448">
        <v>493973.90100000001</v>
      </c>
      <c r="AJ688" s="448">
        <v>5.1083333333333334</v>
      </c>
      <c r="AK688" s="448">
        <v>7.1027777777777779</v>
      </c>
      <c r="AL688" s="448">
        <v>5.6399999999999999E-2</v>
      </c>
    </row>
    <row r="689" spans="1:38">
      <c r="A689" s="437" t="s">
        <v>1020</v>
      </c>
      <c r="B689" s="437" t="s">
        <v>2465</v>
      </c>
      <c r="C689" s="437" t="s">
        <v>517</v>
      </c>
      <c r="D689" s="437" t="s">
        <v>518</v>
      </c>
      <c r="E689" s="437" t="s">
        <v>1393</v>
      </c>
      <c r="F689" s="437" t="s">
        <v>986</v>
      </c>
      <c r="G689" s="437" t="s">
        <v>1369</v>
      </c>
      <c r="H689" s="437" t="s">
        <v>985</v>
      </c>
      <c r="I689" s="437" t="s">
        <v>0</v>
      </c>
      <c r="J689" s="437" t="s">
        <v>987</v>
      </c>
      <c r="K689" s="437" t="s">
        <v>521</v>
      </c>
      <c r="L689" s="437" t="s">
        <v>533</v>
      </c>
      <c r="M689" s="437">
        <v>1</v>
      </c>
      <c r="N689" s="437">
        <v>1</v>
      </c>
      <c r="O689" s="437">
        <v>1</v>
      </c>
      <c r="P689" s="437">
        <v>1</v>
      </c>
      <c r="Q689" s="437">
        <v>1</v>
      </c>
      <c r="R689" s="437">
        <v>1</v>
      </c>
      <c r="S689" s="448">
        <v>3474952.5</v>
      </c>
      <c r="T689" s="448">
        <v>0</v>
      </c>
      <c r="U689" s="448">
        <v>0</v>
      </c>
      <c r="V689" s="448">
        <v>17172.060000000001</v>
      </c>
      <c r="W689" s="448">
        <v>0</v>
      </c>
      <c r="X689" s="448">
        <v>0</v>
      </c>
      <c r="Y689" s="448">
        <v>0</v>
      </c>
      <c r="Z689" s="448">
        <v>3474952.5</v>
      </c>
      <c r="AA689" s="846">
        <v>43721</v>
      </c>
      <c r="AB689" s="846">
        <v>46643</v>
      </c>
      <c r="AC689" s="847">
        <v>3474952.5</v>
      </c>
      <c r="AD689" s="448">
        <v>6.1222222222222218</v>
      </c>
      <c r="AE689" s="448">
        <v>8.1166666666666671</v>
      </c>
      <c r="AF689" s="848">
        <v>5.9299999999999999E-2</v>
      </c>
      <c r="AG689" s="448">
        <v>21274431.416666664</v>
      </c>
      <c r="AH689" s="448">
        <v>28205031.125</v>
      </c>
      <c r="AI689" s="448">
        <v>206064.68325</v>
      </c>
      <c r="AJ689" s="448">
        <v>6.1222222222222218</v>
      </c>
      <c r="AK689" s="448">
        <v>8.1166666666666671</v>
      </c>
      <c r="AL689" s="448">
        <v>5.9299999999999999E-2</v>
      </c>
    </row>
    <row r="690" spans="1:38">
      <c r="A690" s="437" t="s">
        <v>1020</v>
      </c>
      <c r="B690" s="437" t="s">
        <v>2466</v>
      </c>
      <c r="C690" s="437" t="s">
        <v>517</v>
      </c>
      <c r="D690" s="437" t="s">
        <v>518</v>
      </c>
      <c r="E690" s="437" t="s">
        <v>1393</v>
      </c>
      <c r="F690" s="437" t="s">
        <v>986</v>
      </c>
      <c r="G690" s="437" t="s">
        <v>1369</v>
      </c>
      <c r="H690" s="437" t="s">
        <v>985</v>
      </c>
      <c r="I690" s="437" t="s">
        <v>0</v>
      </c>
      <c r="J690" s="437" t="s">
        <v>987</v>
      </c>
      <c r="K690" s="437" t="s">
        <v>521</v>
      </c>
      <c r="L690" s="437" t="s">
        <v>533</v>
      </c>
      <c r="M690" s="437">
        <v>1</v>
      </c>
      <c r="N690" s="437">
        <v>1</v>
      </c>
      <c r="O690" s="437">
        <v>1</v>
      </c>
      <c r="P690" s="437">
        <v>1</v>
      </c>
      <c r="Q690" s="437">
        <v>1</v>
      </c>
      <c r="R690" s="437">
        <v>1</v>
      </c>
      <c r="S690" s="448">
        <v>265500</v>
      </c>
      <c r="T690" s="448">
        <v>0</v>
      </c>
      <c r="U690" s="448">
        <v>0</v>
      </c>
      <c r="V690" s="448">
        <v>1373.96</v>
      </c>
      <c r="W690" s="448">
        <v>0</v>
      </c>
      <c r="X690" s="448">
        <v>0</v>
      </c>
      <c r="Y690" s="448">
        <v>0</v>
      </c>
      <c r="Z690" s="448">
        <v>265500</v>
      </c>
      <c r="AA690" s="846">
        <v>43721</v>
      </c>
      <c r="AB690" s="846">
        <v>47009</v>
      </c>
      <c r="AC690" s="847">
        <v>265500</v>
      </c>
      <c r="AD690" s="448">
        <v>7.1388888888888893</v>
      </c>
      <c r="AE690" s="448">
        <v>9.1333333333333329</v>
      </c>
      <c r="AF690" s="848">
        <v>6.2100000000000002E-2</v>
      </c>
      <c r="AG690" s="448">
        <v>1895375</v>
      </c>
      <c r="AH690" s="448">
        <v>2424900</v>
      </c>
      <c r="AI690" s="448">
        <v>16487.55</v>
      </c>
      <c r="AJ690" s="448">
        <v>7.1388888888888893</v>
      </c>
      <c r="AK690" s="448">
        <v>9.1333333333333329</v>
      </c>
      <c r="AL690" s="448">
        <v>6.2099999999999995E-2</v>
      </c>
    </row>
    <row r="691" spans="1:38">
      <c r="A691" s="437" t="s">
        <v>1020</v>
      </c>
      <c r="B691" s="437" t="s">
        <v>2467</v>
      </c>
      <c r="C691" s="437" t="s">
        <v>517</v>
      </c>
      <c r="D691" s="437" t="s">
        <v>518</v>
      </c>
      <c r="E691" s="437" t="s">
        <v>1393</v>
      </c>
      <c r="F691" s="437" t="s">
        <v>986</v>
      </c>
      <c r="G691" s="437" t="s">
        <v>1369</v>
      </c>
      <c r="H691" s="437" t="s">
        <v>985</v>
      </c>
      <c r="I691" s="437" t="s">
        <v>0</v>
      </c>
      <c r="J691" s="437" t="s">
        <v>987</v>
      </c>
      <c r="K691" s="437" t="s">
        <v>521</v>
      </c>
      <c r="L691" s="437" t="s">
        <v>533</v>
      </c>
      <c r="M691" s="437">
        <v>1</v>
      </c>
      <c r="N691" s="437">
        <v>1</v>
      </c>
      <c r="O691" s="437">
        <v>1</v>
      </c>
      <c r="P691" s="437">
        <v>1</v>
      </c>
      <c r="Q691" s="437">
        <v>1</v>
      </c>
      <c r="R691" s="437">
        <v>1</v>
      </c>
      <c r="S691" s="448">
        <v>47937.5</v>
      </c>
      <c r="T691" s="448">
        <v>0</v>
      </c>
      <c r="U691" s="448">
        <v>0</v>
      </c>
      <c r="V691" s="448">
        <v>259.66000000000003</v>
      </c>
      <c r="W691" s="448">
        <v>0</v>
      </c>
      <c r="X691" s="448">
        <v>0</v>
      </c>
      <c r="Y691" s="448">
        <v>0</v>
      </c>
      <c r="Z691" s="448">
        <v>47937.5</v>
      </c>
      <c r="AA691" s="846">
        <v>43721</v>
      </c>
      <c r="AB691" s="846">
        <v>47374</v>
      </c>
      <c r="AC691" s="847">
        <v>47937.5</v>
      </c>
      <c r="AD691" s="448">
        <v>8.1527777777777786</v>
      </c>
      <c r="AE691" s="448">
        <v>10.147222222222222</v>
      </c>
      <c r="AF691" s="848">
        <v>6.5000000000000002E-2</v>
      </c>
      <c r="AG691" s="448">
        <v>390823.78472222225</v>
      </c>
      <c r="AH691" s="448">
        <v>486432.46527777775</v>
      </c>
      <c r="AI691" s="448">
        <v>3115.9375</v>
      </c>
      <c r="AJ691" s="448">
        <v>8.1527777777777786</v>
      </c>
      <c r="AK691" s="448">
        <v>10.147222222222222</v>
      </c>
      <c r="AL691" s="448">
        <v>6.5000000000000002E-2</v>
      </c>
    </row>
    <row r="692" spans="1:38">
      <c r="A692" s="437" t="s">
        <v>1021</v>
      </c>
      <c r="B692" s="437" t="s">
        <v>2468</v>
      </c>
      <c r="C692" s="437" t="s">
        <v>517</v>
      </c>
      <c r="D692" s="437" t="s">
        <v>518</v>
      </c>
      <c r="E692" s="437" t="s">
        <v>1393</v>
      </c>
      <c r="F692" s="437" t="s">
        <v>986</v>
      </c>
      <c r="G692" s="437" t="s">
        <v>1369</v>
      </c>
      <c r="H692" s="437" t="s">
        <v>985</v>
      </c>
      <c r="I692" s="437" t="s">
        <v>0</v>
      </c>
      <c r="J692" s="437" t="s">
        <v>987</v>
      </c>
      <c r="K692" s="437" t="s">
        <v>521</v>
      </c>
      <c r="L692" s="437" t="s">
        <v>533</v>
      </c>
      <c r="M692" s="437">
        <v>1</v>
      </c>
      <c r="N692" s="437">
        <v>1</v>
      </c>
      <c r="O692" s="437">
        <v>1</v>
      </c>
      <c r="P692" s="437">
        <v>1</v>
      </c>
      <c r="Q692" s="437">
        <v>1</v>
      </c>
      <c r="R692" s="437">
        <v>1</v>
      </c>
      <c r="S692" s="448">
        <v>44545</v>
      </c>
      <c r="T692" s="448">
        <v>0</v>
      </c>
      <c r="U692" s="448">
        <v>0</v>
      </c>
      <c r="V692" s="448">
        <v>141.80000000000001</v>
      </c>
      <c r="W692" s="448">
        <v>0</v>
      </c>
      <c r="X692" s="448">
        <v>0</v>
      </c>
      <c r="Y692" s="448">
        <v>0</v>
      </c>
      <c r="Z692" s="448">
        <v>44545</v>
      </c>
      <c r="AA692" s="846">
        <v>43725</v>
      </c>
      <c r="AB692" s="846">
        <v>44456</v>
      </c>
      <c r="AC692" s="847">
        <v>89090</v>
      </c>
      <c r="AD692" s="448">
        <v>4.7222222222222221E-2</v>
      </c>
      <c r="AE692" s="448">
        <v>2.0305555555555554</v>
      </c>
      <c r="AF692" s="848">
        <v>3.8199999999999998E-2</v>
      </c>
      <c r="AG692" s="448">
        <v>2103.5138888888887</v>
      </c>
      <c r="AH692" s="448">
        <v>90451.097222222219</v>
      </c>
      <c r="AI692" s="448">
        <v>1701.6189999999999</v>
      </c>
      <c r="AJ692" s="448">
        <v>4.7222222222222221E-2</v>
      </c>
      <c r="AK692" s="448">
        <v>2.0305555555555554</v>
      </c>
      <c r="AL692" s="448">
        <v>3.8199999999999998E-2</v>
      </c>
    </row>
    <row r="693" spans="1:38">
      <c r="A693" s="437" t="s">
        <v>1021</v>
      </c>
      <c r="B693" s="437" t="s">
        <v>2469</v>
      </c>
      <c r="C693" s="437" t="s">
        <v>517</v>
      </c>
      <c r="D693" s="437" t="s">
        <v>518</v>
      </c>
      <c r="E693" s="437" t="s">
        <v>1393</v>
      </c>
      <c r="F693" s="437" t="s">
        <v>986</v>
      </c>
      <c r="G693" s="437" t="s">
        <v>1369</v>
      </c>
      <c r="H693" s="437" t="s">
        <v>985</v>
      </c>
      <c r="I693" s="437" t="s">
        <v>0</v>
      </c>
      <c r="J693" s="437" t="s">
        <v>987</v>
      </c>
      <c r="K693" s="437" t="s">
        <v>521</v>
      </c>
      <c r="L693" s="437" t="s">
        <v>533</v>
      </c>
      <c r="M693" s="437">
        <v>1</v>
      </c>
      <c r="N693" s="437">
        <v>1</v>
      </c>
      <c r="O693" s="437">
        <v>1</v>
      </c>
      <c r="P693" s="437">
        <v>1</v>
      </c>
      <c r="Q693" s="437">
        <v>1</v>
      </c>
      <c r="R693" s="437">
        <v>1</v>
      </c>
      <c r="S693" s="448">
        <v>46167.5</v>
      </c>
      <c r="T693" s="448">
        <v>0</v>
      </c>
      <c r="U693" s="448">
        <v>0</v>
      </c>
      <c r="V693" s="448">
        <v>165.43</v>
      </c>
      <c r="W693" s="448">
        <v>0</v>
      </c>
      <c r="X693" s="448">
        <v>0</v>
      </c>
      <c r="Y693" s="448">
        <v>0</v>
      </c>
      <c r="Z693" s="448">
        <v>46167.5</v>
      </c>
      <c r="AA693" s="846">
        <v>43725</v>
      </c>
      <c r="AB693" s="846">
        <v>44821</v>
      </c>
      <c r="AC693" s="847">
        <v>46167.5</v>
      </c>
      <c r="AD693" s="448">
        <v>1.0611111111111111</v>
      </c>
      <c r="AE693" s="448">
        <v>3.0444444444444443</v>
      </c>
      <c r="AF693" s="848">
        <v>4.2999999999999997E-2</v>
      </c>
      <c r="AG693" s="448">
        <v>48988.847222222219</v>
      </c>
      <c r="AH693" s="448">
        <v>140554.38888888888</v>
      </c>
      <c r="AI693" s="448">
        <v>1985.2024999999999</v>
      </c>
      <c r="AJ693" s="448">
        <v>1.0611111111111111</v>
      </c>
      <c r="AK693" s="448">
        <v>3.0444444444444443</v>
      </c>
      <c r="AL693" s="448">
        <v>4.2999999999999997E-2</v>
      </c>
    </row>
    <row r="694" spans="1:38">
      <c r="A694" s="437" t="s">
        <v>1021</v>
      </c>
      <c r="B694" s="437" t="s">
        <v>2470</v>
      </c>
      <c r="C694" s="437" t="s">
        <v>517</v>
      </c>
      <c r="D694" s="437" t="s">
        <v>518</v>
      </c>
      <c r="E694" s="437" t="s">
        <v>1393</v>
      </c>
      <c r="F694" s="437" t="s">
        <v>986</v>
      </c>
      <c r="G694" s="437" t="s">
        <v>1369</v>
      </c>
      <c r="H694" s="437" t="s">
        <v>985</v>
      </c>
      <c r="I694" s="437" t="s">
        <v>0</v>
      </c>
      <c r="J694" s="437" t="s">
        <v>987</v>
      </c>
      <c r="K694" s="437" t="s">
        <v>521</v>
      </c>
      <c r="L694" s="437" t="s">
        <v>533</v>
      </c>
      <c r="M694" s="437">
        <v>1</v>
      </c>
      <c r="N694" s="437">
        <v>1</v>
      </c>
      <c r="O694" s="437">
        <v>1</v>
      </c>
      <c r="P694" s="437">
        <v>1</v>
      </c>
      <c r="Q694" s="437">
        <v>1</v>
      </c>
      <c r="R694" s="437">
        <v>1</v>
      </c>
      <c r="S694" s="448">
        <v>74340</v>
      </c>
      <c r="T694" s="448">
        <v>0</v>
      </c>
      <c r="U694" s="448">
        <v>0</v>
      </c>
      <c r="V694" s="448">
        <v>291.77999999999997</v>
      </c>
      <c r="W694" s="448">
        <v>0</v>
      </c>
      <c r="X694" s="448">
        <v>0</v>
      </c>
      <c r="Y694" s="448">
        <v>0</v>
      </c>
      <c r="Z694" s="448">
        <v>74340</v>
      </c>
      <c r="AA694" s="846">
        <v>43725</v>
      </c>
      <c r="AB694" s="846">
        <v>45186</v>
      </c>
      <c r="AC694" s="847">
        <v>74340</v>
      </c>
      <c r="AD694" s="448">
        <v>2.0750000000000002</v>
      </c>
      <c r="AE694" s="448">
        <v>4.0583333333333336</v>
      </c>
      <c r="AF694" s="848">
        <v>4.7100000000000003E-2</v>
      </c>
      <c r="AG694" s="448">
        <v>154255.5</v>
      </c>
      <c r="AH694" s="448">
        <v>301696.5</v>
      </c>
      <c r="AI694" s="448">
        <v>3501.4140000000002</v>
      </c>
      <c r="AJ694" s="448">
        <v>2.0750000000000002</v>
      </c>
      <c r="AK694" s="448">
        <v>4.0583333333333336</v>
      </c>
      <c r="AL694" s="448">
        <v>4.7100000000000003E-2</v>
      </c>
    </row>
    <row r="695" spans="1:38">
      <c r="A695" s="437" t="s">
        <v>1021</v>
      </c>
      <c r="B695" s="437" t="s">
        <v>2471</v>
      </c>
      <c r="C695" s="437" t="s">
        <v>517</v>
      </c>
      <c r="D695" s="437" t="s">
        <v>518</v>
      </c>
      <c r="E695" s="437" t="s">
        <v>1393</v>
      </c>
      <c r="F695" s="437" t="s">
        <v>986</v>
      </c>
      <c r="G695" s="437" t="s">
        <v>1369</v>
      </c>
      <c r="H695" s="437" t="s">
        <v>985</v>
      </c>
      <c r="I695" s="437" t="s">
        <v>0</v>
      </c>
      <c r="J695" s="437" t="s">
        <v>987</v>
      </c>
      <c r="K695" s="437" t="s">
        <v>521</v>
      </c>
      <c r="L695" s="437" t="s">
        <v>533</v>
      </c>
      <c r="M695" s="437">
        <v>1</v>
      </c>
      <c r="N695" s="437">
        <v>1</v>
      </c>
      <c r="O695" s="437">
        <v>1</v>
      </c>
      <c r="P695" s="437">
        <v>1</v>
      </c>
      <c r="Q695" s="437">
        <v>1</v>
      </c>
      <c r="R695" s="437">
        <v>1</v>
      </c>
      <c r="S695" s="448">
        <v>42480</v>
      </c>
      <c r="T695" s="448">
        <v>0</v>
      </c>
      <c r="U695" s="448">
        <v>0</v>
      </c>
      <c r="V695" s="448">
        <v>179.48</v>
      </c>
      <c r="W695" s="448">
        <v>0</v>
      </c>
      <c r="X695" s="448">
        <v>0</v>
      </c>
      <c r="Y695" s="448">
        <v>0</v>
      </c>
      <c r="Z695" s="448">
        <v>42480</v>
      </c>
      <c r="AA695" s="846">
        <v>43725</v>
      </c>
      <c r="AB695" s="846">
        <v>45552</v>
      </c>
      <c r="AC695" s="847">
        <v>42480</v>
      </c>
      <c r="AD695" s="448">
        <v>3.0916666666666668</v>
      </c>
      <c r="AE695" s="448">
        <v>5.0750000000000002</v>
      </c>
      <c r="AF695" s="848">
        <v>5.0700000000000002E-2</v>
      </c>
      <c r="AG695" s="448">
        <v>131334</v>
      </c>
      <c r="AH695" s="448">
        <v>215586</v>
      </c>
      <c r="AI695" s="448">
        <v>2153.7359999999999</v>
      </c>
      <c r="AJ695" s="448">
        <v>3.0916666666666668</v>
      </c>
      <c r="AK695" s="448">
        <v>5.0750000000000002</v>
      </c>
      <c r="AL695" s="448">
        <v>5.0699999999999995E-2</v>
      </c>
    </row>
    <row r="696" spans="1:38">
      <c r="A696" s="437" t="s">
        <v>1021</v>
      </c>
      <c r="B696" s="437" t="s">
        <v>2472</v>
      </c>
      <c r="C696" s="437" t="s">
        <v>517</v>
      </c>
      <c r="D696" s="437" t="s">
        <v>518</v>
      </c>
      <c r="E696" s="437" t="s">
        <v>1393</v>
      </c>
      <c r="F696" s="437" t="s">
        <v>986</v>
      </c>
      <c r="G696" s="437" t="s">
        <v>1369</v>
      </c>
      <c r="H696" s="437" t="s">
        <v>985</v>
      </c>
      <c r="I696" s="437" t="s">
        <v>0</v>
      </c>
      <c r="J696" s="437" t="s">
        <v>987</v>
      </c>
      <c r="K696" s="437" t="s">
        <v>521</v>
      </c>
      <c r="L696" s="437" t="s">
        <v>533</v>
      </c>
      <c r="M696" s="437">
        <v>1</v>
      </c>
      <c r="N696" s="437">
        <v>1</v>
      </c>
      <c r="O696" s="437">
        <v>1</v>
      </c>
      <c r="P696" s="437">
        <v>1</v>
      </c>
      <c r="Q696" s="437">
        <v>1</v>
      </c>
      <c r="R696" s="437">
        <v>1</v>
      </c>
      <c r="S696" s="448">
        <v>38202.5</v>
      </c>
      <c r="T696" s="448">
        <v>0</v>
      </c>
      <c r="U696" s="448">
        <v>0</v>
      </c>
      <c r="V696" s="448">
        <v>170.64</v>
      </c>
      <c r="W696" s="448">
        <v>0</v>
      </c>
      <c r="X696" s="448">
        <v>0</v>
      </c>
      <c r="Y696" s="448">
        <v>0</v>
      </c>
      <c r="Z696" s="448">
        <v>38202.5</v>
      </c>
      <c r="AA696" s="846">
        <v>43725</v>
      </c>
      <c r="AB696" s="846">
        <v>45917</v>
      </c>
      <c r="AC696" s="847">
        <v>38202.5</v>
      </c>
      <c r="AD696" s="448">
        <v>4.1055555555555552</v>
      </c>
      <c r="AE696" s="448">
        <v>6.0888888888888886</v>
      </c>
      <c r="AF696" s="848">
        <v>5.3600000000000002E-2</v>
      </c>
      <c r="AG696" s="448">
        <v>156842.48611111109</v>
      </c>
      <c r="AH696" s="448">
        <v>232610.77777777775</v>
      </c>
      <c r="AI696" s="448">
        <v>2047.654</v>
      </c>
      <c r="AJ696" s="448">
        <v>4.1055555555555552</v>
      </c>
      <c r="AK696" s="448">
        <v>6.0888888888888886</v>
      </c>
      <c r="AL696" s="448">
        <v>5.3600000000000002E-2</v>
      </c>
    </row>
    <row r="697" spans="1:38">
      <c r="A697" s="437" t="s">
        <v>1021</v>
      </c>
      <c r="B697" s="437" t="s">
        <v>2473</v>
      </c>
      <c r="C697" s="437" t="s">
        <v>517</v>
      </c>
      <c r="D697" s="437" t="s">
        <v>518</v>
      </c>
      <c r="E697" s="437" t="s">
        <v>1393</v>
      </c>
      <c r="F697" s="437" t="s">
        <v>986</v>
      </c>
      <c r="G697" s="437" t="s">
        <v>1369</v>
      </c>
      <c r="H697" s="437" t="s">
        <v>985</v>
      </c>
      <c r="I697" s="437" t="s">
        <v>0</v>
      </c>
      <c r="J697" s="437" t="s">
        <v>987</v>
      </c>
      <c r="K697" s="437" t="s">
        <v>521</v>
      </c>
      <c r="L697" s="437" t="s">
        <v>533</v>
      </c>
      <c r="M697" s="437">
        <v>1</v>
      </c>
      <c r="N697" s="437">
        <v>1</v>
      </c>
      <c r="O697" s="437">
        <v>1</v>
      </c>
      <c r="P697" s="437">
        <v>1</v>
      </c>
      <c r="Q697" s="437">
        <v>1</v>
      </c>
      <c r="R697" s="437">
        <v>1</v>
      </c>
      <c r="S697" s="448">
        <v>106200</v>
      </c>
      <c r="T697" s="448">
        <v>0</v>
      </c>
      <c r="U697" s="448">
        <v>0</v>
      </c>
      <c r="V697" s="448">
        <v>499.14</v>
      </c>
      <c r="W697" s="448">
        <v>0</v>
      </c>
      <c r="X697" s="448">
        <v>0</v>
      </c>
      <c r="Y697" s="448">
        <v>0</v>
      </c>
      <c r="Z697" s="448">
        <v>106200</v>
      </c>
      <c r="AA697" s="846">
        <v>43725</v>
      </c>
      <c r="AB697" s="846">
        <v>46282</v>
      </c>
      <c r="AC697" s="847">
        <v>106200</v>
      </c>
      <c r="AD697" s="448">
        <v>5.1194444444444445</v>
      </c>
      <c r="AE697" s="448">
        <v>7.1027777777777779</v>
      </c>
      <c r="AF697" s="848">
        <v>5.6399999999999999E-2</v>
      </c>
      <c r="AG697" s="448">
        <v>543685</v>
      </c>
      <c r="AH697" s="448">
        <v>754315</v>
      </c>
      <c r="AI697" s="448">
        <v>5989.68</v>
      </c>
      <c r="AJ697" s="448">
        <v>5.1194444444444445</v>
      </c>
      <c r="AK697" s="448">
        <v>7.1027777777777779</v>
      </c>
      <c r="AL697" s="448">
        <v>5.6400000000000006E-2</v>
      </c>
    </row>
    <row r="698" spans="1:38">
      <c r="A698" s="437" t="s">
        <v>1021</v>
      </c>
      <c r="B698" s="437" t="s">
        <v>2474</v>
      </c>
      <c r="C698" s="437" t="s">
        <v>517</v>
      </c>
      <c r="D698" s="437" t="s">
        <v>518</v>
      </c>
      <c r="E698" s="437" t="s">
        <v>1393</v>
      </c>
      <c r="F698" s="437" t="s">
        <v>986</v>
      </c>
      <c r="G698" s="437" t="s">
        <v>1369</v>
      </c>
      <c r="H698" s="437" t="s">
        <v>985</v>
      </c>
      <c r="I698" s="437" t="s">
        <v>0</v>
      </c>
      <c r="J698" s="437" t="s">
        <v>987</v>
      </c>
      <c r="K698" s="437" t="s">
        <v>521</v>
      </c>
      <c r="L698" s="437" t="s">
        <v>533</v>
      </c>
      <c r="M698" s="437">
        <v>1</v>
      </c>
      <c r="N698" s="437">
        <v>1</v>
      </c>
      <c r="O698" s="437">
        <v>1</v>
      </c>
      <c r="P698" s="437">
        <v>1</v>
      </c>
      <c r="Q698" s="437">
        <v>1</v>
      </c>
      <c r="R698" s="437">
        <v>1</v>
      </c>
      <c r="S698" s="448">
        <v>134372.5</v>
      </c>
      <c r="T698" s="448">
        <v>0</v>
      </c>
      <c r="U698" s="448">
        <v>0</v>
      </c>
      <c r="V698" s="448">
        <v>664.02</v>
      </c>
      <c r="W698" s="448">
        <v>0</v>
      </c>
      <c r="X698" s="448">
        <v>0</v>
      </c>
      <c r="Y698" s="448">
        <v>0</v>
      </c>
      <c r="Z698" s="448">
        <v>134372.5</v>
      </c>
      <c r="AA698" s="846">
        <v>43725</v>
      </c>
      <c r="AB698" s="846">
        <v>46647</v>
      </c>
      <c r="AC698" s="847">
        <v>134372.5</v>
      </c>
      <c r="AD698" s="448">
        <v>6.1333333333333337</v>
      </c>
      <c r="AE698" s="448">
        <v>8.1166666666666671</v>
      </c>
      <c r="AF698" s="848">
        <v>5.9299999999999999E-2</v>
      </c>
      <c r="AG698" s="448">
        <v>824151.33333333337</v>
      </c>
      <c r="AH698" s="448">
        <v>1090656.7916666667</v>
      </c>
      <c r="AI698" s="448">
        <v>7968.2892499999998</v>
      </c>
      <c r="AJ698" s="448">
        <v>6.1333333333333337</v>
      </c>
      <c r="AK698" s="448">
        <v>8.1166666666666671</v>
      </c>
      <c r="AL698" s="448">
        <v>5.9299999999999999E-2</v>
      </c>
    </row>
    <row r="699" spans="1:38">
      <c r="A699" s="437" t="s">
        <v>1021</v>
      </c>
      <c r="B699" s="437" t="s">
        <v>2475</v>
      </c>
      <c r="C699" s="437" t="s">
        <v>517</v>
      </c>
      <c r="D699" s="437" t="s">
        <v>518</v>
      </c>
      <c r="E699" s="437" t="s">
        <v>1393</v>
      </c>
      <c r="F699" s="437" t="s">
        <v>986</v>
      </c>
      <c r="G699" s="437" t="s">
        <v>1369</v>
      </c>
      <c r="H699" s="437" t="s">
        <v>985</v>
      </c>
      <c r="I699" s="437" t="s">
        <v>0</v>
      </c>
      <c r="J699" s="437" t="s">
        <v>987</v>
      </c>
      <c r="K699" s="437" t="s">
        <v>521</v>
      </c>
      <c r="L699" s="437" t="s">
        <v>533</v>
      </c>
      <c r="M699" s="437">
        <v>1</v>
      </c>
      <c r="N699" s="437">
        <v>1</v>
      </c>
      <c r="O699" s="437">
        <v>1</v>
      </c>
      <c r="P699" s="437">
        <v>1</v>
      </c>
      <c r="Q699" s="437">
        <v>1</v>
      </c>
      <c r="R699" s="437">
        <v>1</v>
      </c>
      <c r="S699" s="448">
        <v>53100</v>
      </c>
      <c r="T699" s="448">
        <v>0</v>
      </c>
      <c r="U699" s="448">
        <v>0</v>
      </c>
      <c r="V699" s="448">
        <v>274.79000000000002</v>
      </c>
      <c r="W699" s="448">
        <v>0</v>
      </c>
      <c r="X699" s="448">
        <v>0</v>
      </c>
      <c r="Y699" s="448">
        <v>0</v>
      </c>
      <c r="Z699" s="448">
        <v>53100</v>
      </c>
      <c r="AA699" s="846">
        <v>43725</v>
      </c>
      <c r="AB699" s="846">
        <v>47013</v>
      </c>
      <c r="AC699" s="847">
        <v>53100</v>
      </c>
      <c r="AD699" s="448">
        <v>7.15</v>
      </c>
      <c r="AE699" s="448">
        <v>9.1333333333333329</v>
      </c>
      <c r="AF699" s="848">
        <v>6.2100000000000002E-2</v>
      </c>
      <c r="AG699" s="448">
        <v>379665</v>
      </c>
      <c r="AH699" s="448">
        <v>484980</v>
      </c>
      <c r="AI699" s="448">
        <v>3297.51</v>
      </c>
      <c r="AJ699" s="448">
        <v>7.15</v>
      </c>
      <c r="AK699" s="448">
        <v>9.1333333333333329</v>
      </c>
      <c r="AL699" s="448">
        <v>6.2100000000000002E-2</v>
      </c>
    </row>
    <row r="700" spans="1:38">
      <c r="A700" s="437" t="s">
        <v>1022</v>
      </c>
      <c r="B700" s="437" t="s">
        <v>2476</v>
      </c>
      <c r="C700" s="437" t="s">
        <v>517</v>
      </c>
      <c r="D700" s="437" t="s">
        <v>518</v>
      </c>
      <c r="E700" s="437" t="s">
        <v>1393</v>
      </c>
      <c r="F700" s="437" t="s">
        <v>986</v>
      </c>
      <c r="G700" s="437" t="s">
        <v>1369</v>
      </c>
      <c r="H700" s="437" t="s">
        <v>985</v>
      </c>
      <c r="I700" s="437" t="s">
        <v>0</v>
      </c>
      <c r="J700" s="437" t="s">
        <v>987</v>
      </c>
      <c r="K700" s="437" t="s">
        <v>521</v>
      </c>
      <c r="L700" s="437" t="s">
        <v>533</v>
      </c>
      <c r="M700" s="437">
        <v>1</v>
      </c>
      <c r="N700" s="437">
        <v>1</v>
      </c>
      <c r="O700" s="437">
        <v>1</v>
      </c>
      <c r="P700" s="437">
        <v>1</v>
      </c>
      <c r="Q700" s="437">
        <v>1</v>
      </c>
      <c r="R700" s="437">
        <v>1</v>
      </c>
      <c r="S700" s="448">
        <v>146172.5</v>
      </c>
      <c r="T700" s="448">
        <v>0</v>
      </c>
      <c r="U700" s="448">
        <v>0</v>
      </c>
      <c r="V700" s="448">
        <v>465.32</v>
      </c>
      <c r="W700" s="448">
        <v>0</v>
      </c>
      <c r="X700" s="448">
        <v>0</v>
      </c>
      <c r="Y700" s="448">
        <v>0</v>
      </c>
      <c r="Z700" s="448">
        <v>146172.5</v>
      </c>
      <c r="AA700" s="846">
        <v>43728</v>
      </c>
      <c r="AB700" s="846">
        <v>44459</v>
      </c>
      <c r="AC700" s="847">
        <v>292345</v>
      </c>
      <c r="AD700" s="448">
        <v>5.5555555555555552E-2</v>
      </c>
      <c r="AE700" s="448">
        <v>2.0305555555555554</v>
      </c>
      <c r="AF700" s="848">
        <v>3.8199999999999998E-2</v>
      </c>
      <c r="AG700" s="448">
        <v>8120.6944444444443</v>
      </c>
      <c r="AH700" s="448">
        <v>296811.38194444444</v>
      </c>
      <c r="AI700" s="448">
        <v>5583.7894999999999</v>
      </c>
      <c r="AJ700" s="448">
        <v>5.5555555555555552E-2</v>
      </c>
      <c r="AK700" s="448">
        <v>2.0305555555555554</v>
      </c>
      <c r="AL700" s="448">
        <v>3.8199999999999998E-2</v>
      </c>
    </row>
    <row r="701" spans="1:38">
      <c r="A701" s="437" t="s">
        <v>1022</v>
      </c>
      <c r="B701" s="437" t="s">
        <v>2477</v>
      </c>
      <c r="C701" s="437" t="s">
        <v>517</v>
      </c>
      <c r="D701" s="437" t="s">
        <v>518</v>
      </c>
      <c r="E701" s="437" t="s">
        <v>1393</v>
      </c>
      <c r="F701" s="437" t="s">
        <v>986</v>
      </c>
      <c r="G701" s="437" t="s">
        <v>1369</v>
      </c>
      <c r="H701" s="437" t="s">
        <v>985</v>
      </c>
      <c r="I701" s="437" t="s">
        <v>0</v>
      </c>
      <c r="J701" s="437" t="s">
        <v>987</v>
      </c>
      <c r="K701" s="437" t="s">
        <v>521</v>
      </c>
      <c r="L701" s="437" t="s">
        <v>533</v>
      </c>
      <c r="M701" s="437">
        <v>1</v>
      </c>
      <c r="N701" s="437">
        <v>1</v>
      </c>
      <c r="O701" s="437">
        <v>1</v>
      </c>
      <c r="P701" s="437">
        <v>1</v>
      </c>
      <c r="Q701" s="437">
        <v>1</v>
      </c>
      <c r="R701" s="437">
        <v>1</v>
      </c>
      <c r="S701" s="448">
        <v>457987.5</v>
      </c>
      <c r="T701" s="448">
        <v>0</v>
      </c>
      <c r="U701" s="448">
        <v>0</v>
      </c>
      <c r="V701" s="448">
        <v>1641.12</v>
      </c>
      <c r="W701" s="448">
        <v>0</v>
      </c>
      <c r="X701" s="448">
        <v>0</v>
      </c>
      <c r="Y701" s="448">
        <v>0</v>
      </c>
      <c r="Z701" s="448">
        <v>457987.5</v>
      </c>
      <c r="AA701" s="846">
        <v>43728</v>
      </c>
      <c r="AB701" s="846">
        <v>44824</v>
      </c>
      <c r="AC701" s="847">
        <v>457987.5</v>
      </c>
      <c r="AD701" s="448">
        <v>1.0694444444444444</v>
      </c>
      <c r="AE701" s="448">
        <v>3.0444444444444443</v>
      </c>
      <c r="AF701" s="848">
        <v>4.2999999999999997E-2</v>
      </c>
      <c r="AG701" s="448">
        <v>489792.1875</v>
      </c>
      <c r="AH701" s="448">
        <v>1394317.5</v>
      </c>
      <c r="AI701" s="448">
        <v>19693.462499999998</v>
      </c>
      <c r="AJ701" s="448">
        <v>1.0694444444444444</v>
      </c>
      <c r="AK701" s="448">
        <v>3.0444444444444443</v>
      </c>
      <c r="AL701" s="448">
        <v>4.2999999999999997E-2</v>
      </c>
    </row>
    <row r="702" spans="1:38">
      <c r="A702" s="437" t="s">
        <v>1022</v>
      </c>
      <c r="B702" s="437" t="s">
        <v>2478</v>
      </c>
      <c r="C702" s="437" t="s">
        <v>517</v>
      </c>
      <c r="D702" s="437" t="s">
        <v>518</v>
      </c>
      <c r="E702" s="437" t="s">
        <v>1393</v>
      </c>
      <c r="F702" s="437" t="s">
        <v>986</v>
      </c>
      <c r="G702" s="437" t="s">
        <v>1369</v>
      </c>
      <c r="H702" s="437" t="s">
        <v>985</v>
      </c>
      <c r="I702" s="437" t="s">
        <v>0</v>
      </c>
      <c r="J702" s="437" t="s">
        <v>987</v>
      </c>
      <c r="K702" s="437" t="s">
        <v>521</v>
      </c>
      <c r="L702" s="437" t="s">
        <v>533</v>
      </c>
      <c r="M702" s="437">
        <v>1</v>
      </c>
      <c r="N702" s="437">
        <v>1</v>
      </c>
      <c r="O702" s="437">
        <v>1</v>
      </c>
      <c r="P702" s="437">
        <v>1</v>
      </c>
      <c r="Q702" s="437">
        <v>1</v>
      </c>
      <c r="R702" s="437">
        <v>1</v>
      </c>
      <c r="S702" s="448">
        <v>2095827.5</v>
      </c>
      <c r="T702" s="448">
        <v>0</v>
      </c>
      <c r="U702" s="448">
        <v>0</v>
      </c>
      <c r="V702" s="448">
        <v>8226.1200000000008</v>
      </c>
      <c r="W702" s="448">
        <v>0</v>
      </c>
      <c r="X702" s="448">
        <v>0</v>
      </c>
      <c r="Y702" s="448">
        <v>0</v>
      </c>
      <c r="Z702" s="448">
        <v>2095827.5</v>
      </c>
      <c r="AA702" s="846">
        <v>43728</v>
      </c>
      <c r="AB702" s="846">
        <v>45189</v>
      </c>
      <c r="AC702" s="847">
        <v>2095827.5</v>
      </c>
      <c r="AD702" s="448">
        <v>2.0833333333333335</v>
      </c>
      <c r="AE702" s="448">
        <v>4.0583333333333336</v>
      </c>
      <c r="AF702" s="848">
        <v>4.7100000000000003E-2</v>
      </c>
      <c r="AG702" s="448">
        <v>4366307.291666667</v>
      </c>
      <c r="AH702" s="448">
        <v>8505566.6041666679</v>
      </c>
      <c r="AI702" s="448">
        <v>98713.475250000003</v>
      </c>
      <c r="AJ702" s="448">
        <v>2.0833333333333335</v>
      </c>
      <c r="AK702" s="448">
        <v>4.0583333333333336</v>
      </c>
      <c r="AL702" s="448">
        <v>4.7100000000000003E-2</v>
      </c>
    </row>
    <row r="703" spans="1:38">
      <c r="A703" s="437" t="s">
        <v>1022</v>
      </c>
      <c r="B703" s="437" t="s">
        <v>2479</v>
      </c>
      <c r="C703" s="437" t="s">
        <v>517</v>
      </c>
      <c r="D703" s="437" t="s">
        <v>518</v>
      </c>
      <c r="E703" s="437" t="s">
        <v>1393</v>
      </c>
      <c r="F703" s="437" t="s">
        <v>986</v>
      </c>
      <c r="G703" s="437" t="s">
        <v>1369</v>
      </c>
      <c r="H703" s="437" t="s">
        <v>985</v>
      </c>
      <c r="I703" s="437" t="s">
        <v>0</v>
      </c>
      <c r="J703" s="437" t="s">
        <v>987</v>
      </c>
      <c r="K703" s="437" t="s">
        <v>521</v>
      </c>
      <c r="L703" s="437" t="s">
        <v>533</v>
      </c>
      <c r="M703" s="437">
        <v>1</v>
      </c>
      <c r="N703" s="437">
        <v>1</v>
      </c>
      <c r="O703" s="437">
        <v>1</v>
      </c>
      <c r="P703" s="437">
        <v>1</v>
      </c>
      <c r="Q703" s="437">
        <v>1</v>
      </c>
      <c r="R703" s="437">
        <v>1</v>
      </c>
      <c r="S703" s="448">
        <v>3834262.5</v>
      </c>
      <c r="T703" s="448">
        <v>0</v>
      </c>
      <c r="U703" s="448">
        <v>0</v>
      </c>
      <c r="V703" s="448">
        <v>16199.76</v>
      </c>
      <c r="W703" s="448">
        <v>0</v>
      </c>
      <c r="X703" s="448">
        <v>0</v>
      </c>
      <c r="Y703" s="448">
        <v>0</v>
      </c>
      <c r="Z703" s="448">
        <v>3834262.5</v>
      </c>
      <c r="AA703" s="846">
        <v>43728</v>
      </c>
      <c r="AB703" s="846">
        <v>45555</v>
      </c>
      <c r="AC703" s="847">
        <v>3834262.5</v>
      </c>
      <c r="AD703" s="448">
        <v>3.1</v>
      </c>
      <c r="AE703" s="448">
        <v>5.0750000000000002</v>
      </c>
      <c r="AF703" s="848">
        <v>5.0700000000000002E-2</v>
      </c>
      <c r="AG703" s="448">
        <v>11886213.75</v>
      </c>
      <c r="AH703" s="448">
        <v>19458882.1875</v>
      </c>
      <c r="AI703" s="448">
        <v>194397.10875000001</v>
      </c>
      <c r="AJ703" s="448">
        <v>3.1</v>
      </c>
      <c r="AK703" s="448">
        <v>5.0750000000000002</v>
      </c>
      <c r="AL703" s="448">
        <v>5.0700000000000002E-2</v>
      </c>
    </row>
    <row r="704" spans="1:38">
      <c r="A704" s="437" t="s">
        <v>1022</v>
      </c>
      <c r="B704" s="437" t="s">
        <v>2480</v>
      </c>
      <c r="C704" s="437" t="s">
        <v>517</v>
      </c>
      <c r="D704" s="437" t="s">
        <v>518</v>
      </c>
      <c r="E704" s="437" t="s">
        <v>1393</v>
      </c>
      <c r="F704" s="437" t="s">
        <v>986</v>
      </c>
      <c r="G704" s="437" t="s">
        <v>1369</v>
      </c>
      <c r="H704" s="437" t="s">
        <v>985</v>
      </c>
      <c r="I704" s="437" t="s">
        <v>0</v>
      </c>
      <c r="J704" s="437" t="s">
        <v>987</v>
      </c>
      <c r="K704" s="437" t="s">
        <v>521</v>
      </c>
      <c r="L704" s="437" t="s">
        <v>533</v>
      </c>
      <c r="M704" s="437">
        <v>1</v>
      </c>
      <c r="N704" s="437">
        <v>1</v>
      </c>
      <c r="O704" s="437">
        <v>1</v>
      </c>
      <c r="P704" s="437">
        <v>1</v>
      </c>
      <c r="Q704" s="437">
        <v>1</v>
      </c>
      <c r="R704" s="437">
        <v>1</v>
      </c>
      <c r="S704" s="448">
        <v>6127887.5</v>
      </c>
      <c r="T704" s="448">
        <v>0</v>
      </c>
      <c r="U704" s="448">
        <v>0</v>
      </c>
      <c r="V704" s="448">
        <v>27371.23</v>
      </c>
      <c r="W704" s="448">
        <v>0</v>
      </c>
      <c r="X704" s="448">
        <v>0</v>
      </c>
      <c r="Y704" s="448">
        <v>0</v>
      </c>
      <c r="Z704" s="448">
        <v>6127887.5</v>
      </c>
      <c r="AA704" s="846">
        <v>43728</v>
      </c>
      <c r="AB704" s="846">
        <v>45920</v>
      </c>
      <c r="AC704" s="847">
        <v>6127887.5</v>
      </c>
      <c r="AD704" s="448">
        <v>4.1138888888888889</v>
      </c>
      <c r="AE704" s="448">
        <v>6.0888888888888886</v>
      </c>
      <c r="AF704" s="848">
        <v>5.3600000000000002E-2</v>
      </c>
      <c r="AG704" s="448">
        <v>25209448.298611112</v>
      </c>
      <c r="AH704" s="448">
        <v>37312026.111111112</v>
      </c>
      <c r="AI704" s="448">
        <v>328454.77</v>
      </c>
      <c r="AJ704" s="448">
        <v>4.1138888888888889</v>
      </c>
      <c r="AK704" s="448">
        <v>6.0888888888888895</v>
      </c>
      <c r="AL704" s="448">
        <v>5.3600000000000002E-2</v>
      </c>
    </row>
    <row r="705" spans="1:38">
      <c r="A705" s="437" t="s">
        <v>1022</v>
      </c>
      <c r="B705" s="437" t="s">
        <v>2481</v>
      </c>
      <c r="C705" s="437" t="s">
        <v>517</v>
      </c>
      <c r="D705" s="437" t="s">
        <v>518</v>
      </c>
      <c r="E705" s="437" t="s">
        <v>1393</v>
      </c>
      <c r="F705" s="437" t="s">
        <v>986</v>
      </c>
      <c r="G705" s="437" t="s">
        <v>1369</v>
      </c>
      <c r="H705" s="437" t="s">
        <v>985</v>
      </c>
      <c r="I705" s="437" t="s">
        <v>0</v>
      </c>
      <c r="J705" s="437" t="s">
        <v>987</v>
      </c>
      <c r="K705" s="437" t="s">
        <v>521</v>
      </c>
      <c r="L705" s="437" t="s">
        <v>533</v>
      </c>
      <c r="M705" s="437">
        <v>1</v>
      </c>
      <c r="N705" s="437">
        <v>1</v>
      </c>
      <c r="O705" s="437">
        <v>1</v>
      </c>
      <c r="P705" s="437">
        <v>1</v>
      </c>
      <c r="Q705" s="437">
        <v>1</v>
      </c>
      <c r="R705" s="437">
        <v>1</v>
      </c>
      <c r="S705" s="448">
        <v>7569257.5</v>
      </c>
      <c r="T705" s="448">
        <v>0</v>
      </c>
      <c r="U705" s="448">
        <v>0</v>
      </c>
      <c r="V705" s="448">
        <v>35575.51</v>
      </c>
      <c r="W705" s="448">
        <v>0</v>
      </c>
      <c r="X705" s="448">
        <v>0</v>
      </c>
      <c r="Y705" s="448">
        <v>0</v>
      </c>
      <c r="Z705" s="448">
        <v>7569257.5</v>
      </c>
      <c r="AA705" s="846">
        <v>43728</v>
      </c>
      <c r="AB705" s="846">
        <v>46285</v>
      </c>
      <c r="AC705" s="847">
        <v>7569257.5</v>
      </c>
      <c r="AD705" s="448">
        <v>5.1277777777777782</v>
      </c>
      <c r="AE705" s="448">
        <v>7.1027777777777779</v>
      </c>
      <c r="AF705" s="848">
        <v>5.6399999999999999E-2</v>
      </c>
      <c r="AG705" s="448">
        <v>38813470.402777784</v>
      </c>
      <c r="AH705" s="448">
        <v>53762753.965277776</v>
      </c>
      <c r="AI705" s="448">
        <v>426906.12299999996</v>
      </c>
      <c r="AJ705" s="448">
        <v>5.1277777777777782</v>
      </c>
      <c r="AK705" s="448">
        <v>7.1027777777777779</v>
      </c>
      <c r="AL705" s="448">
        <v>5.6399999999999992E-2</v>
      </c>
    </row>
    <row r="706" spans="1:38">
      <c r="A706" s="437" t="s">
        <v>1022</v>
      </c>
      <c r="B706" s="437" t="s">
        <v>2482</v>
      </c>
      <c r="C706" s="437" t="s">
        <v>517</v>
      </c>
      <c r="D706" s="437" t="s">
        <v>518</v>
      </c>
      <c r="E706" s="437" t="s">
        <v>1393</v>
      </c>
      <c r="F706" s="437" t="s">
        <v>986</v>
      </c>
      <c r="G706" s="437" t="s">
        <v>1369</v>
      </c>
      <c r="H706" s="437" t="s">
        <v>985</v>
      </c>
      <c r="I706" s="437" t="s">
        <v>0</v>
      </c>
      <c r="J706" s="437" t="s">
        <v>987</v>
      </c>
      <c r="K706" s="437" t="s">
        <v>521</v>
      </c>
      <c r="L706" s="437" t="s">
        <v>533</v>
      </c>
      <c r="M706" s="437">
        <v>1</v>
      </c>
      <c r="N706" s="437">
        <v>1</v>
      </c>
      <c r="O706" s="437">
        <v>1</v>
      </c>
      <c r="P706" s="437">
        <v>1</v>
      </c>
      <c r="Q706" s="437">
        <v>1</v>
      </c>
      <c r="R706" s="437">
        <v>1</v>
      </c>
      <c r="S706" s="448">
        <v>3905357.5</v>
      </c>
      <c r="T706" s="448">
        <v>0</v>
      </c>
      <c r="U706" s="448">
        <v>0</v>
      </c>
      <c r="V706" s="448">
        <v>19298.97</v>
      </c>
      <c r="W706" s="448">
        <v>0</v>
      </c>
      <c r="X706" s="448">
        <v>0</v>
      </c>
      <c r="Y706" s="448">
        <v>0</v>
      </c>
      <c r="Z706" s="448">
        <v>3905357.5</v>
      </c>
      <c r="AA706" s="846">
        <v>43728</v>
      </c>
      <c r="AB706" s="846">
        <v>46650</v>
      </c>
      <c r="AC706" s="847">
        <v>3905357.5</v>
      </c>
      <c r="AD706" s="448">
        <v>6.1416666666666666</v>
      </c>
      <c r="AE706" s="448">
        <v>8.1166666666666671</v>
      </c>
      <c r="AF706" s="848">
        <v>5.9299999999999999E-2</v>
      </c>
      <c r="AG706" s="448">
        <v>23985403.979166668</v>
      </c>
      <c r="AH706" s="448">
        <v>31698485.041666668</v>
      </c>
      <c r="AI706" s="448">
        <v>231587.69975</v>
      </c>
      <c r="AJ706" s="448">
        <v>6.1416666666666666</v>
      </c>
      <c r="AK706" s="448">
        <v>8.1166666666666671</v>
      </c>
      <c r="AL706" s="448">
        <v>5.9299999999999999E-2</v>
      </c>
    </row>
    <row r="707" spans="1:38">
      <c r="A707" s="437" t="s">
        <v>1022</v>
      </c>
      <c r="B707" s="437" t="s">
        <v>2483</v>
      </c>
      <c r="C707" s="437" t="s">
        <v>517</v>
      </c>
      <c r="D707" s="437" t="s">
        <v>518</v>
      </c>
      <c r="E707" s="437" t="s">
        <v>1393</v>
      </c>
      <c r="F707" s="437" t="s">
        <v>986</v>
      </c>
      <c r="G707" s="437" t="s">
        <v>1369</v>
      </c>
      <c r="H707" s="437" t="s">
        <v>985</v>
      </c>
      <c r="I707" s="437" t="s">
        <v>0</v>
      </c>
      <c r="J707" s="437" t="s">
        <v>987</v>
      </c>
      <c r="K707" s="437" t="s">
        <v>521</v>
      </c>
      <c r="L707" s="437" t="s">
        <v>533</v>
      </c>
      <c r="M707" s="437">
        <v>1</v>
      </c>
      <c r="N707" s="437">
        <v>1</v>
      </c>
      <c r="O707" s="437">
        <v>1</v>
      </c>
      <c r="P707" s="437">
        <v>1</v>
      </c>
      <c r="Q707" s="437">
        <v>1</v>
      </c>
      <c r="R707" s="437">
        <v>1</v>
      </c>
      <c r="S707" s="448">
        <v>199715</v>
      </c>
      <c r="T707" s="448">
        <v>0</v>
      </c>
      <c r="U707" s="448">
        <v>0</v>
      </c>
      <c r="V707" s="448">
        <v>1033.53</v>
      </c>
      <c r="W707" s="448">
        <v>0</v>
      </c>
      <c r="X707" s="448">
        <v>0</v>
      </c>
      <c r="Y707" s="448">
        <v>0</v>
      </c>
      <c r="Z707" s="448">
        <v>199715</v>
      </c>
      <c r="AA707" s="846">
        <v>43728</v>
      </c>
      <c r="AB707" s="846">
        <v>47016</v>
      </c>
      <c r="AC707" s="847">
        <v>199715</v>
      </c>
      <c r="AD707" s="448">
        <v>7.1583333333333332</v>
      </c>
      <c r="AE707" s="448">
        <v>9.1333333333333329</v>
      </c>
      <c r="AF707" s="848">
        <v>6.2100000000000002E-2</v>
      </c>
      <c r="AG707" s="448">
        <v>1429626.5416666667</v>
      </c>
      <c r="AH707" s="448">
        <v>1824063.6666666665</v>
      </c>
      <c r="AI707" s="448">
        <v>12402.3015</v>
      </c>
      <c r="AJ707" s="448">
        <v>7.1583333333333341</v>
      </c>
      <c r="AK707" s="448">
        <v>9.1333333333333329</v>
      </c>
      <c r="AL707" s="448">
        <v>6.2099999999999995E-2</v>
      </c>
    </row>
    <row r="708" spans="1:38">
      <c r="A708" s="437" t="s">
        <v>1022</v>
      </c>
      <c r="B708" s="437" t="s">
        <v>2484</v>
      </c>
      <c r="C708" s="437" t="s">
        <v>517</v>
      </c>
      <c r="D708" s="437" t="s">
        <v>518</v>
      </c>
      <c r="E708" s="437" t="s">
        <v>1393</v>
      </c>
      <c r="F708" s="437" t="s">
        <v>986</v>
      </c>
      <c r="G708" s="437" t="s">
        <v>1369</v>
      </c>
      <c r="H708" s="437" t="s">
        <v>985</v>
      </c>
      <c r="I708" s="437" t="s">
        <v>0</v>
      </c>
      <c r="J708" s="437" t="s">
        <v>987</v>
      </c>
      <c r="K708" s="437" t="s">
        <v>521</v>
      </c>
      <c r="L708" s="437" t="s">
        <v>533</v>
      </c>
      <c r="M708" s="437">
        <v>1</v>
      </c>
      <c r="N708" s="437">
        <v>1</v>
      </c>
      <c r="O708" s="437">
        <v>1</v>
      </c>
      <c r="P708" s="437">
        <v>1</v>
      </c>
      <c r="Q708" s="437">
        <v>1</v>
      </c>
      <c r="R708" s="437">
        <v>1</v>
      </c>
      <c r="S708" s="448">
        <v>53100</v>
      </c>
      <c r="T708" s="448">
        <v>0</v>
      </c>
      <c r="U708" s="448">
        <v>0</v>
      </c>
      <c r="V708" s="448">
        <v>287.62</v>
      </c>
      <c r="W708" s="448">
        <v>0</v>
      </c>
      <c r="X708" s="448">
        <v>0</v>
      </c>
      <c r="Y708" s="448">
        <v>0</v>
      </c>
      <c r="Z708" s="448">
        <v>53100</v>
      </c>
      <c r="AA708" s="846">
        <v>43728</v>
      </c>
      <c r="AB708" s="846">
        <v>47381</v>
      </c>
      <c r="AC708" s="847">
        <v>53100</v>
      </c>
      <c r="AD708" s="448">
        <v>8.1722222222222225</v>
      </c>
      <c r="AE708" s="448">
        <v>10.147222222222222</v>
      </c>
      <c r="AF708" s="848">
        <v>6.5000000000000002E-2</v>
      </c>
      <c r="AG708" s="448">
        <v>433945</v>
      </c>
      <c r="AH708" s="448">
        <v>538817.5</v>
      </c>
      <c r="AI708" s="448">
        <v>3451.5</v>
      </c>
      <c r="AJ708" s="448">
        <v>8.1722222222222225</v>
      </c>
      <c r="AK708" s="448">
        <v>10.147222222222222</v>
      </c>
      <c r="AL708" s="448">
        <v>6.5000000000000002E-2</v>
      </c>
    </row>
    <row r="709" spans="1:38">
      <c r="A709" s="437" t="s">
        <v>1023</v>
      </c>
      <c r="B709" s="437" t="s">
        <v>2485</v>
      </c>
      <c r="C709" s="437" t="s">
        <v>517</v>
      </c>
      <c r="D709" s="437" t="s">
        <v>518</v>
      </c>
      <c r="E709" s="437" t="s">
        <v>1393</v>
      </c>
      <c r="F709" s="437" t="s">
        <v>986</v>
      </c>
      <c r="G709" s="437" t="s">
        <v>1369</v>
      </c>
      <c r="H709" s="437" t="s">
        <v>985</v>
      </c>
      <c r="I709" s="437" t="s">
        <v>0</v>
      </c>
      <c r="J709" s="437" t="s">
        <v>987</v>
      </c>
      <c r="K709" s="437" t="s">
        <v>521</v>
      </c>
      <c r="L709" s="437" t="s">
        <v>533</v>
      </c>
      <c r="M709" s="437">
        <v>1</v>
      </c>
      <c r="N709" s="437">
        <v>1</v>
      </c>
      <c r="O709" s="437">
        <v>1</v>
      </c>
      <c r="P709" s="437">
        <v>1</v>
      </c>
      <c r="Q709" s="437">
        <v>1</v>
      </c>
      <c r="R709" s="437">
        <v>1</v>
      </c>
      <c r="S709" s="448">
        <v>53100</v>
      </c>
      <c r="T709" s="448">
        <v>0</v>
      </c>
      <c r="U709" s="448">
        <v>0</v>
      </c>
      <c r="V709" s="448">
        <v>237.18</v>
      </c>
      <c r="W709" s="448">
        <v>0</v>
      </c>
      <c r="X709" s="448">
        <v>0</v>
      </c>
      <c r="Y709" s="448">
        <v>0</v>
      </c>
      <c r="Z709" s="448">
        <v>53100</v>
      </c>
      <c r="AA709" s="846">
        <v>43728</v>
      </c>
      <c r="AB709" s="846">
        <v>45920</v>
      </c>
      <c r="AC709" s="847">
        <v>53100</v>
      </c>
      <c r="AD709" s="448">
        <v>4.1138888888888889</v>
      </c>
      <c r="AE709" s="448">
        <v>6.0888888888888886</v>
      </c>
      <c r="AF709" s="848">
        <v>5.3600000000000002E-2</v>
      </c>
      <c r="AG709" s="448">
        <v>218447.5</v>
      </c>
      <c r="AH709" s="448">
        <v>323320</v>
      </c>
      <c r="AI709" s="448">
        <v>2846.1600000000003</v>
      </c>
      <c r="AJ709" s="448">
        <v>4.1138888888888889</v>
      </c>
      <c r="AK709" s="448">
        <v>6.0888888888888886</v>
      </c>
      <c r="AL709" s="448">
        <v>5.3600000000000009E-2</v>
      </c>
    </row>
    <row r="710" spans="1:38">
      <c r="A710" s="437" t="s">
        <v>1023</v>
      </c>
      <c r="B710" s="437" t="s">
        <v>2486</v>
      </c>
      <c r="C710" s="437" t="s">
        <v>517</v>
      </c>
      <c r="D710" s="437" t="s">
        <v>518</v>
      </c>
      <c r="E710" s="437" t="s">
        <v>1393</v>
      </c>
      <c r="F710" s="437" t="s">
        <v>986</v>
      </c>
      <c r="G710" s="437" t="s">
        <v>1369</v>
      </c>
      <c r="H710" s="437" t="s">
        <v>985</v>
      </c>
      <c r="I710" s="437" t="s">
        <v>0</v>
      </c>
      <c r="J710" s="437" t="s">
        <v>987</v>
      </c>
      <c r="K710" s="437" t="s">
        <v>521</v>
      </c>
      <c r="L710" s="437" t="s">
        <v>533</v>
      </c>
      <c r="M710" s="437">
        <v>1</v>
      </c>
      <c r="N710" s="437">
        <v>1</v>
      </c>
      <c r="O710" s="437">
        <v>1</v>
      </c>
      <c r="P710" s="437">
        <v>1</v>
      </c>
      <c r="Q710" s="437">
        <v>1</v>
      </c>
      <c r="R710" s="437">
        <v>1</v>
      </c>
      <c r="S710" s="448">
        <v>53100</v>
      </c>
      <c r="T710" s="448">
        <v>0</v>
      </c>
      <c r="U710" s="448">
        <v>0</v>
      </c>
      <c r="V710" s="448">
        <v>249.57</v>
      </c>
      <c r="W710" s="448">
        <v>0</v>
      </c>
      <c r="X710" s="448">
        <v>0</v>
      </c>
      <c r="Y710" s="448">
        <v>0</v>
      </c>
      <c r="Z710" s="448">
        <v>53100</v>
      </c>
      <c r="AA710" s="846">
        <v>43728</v>
      </c>
      <c r="AB710" s="846">
        <v>46285</v>
      </c>
      <c r="AC710" s="847">
        <v>53100</v>
      </c>
      <c r="AD710" s="448">
        <v>5.1277777777777782</v>
      </c>
      <c r="AE710" s="448">
        <v>7.1027777777777779</v>
      </c>
      <c r="AF710" s="848">
        <v>5.6399999999999999E-2</v>
      </c>
      <c r="AG710" s="448">
        <v>272285</v>
      </c>
      <c r="AH710" s="448">
        <v>377157.5</v>
      </c>
      <c r="AI710" s="448">
        <v>2994.84</v>
      </c>
      <c r="AJ710" s="448">
        <v>5.1277777777777782</v>
      </c>
      <c r="AK710" s="448">
        <v>7.1027777777777779</v>
      </c>
      <c r="AL710" s="448">
        <v>5.6400000000000006E-2</v>
      </c>
    </row>
    <row r="711" spans="1:38">
      <c r="A711" s="437" t="s">
        <v>1023</v>
      </c>
      <c r="B711" s="437" t="s">
        <v>2487</v>
      </c>
      <c r="C711" s="437" t="s">
        <v>517</v>
      </c>
      <c r="D711" s="437" t="s">
        <v>518</v>
      </c>
      <c r="E711" s="437" t="s">
        <v>1393</v>
      </c>
      <c r="F711" s="437" t="s">
        <v>986</v>
      </c>
      <c r="G711" s="437" t="s">
        <v>1369</v>
      </c>
      <c r="H711" s="437" t="s">
        <v>985</v>
      </c>
      <c r="I711" s="437" t="s">
        <v>0</v>
      </c>
      <c r="J711" s="437" t="s">
        <v>987</v>
      </c>
      <c r="K711" s="437" t="s">
        <v>521</v>
      </c>
      <c r="L711" s="437" t="s">
        <v>533</v>
      </c>
      <c r="M711" s="437">
        <v>1</v>
      </c>
      <c r="N711" s="437">
        <v>1</v>
      </c>
      <c r="O711" s="437">
        <v>1</v>
      </c>
      <c r="P711" s="437">
        <v>1</v>
      </c>
      <c r="Q711" s="437">
        <v>1</v>
      </c>
      <c r="R711" s="437">
        <v>1</v>
      </c>
      <c r="S711" s="448">
        <v>156055</v>
      </c>
      <c r="T711" s="448">
        <v>0</v>
      </c>
      <c r="U711" s="448">
        <v>0</v>
      </c>
      <c r="V711" s="448">
        <v>771.17</v>
      </c>
      <c r="W711" s="448">
        <v>0</v>
      </c>
      <c r="X711" s="448">
        <v>0</v>
      </c>
      <c r="Y711" s="448">
        <v>0</v>
      </c>
      <c r="Z711" s="448">
        <v>156055</v>
      </c>
      <c r="AA711" s="846">
        <v>43728</v>
      </c>
      <c r="AB711" s="846">
        <v>46650</v>
      </c>
      <c r="AC711" s="847">
        <v>156055</v>
      </c>
      <c r="AD711" s="448">
        <v>6.1416666666666666</v>
      </c>
      <c r="AE711" s="448">
        <v>8.1166666666666671</v>
      </c>
      <c r="AF711" s="848">
        <v>5.9299999999999999E-2</v>
      </c>
      <c r="AG711" s="448">
        <v>958437.79166666663</v>
      </c>
      <c r="AH711" s="448">
        <v>1266646.4166666667</v>
      </c>
      <c r="AI711" s="448">
        <v>9254.0614999999998</v>
      </c>
      <c r="AJ711" s="448">
        <v>6.1416666666666666</v>
      </c>
      <c r="AK711" s="448">
        <v>8.1166666666666671</v>
      </c>
      <c r="AL711" s="448">
        <v>5.9299999999999999E-2</v>
      </c>
    </row>
    <row r="712" spans="1:38">
      <c r="A712" s="437" t="s">
        <v>1024</v>
      </c>
      <c r="B712" s="437" t="s">
        <v>2488</v>
      </c>
      <c r="C712" s="437" t="s">
        <v>517</v>
      </c>
      <c r="D712" s="437" t="s">
        <v>518</v>
      </c>
      <c r="E712" s="437" t="s">
        <v>1393</v>
      </c>
      <c r="F712" s="437" t="s">
        <v>986</v>
      </c>
      <c r="G712" s="437" t="s">
        <v>1369</v>
      </c>
      <c r="H712" s="437" t="s">
        <v>985</v>
      </c>
      <c r="I712" s="437" t="s">
        <v>0</v>
      </c>
      <c r="J712" s="437" t="s">
        <v>987</v>
      </c>
      <c r="K712" s="437" t="s">
        <v>521</v>
      </c>
      <c r="L712" s="437" t="s">
        <v>533</v>
      </c>
      <c r="M712" s="437">
        <v>1</v>
      </c>
      <c r="N712" s="437">
        <v>1</v>
      </c>
      <c r="O712" s="437">
        <v>1</v>
      </c>
      <c r="P712" s="437">
        <v>1</v>
      </c>
      <c r="Q712" s="437">
        <v>1</v>
      </c>
      <c r="R712" s="437">
        <v>1</v>
      </c>
      <c r="S712" s="448">
        <v>104577.5</v>
      </c>
      <c r="T712" s="448">
        <v>0</v>
      </c>
      <c r="U712" s="448">
        <v>0</v>
      </c>
      <c r="V712" s="448">
        <v>516.79</v>
      </c>
      <c r="W712" s="448">
        <v>0</v>
      </c>
      <c r="X712" s="448">
        <v>0</v>
      </c>
      <c r="Y712" s="448">
        <v>0</v>
      </c>
      <c r="Z712" s="448">
        <v>104577.5</v>
      </c>
      <c r="AA712" s="846">
        <v>43735</v>
      </c>
      <c r="AB712" s="846">
        <v>46657</v>
      </c>
      <c r="AC712" s="847">
        <v>104577.5</v>
      </c>
      <c r="AD712" s="448">
        <v>6.1611111111111114</v>
      </c>
      <c r="AE712" s="448">
        <v>8.1166666666666671</v>
      </c>
      <c r="AF712" s="848">
        <v>5.9299999999999999E-2</v>
      </c>
      <c r="AG712" s="448">
        <v>644313.59722222225</v>
      </c>
      <c r="AH712" s="448">
        <v>848820.70833333337</v>
      </c>
      <c r="AI712" s="448">
        <v>6201.4457499999999</v>
      </c>
      <c r="AJ712" s="448">
        <v>6.1611111111111114</v>
      </c>
      <c r="AK712" s="448">
        <v>8.1166666666666671</v>
      </c>
      <c r="AL712" s="448">
        <v>5.9299999999999999E-2</v>
      </c>
    </row>
    <row r="713" spans="1:38">
      <c r="A713" s="437" t="s">
        <v>1025</v>
      </c>
      <c r="B713" s="437" t="s">
        <v>2489</v>
      </c>
      <c r="C713" s="437" t="s">
        <v>517</v>
      </c>
      <c r="D713" s="437" t="s">
        <v>518</v>
      </c>
      <c r="E713" s="437" t="s">
        <v>1393</v>
      </c>
      <c r="F713" s="437" t="s">
        <v>986</v>
      </c>
      <c r="G713" s="437" t="s">
        <v>1369</v>
      </c>
      <c r="H713" s="437" t="s">
        <v>985</v>
      </c>
      <c r="I713" s="437" t="s">
        <v>0</v>
      </c>
      <c r="J713" s="437" t="s">
        <v>987</v>
      </c>
      <c r="K713" s="437" t="s">
        <v>521</v>
      </c>
      <c r="L713" s="437" t="s">
        <v>533</v>
      </c>
      <c r="M713" s="437">
        <v>1</v>
      </c>
      <c r="N713" s="437">
        <v>1</v>
      </c>
      <c r="O713" s="437">
        <v>1</v>
      </c>
      <c r="P713" s="437">
        <v>1</v>
      </c>
      <c r="Q713" s="437">
        <v>1</v>
      </c>
      <c r="R713" s="437">
        <v>1</v>
      </c>
      <c r="S713" s="448">
        <v>132750</v>
      </c>
      <c r="T713" s="448">
        <v>0</v>
      </c>
      <c r="U713" s="448">
        <v>0</v>
      </c>
      <c r="V713" s="448">
        <v>422.59</v>
      </c>
      <c r="W713" s="448">
        <v>0</v>
      </c>
      <c r="X713" s="448">
        <v>0</v>
      </c>
      <c r="Y713" s="448">
        <v>0</v>
      </c>
      <c r="Z713" s="448">
        <v>132750</v>
      </c>
      <c r="AA713" s="846">
        <v>43735</v>
      </c>
      <c r="AB713" s="846">
        <v>44466</v>
      </c>
      <c r="AC713" s="847">
        <v>265500</v>
      </c>
      <c r="AD713" s="448">
        <v>7.4999999999999997E-2</v>
      </c>
      <c r="AE713" s="448">
        <v>2.0305555555555554</v>
      </c>
      <c r="AF713" s="848">
        <v>3.8199999999999998E-2</v>
      </c>
      <c r="AG713" s="448">
        <v>9956.25</v>
      </c>
      <c r="AH713" s="448">
        <v>269556.25</v>
      </c>
      <c r="AI713" s="448">
        <v>5071.0499999999993</v>
      </c>
      <c r="AJ713" s="448">
        <v>7.4999999999999997E-2</v>
      </c>
      <c r="AK713" s="448">
        <v>2.0305555555555554</v>
      </c>
      <c r="AL713" s="448">
        <v>3.8199999999999998E-2</v>
      </c>
    </row>
    <row r="714" spans="1:38">
      <c r="A714" s="437" t="s">
        <v>1025</v>
      </c>
      <c r="B714" s="437" t="s">
        <v>2490</v>
      </c>
      <c r="C714" s="437" t="s">
        <v>517</v>
      </c>
      <c r="D714" s="437" t="s">
        <v>518</v>
      </c>
      <c r="E714" s="437" t="s">
        <v>1393</v>
      </c>
      <c r="F714" s="437" t="s">
        <v>986</v>
      </c>
      <c r="G714" s="437" t="s">
        <v>1369</v>
      </c>
      <c r="H714" s="437" t="s">
        <v>985</v>
      </c>
      <c r="I714" s="437" t="s">
        <v>0</v>
      </c>
      <c r="J714" s="437" t="s">
        <v>987</v>
      </c>
      <c r="K714" s="437" t="s">
        <v>521</v>
      </c>
      <c r="L714" s="437" t="s">
        <v>533</v>
      </c>
      <c r="M714" s="437">
        <v>1</v>
      </c>
      <c r="N714" s="437">
        <v>1</v>
      </c>
      <c r="O714" s="437">
        <v>1</v>
      </c>
      <c r="P714" s="437">
        <v>1</v>
      </c>
      <c r="Q714" s="437">
        <v>1</v>
      </c>
      <c r="R714" s="437">
        <v>1</v>
      </c>
      <c r="S714" s="448">
        <v>303260</v>
      </c>
      <c r="T714" s="448">
        <v>0</v>
      </c>
      <c r="U714" s="448">
        <v>0</v>
      </c>
      <c r="V714" s="448">
        <v>1086.68</v>
      </c>
      <c r="W714" s="448">
        <v>0</v>
      </c>
      <c r="X714" s="448">
        <v>0</v>
      </c>
      <c r="Y714" s="448">
        <v>0</v>
      </c>
      <c r="Z714" s="448">
        <v>303260</v>
      </c>
      <c r="AA714" s="846">
        <v>43735</v>
      </c>
      <c r="AB714" s="846">
        <v>44831</v>
      </c>
      <c r="AC714" s="847">
        <v>303260</v>
      </c>
      <c r="AD714" s="448">
        <v>1.0888888888888888</v>
      </c>
      <c r="AE714" s="448">
        <v>3.0444444444444443</v>
      </c>
      <c r="AF714" s="848">
        <v>4.2999999999999997E-2</v>
      </c>
      <c r="AG714" s="448">
        <v>330216.44444444444</v>
      </c>
      <c r="AH714" s="448">
        <v>923258.22222222213</v>
      </c>
      <c r="AI714" s="448">
        <v>13040.179999999998</v>
      </c>
      <c r="AJ714" s="448">
        <v>1.0888888888888888</v>
      </c>
      <c r="AK714" s="448">
        <v>3.0444444444444443</v>
      </c>
      <c r="AL714" s="448">
        <v>4.2999999999999997E-2</v>
      </c>
    </row>
    <row r="715" spans="1:38">
      <c r="A715" s="437" t="s">
        <v>1025</v>
      </c>
      <c r="B715" s="437" t="s">
        <v>2491</v>
      </c>
      <c r="C715" s="437" t="s">
        <v>517</v>
      </c>
      <c r="D715" s="437" t="s">
        <v>518</v>
      </c>
      <c r="E715" s="437" t="s">
        <v>1393</v>
      </c>
      <c r="F715" s="437" t="s">
        <v>986</v>
      </c>
      <c r="G715" s="437" t="s">
        <v>1369</v>
      </c>
      <c r="H715" s="437" t="s">
        <v>985</v>
      </c>
      <c r="I715" s="437" t="s">
        <v>0</v>
      </c>
      <c r="J715" s="437" t="s">
        <v>987</v>
      </c>
      <c r="K715" s="437" t="s">
        <v>521</v>
      </c>
      <c r="L715" s="437" t="s">
        <v>533</v>
      </c>
      <c r="M715" s="437">
        <v>1</v>
      </c>
      <c r="N715" s="437">
        <v>1</v>
      </c>
      <c r="O715" s="437">
        <v>1</v>
      </c>
      <c r="P715" s="437">
        <v>1</v>
      </c>
      <c r="Q715" s="437">
        <v>1</v>
      </c>
      <c r="R715" s="437">
        <v>1</v>
      </c>
      <c r="S715" s="448">
        <v>771572.5</v>
      </c>
      <c r="T715" s="448">
        <v>0</v>
      </c>
      <c r="U715" s="448">
        <v>0</v>
      </c>
      <c r="V715" s="448">
        <v>3028.42</v>
      </c>
      <c r="W715" s="448">
        <v>0</v>
      </c>
      <c r="X715" s="448">
        <v>0</v>
      </c>
      <c r="Y715" s="448">
        <v>0</v>
      </c>
      <c r="Z715" s="448">
        <v>771572.5</v>
      </c>
      <c r="AA715" s="846">
        <v>43735</v>
      </c>
      <c r="AB715" s="846">
        <v>45196</v>
      </c>
      <c r="AC715" s="847">
        <v>771572.5</v>
      </c>
      <c r="AD715" s="448">
        <v>2.1027777777777779</v>
      </c>
      <c r="AE715" s="448">
        <v>4.0583333333333336</v>
      </c>
      <c r="AF715" s="848">
        <v>4.7100000000000003E-2</v>
      </c>
      <c r="AG715" s="448">
        <v>1622445.5069444445</v>
      </c>
      <c r="AH715" s="448">
        <v>3131298.3958333335</v>
      </c>
      <c r="AI715" s="448">
        <v>36341.064750000005</v>
      </c>
      <c r="AJ715" s="448">
        <v>2.1027777777777779</v>
      </c>
      <c r="AK715" s="448">
        <v>4.0583333333333336</v>
      </c>
      <c r="AL715" s="448">
        <v>4.710000000000001E-2</v>
      </c>
    </row>
    <row r="716" spans="1:38">
      <c r="A716" s="437" t="s">
        <v>1025</v>
      </c>
      <c r="B716" s="437" t="s">
        <v>2492</v>
      </c>
      <c r="C716" s="437" t="s">
        <v>517</v>
      </c>
      <c r="D716" s="437" t="s">
        <v>518</v>
      </c>
      <c r="E716" s="437" t="s">
        <v>1393</v>
      </c>
      <c r="F716" s="437" t="s">
        <v>986</v>
      </c>
      <c r="G716" s="437" t="s">
        <v>1369</v>
      </c>
      <c r="H716" s="437" t="s">
        <v>985</v>
      </c>
      <c r="I716" s="437" t="s">
        <v>0</v>
      </c>
      <c r="J716" s="437" t="s">
        <v>987</v>
      </c>
      <c r="K716" s="437" t="s">
        <v>521</v>
      </c>
      <c r="L716" s="437" t="s">
        <v>533</v>
      </c>
      <c r="M716" s="437">
        <v>1</v>
      </c>
      <c r="N716" s="437">
        <v>1</v>
      </c>
      <c r="O716" s="437">
        <v>1</v>
      </c>
      <c r="P716" s="437">
        <v>1</v>
      </c>
      <c r="Q716" s="437">
        <v>1</v>
      </c>
      <c r="R716" s="437">
        <v>1</v>
      </c>
      <c r="S716" s="448">
        <v>2387582.5</v>
      </c>
      <c r="T716" s="448">
        <v>0</v>
      </c>
      <c r="U716" s="448">
        <v>0</v>
      </c>
      <c r="V716" s="448">
        <v>10087.540000000001</v>
      </c>
      <c r="W716" s="448">
        <v>0</v>
      </c>
      <c r="X716" s="448">
        <v>0</v>
      </c>
      <c r="Y716" s="448">
        <v>0</v>
      </c>
      <c r="Z716" s="448">
        <v>2387582.5</v>
      </c>
      <c r="AA716" s="846">
        <v>43735</v>
      </c>
      <c r="AB716" s="846">
        <v>45562</v>
      </c>
      <c r="AC716" s="847">
        <v>2387582.5</v>
      </c>
      <c r="AD716" s="448">
        <v>3.1194444444444445</v>
      </c>
      <c r="AE716" s="448">
        <v>5.0750000000000002</v>
      </c>
      <c r="AF716" s="848">
        <v>5.0700000000000002E-2</v>
      </c>
      <c r="AG716" s="448">
        <v>7447930.965277778</v>
      </c>
      <c r="AH716" s="448">
        <v>12116981.1875</v>
      </c>
      <c r="AI716" s="448">
        <v>121050.43275000001</v>
      </c>
      <c r="AJ716" s="448">
        <v>3.1194444444444445</v>
      </c>
      <c r="AK716" s="448">
        <v>5.0750000000000002</v>
      </c>
      <c r="AL716" s="448">
        <v>5.0700000000000002E-2</v>
      </c>
    </row>
    <row r="717" spans="1:38">
      <c r="A717" s="437" t="s">
        <v>1025</v>
      </c>
      <c r="B717" s="437" t="s">
        <v>2493</v>
      </c>
      <c r="C717" s="437" t="s">
        <v>517</v>
      </c>
      <c r="D717" s="437" t="s">
        <v>518</v>
      </c>
      <c r="E717" s="437" t="s">
        <v>1393</v>
      </c>
      <c r="F717" s="437" t="s">
        <v>986</v>
      </c>
      <c r="G717" s="437" t="s">
        <v>1369</v>
      </c>
      <c r="H717" s="437" t="s">
        <v>985</v>
      </c>
      <c r="I717" s="437" t="s">
        <v>0</v>
      </c>
      <c r="J717" s="437" t="s">
        <v>987</v>
      </c>
      <c r="K717" s="437" t="s">
        <v>521</v>
      </c>
      <c r="L717" s="437" t="s">
        <v>533</v>
      </c>
      <c r="M717" s="437">
        <v>1</v>
      </c>
      <c r="N717" s="437">
        <v>1</v>
      </c>
      <c r="O717" s="437">
        <v>1</v>
      </c>
      <c r="P717" s="437">
        <v>1</v>
      </c>
      <c r="Q717" s="437">
        <v>1</v>
      </c>
      <c r="R717" s="437">
        <v>1</v>
      </c>
      <c r="S717" s="448">
        <v>2323715</v>
      </c>
      <c r="T717" s="448">
        <v>0</v>
      </c>
      <c r="U717" s="448">
        <v>0</v>
      </c>
      <c r="V717" s="448">
        <v>10379.26</v>
      </c>
      <c r="W717" s="448">
        <v>0</v>
      </c>
      <c r="X717" s="448">
        <v>0</v>
      </c>
      <c r="Y717" s="448">
        <v>0</v>
      </c>
      <c r="Z717" s="448">
        <v>2323715</v>
      </c>
      <c r="AA717" s="846">
        <v>43735</v>
      </c>
      <c r="AB717" s="846">
        <v>45927</v>
      </c>
      <c r="AC717" s="847">
        <v>2323715</v>
      </c>
      <c r="AD717" s="448">
        <v>4.1333333333333337</v>
      </c>
      <c r="AE717" s="448">
        <v>6.0888888888888886</v>
      </c>
      <c r="AF717" s="848">
        <v>5.3600000000000002E-2</v>
      </c>
      <c r="AG717" s="448">
        <v>9604688.6666666679</v>
      </c>
      <c r="AH717" s="448">
        <v>14148842.444444444</v>
      </c>
      <c r="AI717" s="448">
        <v>124551.12400000001</v>
      </c>
      <c r="AJ717" s="448">
        <v>4.1333333333333337</v>
      </c>
      <c r="AK717" s="448">
        <v>6.0888888888888886</v>
      </c>
      <c r="AL717" s="448">
        <v>5.3600000000000002E-2</v>
      </c>
    </row>
    <row r="718" spans="1:38">
      <c r="A718" s="437" t="s">
        <v>1025</v>
      </c>
      <c r="B718" s="437" t="s">
        <v>2494</v>
      </c>
      <c r="C718" s="437" t="s">
        <v>517</v>
      </c>
      <c r="D718" s="437" t="s">
        <v>518</v>
      </c>
      <c r="E718" s="437" t="s">
        <v>1393</v>
      </c>
      <c r="F718" s="437" t="s">
        <v>986</v>
      </c>
      <c r="G718" s="437" t="s">
        <v>1369</v>
      </c>
      <c r="H718" s="437" t="s">
        <v>985</v>
      </c>
      <c r="I718" s="437" t="s">
        <v>0</v>
      </c>
      <c r="J718" s="437" t="s">
        <v>987</v>
      </c>
      <c r="K718" s="437" t="s">
        <v>521</v>
      </c>
      <c r="L718" s="437" t="s">
        <v>533</v>
      </c>
      <c r="M718" s="437">
        <v>1</v>
      </c>
      <c r="N718" s="437">
        <v>1</v>
      </c>
      <c r="O718" s="437">
        <v>1</v>
      </c>
      <c r="P718" s="437">
        <v>1</v>
      </c>
      <c r="Q718" s="437">
        <v>1</v>
      </c>
      <c r="R718" s="437">
        <v>1</v>
      </c>
      <c r="S718" s="448">
        <v>3107530</v>
      </c>
      <c r="T718" s="448">
        <v>0</v>
      </c>
      <c r="U718" s="448">
        <v>0</v>
      </c>
      <c r="V718" s="448">
        <v>14605.39</v>
      </c>
      <c r="W718" s="448">
        <v>0</v>
      </c>
      <c r="X718" s="448">
        <v>0</v>
      </c>
      <c r="Y718" s="448">
        <v>0</v>
      </c>
      <c r="Z718" s="448">
        <v>3107530</v>
      </c>
      <c r="AA718" s="846">
        <v>43735</v>
      </c>
      <c r="AB718" s="846">
        <v>46292</v>
      </c>
      <c r="AC718" s="847">
        <v>3107530</v>
      </c>
      <c r="AD718" s="448">
        <v>5.1472222222222221</v>
      </c>
      <c r="AE718" s="448">
        <v>7.1027777777777779</v>
      </c>
      <c r="AF718" s="848">
        <v>5.6399999999999999E-2</v>
      </c>
      <c r="AG718" s="448">
        <v>15995147.472222222</v>
      </c>
      <c r="AH718" s="448">
        <v>22072095.02777778</v>
      </c>
      <c r="AI718" s="448">
        <v>175264.69200000001</v>
      </c>
      <c r="AJ718" s="448">
        <v>5.1472222222222221</v>
      </c>
      <c r="AK718" s="448">
        <v>7.1027777777777787</v>
      </c>
      <c r="AL718" s="448">
        <v>5.6400000000000006E-2</v>
      </c>
    </row>
    <row r="719" spans="1:38">
      <c r="A719" s="437" t="s">
        <v>1025</v>
      </c>
      <c r="B719" s="437" t="s">
        <v>2495</v>
      </c>
      <c r="C719" s="437" t="s">
        <v>517</v>
      </c>
      <c r="D719" s="437" t="s">
        <v>518</v>
      </c>
      <c r="E719" s="437" t="s">
        <v>1393</v>
      </c>
      <c r="F719" s="437" t="s">
        <v>986</v>
      </c>
      <c r="G719" s="437" t="s">
        <v>1369</v>
      </c>
      <c r="H719" s="437" t="s">
        <v>985</v>
      </c>
      <c r="I719" s="437" t="s">
        <v>0</v>
      </c>
      <c r="J719" s="437" t="s">
        <v>987</v>
      </c>
      <c r="K719" s="437" t="s">
        <v>521</v>
      </c>
      <c r="L719" s="437" t="s">
        <v>533</v>
      </c>
      <c r="M719" s="437">
        <v>1</v>
      </c>
      <c r="N719" s="437">
        <v>1</v>
      </c>
      <c r="O719" s="437">
        <v>1</v>
      </c>
      <c r="P719" s="437">
        <v>1</v>
      </c>
      <c r="Q719" s="437">
        <v>1</v>
      </c>
      <c r="R719" s="437">
        <v>1</v>
      </c>
      <c r="S719" s="448">
        <v>1261125</v>
      </c>
      <c r="T719" s="448">
        <v>0</v>
      </c>
      <c r="U719" s="448">
        <v>0</v>
      </c>
      <c r="V719" s="448">
        <v>6232.06</v>
      </c>
      <c r="W719" s="448">
        <v>0</v>
      </c>
      <c r="X719" s="448">
        <v>0</v>
      </c>
      <c r="Y719" s="448">
        <v>0</v>
      </c>
      <c r="Z719" s="448">
        <v>1261125</v>
      </c>
      <c r="AA719" s="846">
        <v>43735</v>
      </c>
      <c r="AB719" s="846">
        <v>46657</v>
      </c>
      <c r="AC719" s="847">
        <v>1261125</v>
      </c>
      <c r="AD719" s="448">
        <v>6.1611111111111114</v>
      </c>
      <c r="AE719" s="448">
        <v>8.1166666666666671</v>
      </c>
      <c r="AF719" s="848">
        <v>5.9299999999999999E-2</v>
      </c>
      <c r="AG719" s="448">
        <v>7769931.25</v>
      </c>
      <c r="AH719" s="448">
        <v>10236131.25</v>
      </c>
      <c r="AI719" s="448">
        <v>74784.712499999994</v>
      </c>
      <c r="AJ719" s="448">
        <v>6.1611111111111114</v>
      </c>
      <c r="AK719" s="448">
        <v>8.1166666666666671</v>
      </c>
      <c r="AL719" s="448">
        <v>5.9299999999999999E-2</v>
      </c>
    </row>
    <row r="720" spans="1:38">
      <c r="A720" s="437" t="s">
        <v>1025</v>
      </c>
      <c r="B720" s="437" t="s">
        <v>2496</v>
      </c>
      <c r="C720" s="437" t="s">
        <v>517</v>
      </c>
      <c r="D720" s="437" t="s">
        <v>518</v>
      </c>
      <c r="E720" s="437" t="s">
        <v>1393</v>
      </c>
      <c r="F720" s="437" t="s">
        <v>986</v>
      </c>
      <c r="G720" s="437" t="s">
        <v>1369</v>
      </c>
      <c r="H720" s="437" t="s">
        <v>985</v>
      </c>
      <c r="I720" s="437" t="s">
        <v>0</v>
      </c>
      <c r="J720" s="437" t="s">
        <v>987</v>
      </c>
      <c r="K720" s="437" t="s">
        <v>521</v>
      </c>
      <c r="L720" s="437" t="s">
        <v>533</v>
      </c>
      <c r="M720" s="437">
        <v>1</v>
      </c>
      <c r="N720" s="437">
        <v>1</v>
      </c>
      <c r="O720" s="437">
        <v>1</v>
      </c>
      <c r="P720" s="437">
        <v>1</v>
      </c>
      <c r="Q720" s="437">
        <v>1</v>
      </c>
      <c r="R720" s="437">
        <v>1</v>
      </c>
      <c r="S720" s="448">
        <v>159300</v>
      </c>
      <c r="T720" s="448">
        <v>0</v>
      </c>
      <c r="U720" s="448">
        <v>0</v>
      </c>
      <c r="V720" s="448">
        <v>824.38</v>
      </c>
      <c r="W720" s="448">
        <v>0</v>
      </c>
      <c r="X720" s="448">
        <v>0</v>
      </c>
      <c r="Y720" s="448">
        <v>0</v>
      </c>
      <c r="Z720" s="448">
        <v>159300</v>
      </c>
      <c r="AA720" s="846">
        <v>43735</v>
      </c>
      <c r="AB720" s="846">
        <v>47023</v>
      </c>
      <c r="AC720" s="847">
        <v>159300</v>
      </c>
      <c r="AD720" s="448">
        <v>7.177777777777778</v>
      </c>
      <c r="AE720" s="448">
        <v>9.1333333333333329</v>
      </c>
      <c r="AF720" s="848">
        <v>6.2100000000000002E-2</v>
      </c>
      <c r="AG720" s="448">
        <v>1143420</v>
      </c>
      <c r="AH720" s="448">
        <v>1454940</v>
      </c>
      <c r="AI720" s="448">
        <v>9892.5300000000007</v>
      </c>
      <c r="AJ720" s="448">
        <v>7.177777777777778</v>
      </c>
      <c r="AK720" s="448">
        <v>9.1333333333333329</v>
      </c>
      <c r="AL720" s="448">
        <v>6.2100000000000002E-2</v>
      </c>
    </row>
    <row r="721" spans="1:38">
      <c r="A721" s="437" t="s">
        <v>1026</v>
      </c>
      <c r="B721" s="437" t="s">
        <v>2497</v>
      </c>
      <c r="C721" s="437" t="s">
        <v>517</v>
      </c>
      <c r="D721" s="437" t="s">
        <v>518</v>
      </c>
      <c r="E721" s="437" t="s">
        <v>1393</v>
      </c>
      <c r="F721" s="437" t="s">
        <v>986</v>
      </c>
      <c r="G721" s="437" t="s">
        <v>1369</v>
      </c>
      <c r="H721" s="437" t="s">
        <v>985</v>
      </c>
      <c r="I721" s="437" t="s">
        <v>0</v>
      </c>
      <c r="J721" s="437" t="s">
        <v>987</v>
      </c>
      <c r="K721" s="437" t="s">
        <v>521</v>
      </c>
      <c r="L721" s="437" t="s">
        <v>533</v>
      </c>
      <c r="M721" s="437">
        <v>1</v>
      </c>
      <c r="N721" s="437">
        <v>1</v>
      </c>
      <c r="O721" s="437">
        <v>1</v>
      </c>
      <c r="P721" s="437">
        <v>1</v>
      </c>
      <c r="Q721" s="437">
        <v>1</v>
      </c>
      <c r="R721" s="437">
        <v>1</v>
      </c>
      <c r="S721" s="448">
        <v>90712.5</v>
      </c>
      <c r="T721" s="448">
        <v>0</v>
      </c>
      <c r="U721" s="448">
        <v>0</v>
      </c>
      <c r="V721" s="448">
        <v>288.77</v>
      </c>
      <c r="W721" s="448">
        <v>0</v>
      </c>
      <c r="X721" s="448">
        <v>0</v>
      </c>
      <c r="Y721" s="448">
        <v>0</v>
      </c>
      <c r="Z721" s="448">
        <v>90712.5</v>
      </c>
      <c r="AA721" s="846">
        <v>43742</v>
      </c>
      <c r="AB721" s="846">
        <v>44473</v>
      </c>
      <c r="AC721" s="847">
        <v>181425</v>
      </c>
      <c r="AD721" s="448">
        <v>9.4444444444444442E-2</v>
      </c>
      <c r="AE721" s="448">
        <v>2.0305555555555554</v>
      </c>
      <c r="AF721" s="848">
        <v>3.8199999999999998E-2</v>
      </c>
      <c r="AG721" s="448">
        <v>8567.2916666666661</v>
      </c>
      <c r="AH721" s="448">
        <v>184196.77083333331</v>
      </c>
      <c r="AI721" s="448">
        <v>3465.2174999999997</v>
      </c>
      <c r="AJ721" s="448">
        <v>9.4444444444444442E-2</v>
      </c>
      <c r="AK721" s="448">
        <v>2.0305555555555554</v>
      </c>
      <c r="AL721" s="448">
        <v>3.8199999999999998E-2</v>
      </c>
    </row>
    <row r="722" spans="1:38">
      <c r="A722" s="437" t="s">
        <v>1026</v>
      </c>
      <c r="B722" s="437" t="s">
        <v>2498</v>
      </c>
      <c r="C722" s="437" t="s">
        <v>517</v>
      </c>
      <c r="D722" s="437" t="s">
        <v>518</v>
      </c>
      <c r="E722" s="437" t="s">
        <v>1393</v>
      </c>
      <c r="F722" s="437" t="s">
        <v>986</v>
      </c>
      <c r="G722" s="437" t="s">
        <v>1369</v>
      </c>
      <c r="H722" s="437" t="s">
        <v>985</v>
      </c>
      <c r="I722" s="437" t="s">
        <v>0</v>
      </c>
      <c r="J722" s="437" t="s">
        <v>987</v>
      </c>
      <c r="K722" s="437" t="s">
        <v>521</v>
      </c>
      <c r="L722" s="437" t="s">
        <v>533</v>
      </c>
      <c r="M722" s="437">
        <v>1</v>
      </c>
      <c r="N722" s="437">
        <v>1</v>
      </c>
      <c r="O722" s="437">
        <v>1</v>
      </c>
      <c r="P722" s="437">
        <v>1</v>
      </c>
      <c r="Q722" s="437">
        <v>1</v>
      </c>
      <c r="R722" s="437">
        <v>1</v>
      </c>
      <c r="S722" s="448">
        <v>189242.5</v>
      </c>
      <c r="T722" s="448">
        <v>0</v>
      </c>
      <c r="U722" s="448">
        <v>0</v>
      </c>
      <c r="V722" s="448">
        <v>678.12</v>
      </c>
      <c r="W722" s="448">
        <v>0</v>
      </c>
      <c r="X722" s="448">
        <v>0</v>
      </c>
      <c r="Y722" s="448">
        <v>0</v>
      </c>
      <c r="Z722" s="448">
        <v>189242.5</v>
      </c>
      <c r="AA722" s="846">
        <v>43742</v>
      </c>
      <c r="AB722" s="846">
        <v>44838</v>
      </c>
      <c r="AC722" s="847">
        <v>189242.5</v>
      </c>
      <c r="AD722" s="448">
        <v>1.1083333333333334</v>
      </c>
      <c r="AE722" s="448">
        <v>3.0444444444444443</v>
      </c>
      <c r="AF722" s="848">
        <v>4.2999999999999997E-2</v>
      </c>
      <c r="AG722" s="448">
        <v>209743.77083333334</v>
      </c>
      <c r="AH722" s="448">
        <v>576138.27777777775</v>
      </c>
      <c r="AI722" s="448">
        <v>8137.4274999999998</v>
      </c>
      <c r="AJ722" s="448">
        <v>1.1083333333333334</v>
      </c>
      <c r="AK722" s="448">
        <v>3.0444444444444443</v>
      </c>
      <c r="AL722" s="448">
        <v>4.2999999999999997E-2</v>
      </c>
    </row>
    <row r="723" spans="1:38">
      <c r="A723" s="437" t="s">
        <v>1026</v>
      </c>
      <c r="B723" s="437" t="s">
        <v>2499</v>
      </c>
      <c r="C723" s="437" t="s">
        <v>517</v>
      </c>
      <c r="D723" s="437" t="s">
        <v>518</v>
      </c>
      <c r="E723" s="437" t="s">
        <v>1393</v>
      </c>
      <c r="F723" s="437" t="s">
        <v>986</v>
      </c>
      <c r="G723" s="437" t="s">
        <v>1369</v>
      </c>
      <c r="H723" s="437" t="s">
        <v>985</v>
      </c>
      <c r="I723" s="437" t="s">
        <v>0</v>
      </c>
      <c r="J723" s="437" t="s">
        <v>987</v>
      </c>
      <c r="K723" s="437" t="s">
        <v>521</v>
      </c>
      <c r="L723" s="437" t="s">
        <v>533</v>
      </c>
      <c r="M723" s="437">
        <v>1</v>
      </c>
      <c r="N723" s="437">
        <v>1</v>
      </c>
      <c r="O723" s="437">
        <v>1</v>
      </c>
      <c r="P723" s="437">
        <v>1</v>
      </c>
      <c r="Q723" s="437">
        <v>1</v>
      </c>
      <c r="R723" s="437">
        <v>1</v>
      </c>
      <c r="S723" s="448">
        <v>626137.5</v>
      </c>
      <c r="T723" s="448">
        <v>0</v>
      </c>
      <c r="U723" s="448">
        <v>0</v>
      </c>
      <c r="V723" s="448">
        <v>2457.59</v>
      </c>
      <c r="W723" s="448">
        <v>0</v>
      </c>
      <c r="X723" s="448">
        <v>0</v>
      </c>
      <c r="Y723" s="448">
        <v>0</v>
      </c>
      <c r="Z723" s="448">
        <v>626137.5</v>
      </c>
      <c r="AA723" s="846">
        <v>43742</v>
      </c>
      <c r="AB723" s="846">
        <v>45203</v>
      </c>
      <c r="AC723" s="847">
        <v>626137.5</v>
      </c>
      <c r="AD723" s="448">
        <v>2.1222222222222222</v>
      </c>
      <c r="AE723" s="448">
        <v>4.0583333333333336</v>
      </c>
      <c r="AF723" s="848">
        <v>4.7100000000000003E-2</v>
      </c>
      <c r="AG723" s="448">
        <v>1328802.9166666667</v>
      </c>
      <c r="AH723" s="448">
        <v>2541074.6875</v>
      </c>
      <c r="AI723" s="448">
        <v>29491.076250000002</v>
      </c>
      <c r="AJ723" s="448">
        <v>2.1222222222222222</v>
      </c>
      <c r="AK723" s="448">
        <v>4.0583333333333336</v>
      </c>
      <c r="AL723" s="448">
        <v>4.7100000000000003E-2</v>
      </c>
    </row>
    <row r="724" spans="1:38">
      <c r="A724" s="437" t="s">
        <v>1026</v>
      </c>
      <c r="B724" s="437" t="s">
        <v>2500</v>
      </c>
      <c r="C724" s="437" t="s">
        <v>517</v>
      </c>
      <c r="D724" s="437" t="s">
        <v>518</v>
      </c>
      <c r="E724" s="437" t="s">
        <v>1393</v>
      </c>
      <c r="F724" s="437" t="s">
        <v>986</v>
      </c>
      <c r="G724" s="437" t="s">
        <v>1369</v>
      </c>
      <c r="H724" s="437" t="s">
        <v>985</v>
      </c>
      <c r="I724" s="437" t="s">
        <v>0</v>
      </c>
      <c r="J724" s="437" t="s">
        <v>987</v>
      </c>
      <c r="K724" s="437" t="s">
        <v>521</v>
      </c>
      <c r="L724" s="437" t="s">
        <v>533</v>
      </c>
      <c r="M724" s="437">
        <v>1</v>
      </c>
      <c r="N724" s="437">
        <v>1</v>
      </c>
      <c r="O724" s="437">
        <v>1</v>
      </c>
      <c r="P724" s="437">
        <v>1</v>
      </c>
      <c r="Q724" s="437">
        <v>1</v>
      </c>
      <c r="R724" s="437">
        <v>1</v>
      </c>
      <c r="S724" s="448">
        <v>2358967.5</v>
      </c>
      <c r="T724" s="448">
        <v>0</v>
      </c>
      <c r="U724" s="448">
        <v>0</v>
      </c>
      <c r="V724" s="448">
        <v>9966.64</v>
      </c>
      <c r="W724" s="448">
        <v>0</v>
      </c>
      <c r="X724" s="448">
        <v>0</v>
      </c>
      <c r="Y724" s="448">
        <v>0</v>
      </c>
      <c r="Z724" s="448">
        <v>2358967.5</v>
      </c>
      <c r="AA724" s="846">
        <v>43742</v>
      </c>
      <c r="AB724" s="846">
        <v>45569</v>
      </c>
      <c r="AC724" s="847">
        <v>2358967.5</v>
      </c>
      <c r="AD724" s="448">
        <v>3.1388888888888888</v>
      </c>
      <c r="AE724" s="448">
        <v>5.0750000000000002</v>
      </c>
      <c r="AF724" s="848">
        <v>5.0700000000000002E-2</v>
      </c>
      <c r="AG724" s="448">
        <v>7404536.875</v>
      </c>
      <c r="AH724" s="448">
        <v>11971760.0625</v>
      </c>
      <c r="AI724" s="448">
        <v>119599.65225</v>
      </c>
      <c r="AJ724" s="448">
        <v>3.1388888888888888</v>
      </c>
      <c r="AK724" s="448">
        <v>5.0750000000000002</v>
      </c>
      <c r="AL724" s="448">
        <v>5.0700000000000002E-2</v>
      </c>
    </row>
    <row r="725" spans="1:38">
      <c r="A725" s="437" t="s">
        <v>1026</v>
      </c>
      <c r="B725" s="437" t="s">
        <v>2501</v>
      </c>
      <c r="C725" s="437" t="s">
        <v>517</v>
      </c>
      <c r="D725" s="437" t="s">
        <v>518</v>
      </c>
      <c r="E725" s="437" t="s">
        <v>1393</v>
      </c>
      <c r="F725" s="437" t="s">
        <v>986</v>
      </c>
      <c r="G725" s="437" t="s">
        <v>1369</v>
      </c>
      <c r="H725" s="437" t="s">
        <v>985</v>
      </c>
      <c r="I725" s="437" t="s">
        <v>0</v>
      </c>
      <c r="J725" s="437" t="s">
        <v>987</v>
      </c>
      <c r="K725" s="437" t="s">
        <v>521</v>
      </c>
      <c r="L725" s="437" t="s">
        <v>533</v>
      </c>
      <c r="M725" s="437">
        <v>1</v>
      </c>
      <c r="N725" s="437">
        <v>1</v>
      </c>
      <c r="O725" s="437">
        <v>1</v>
      </c>
      <c r="P725" s="437">
        <v>1</v>
      </c>
      <c r="Q725" s="437">
        <v>1</v>
      </c>
      <c r="R725" s="437">
        <v>1</v>
      </c>
      <c r="S725" s="448">
        <v>3100892.5</v>
      </c>
      <c r="T725" s="448">
        <v>0</v>
      </c>
      <c r="U725" s="448">
        <v>0</v>
      </c>
      <c r="V725" s="448">
        <v>13850.65</v>
      </c>
      <c r="W725" s="448">
        <v>0</v>
      </c>
      <c r="X725" s="448">
        <v>0</v>
      </c>
      <c r="Y725" s="448">
        <v>0</v>
      </c>
      <c r="Z725" s="448">
        <v>3100892.5</v>
      </c>
      <c r="AA725" s="846">
        <v>43742</v>
      </c>
      <c r="AB725" s="846">
        <v>45934</v>
      </c>
      <c r="AC725" s="847">
        <v>3100892.5</v>
      </c>
      <c r="AD725" s="448">
        <v>4.1527777777777777</v>
      </c>
      <c r="AE725" s="448">
        <v>6.0888888888888886</v>
      </c>
      <c r="AF725" s="848">
        <v>5.3600000000000002E-2</v>
      </c>
      <c r="AG725" s="448">
        <v>12877317.465277778</v>
      </c>
      <c r="AH725" s="448">
        <v>18880989.888888888</v>
      </c>
      <c r="AI725" s="448">
        <v>166207.83800000002</v>
      </c>
      <c r="AJ725" s="448">
        <v>4.1527777777777777</v>
      </c>
      <c r="AK725" s="448">
        <v>6.0888888888888886</v>
      </c>
      <c r="AL725" s="448">
        <v>5.3600000000000009E-2</v>
      </c>
    </row>
    <row r="726" spans="1:38">
      <c r="A726" s="437" t="s">
        <v>1026</v>
      </c>
      <c r="B726" s="437" t="s">
        <v>2502</v>
      </c>
      <c r="C726" s="437" t="s">
        <v>517</v>
      </c>
      <c r="D726" s="437" t="s">
        <v>518</v>
      </c>
      <c r="E726" s="437" t="s">
        <v>1393</v>
      </c>
      <c r="F726" s="437" t="s">
        <v>986</v>
      </c>
      <c r="G726" s="437" t="s">
        <v>1369</v>
      </c>
      <c r="H726" s="437" t="s">
        <v>985</v>
      </c>
      <c r="I726" s="437" t="s">
        <v>0</v>
      </c>
      <c r="J726" s="437" t="s">
        <v>987</v>
      </c>
      <c r="K726" s="437" t="s">
        <v>521</v>
      </c>
      <c r="L726" s="437" t="s">
        <v>533</v>
      </c>
      <c r="M726" s="437">
        <v>1</v>
      </c>
      <c r="N726" s="437">
        <v>1</v>
      </c>
      <c r="O726" s="437">
        <v>1</v>
      </c>
      <c r="P726" s="437">
        <v>1</v>
      </c>
      <c r="Q726" s="437">
        <v>1</v>
      </c>
      <c r="R726" s="437">
        <v>1</v>
      </c>
      <c r="S726" s="448">
        <v>2746745</v>
      </c>
      <c r="T726" s="448">
        <v>0</v>
      </c>
      <c r="U726" s="448">
        <v>0</v>
      </c>
      <c r="V726" s="448">
        <v>12909.7</v>
      </c>
      <c r="W726" s="448">
        <v>0</v>
      </c>
      <c r="X726" s="448">
        <v>0</v>
      </c>
      <c r="Y726" s="448">
        <v>0</v>
      </c>
      <c r="Z726" s="448">
        <v>2746745</v>
      </c>
      <c r="AA726" s="846">
        <v>43742</v>
      </c>
      <c r="AB726" s="846">
        <v>46299</v>
      </c>
      <c r="AC726" s="847">
        <v>2746745</v>
      </c>
      <c r="AD726" s="448">
        <v>5.166666666666667</v>
      </c>
      <c r="AE726" s="448">
        <v>7.1027777777777779</v>
      </c>
      <c r="AF726" s="848">
        <v>5.6399999999999999E-2</v>
      </c>
      <c r="AG726" s="448">
        <v>14191515.833333334</v>
      </c>
      <c r="AH726" s="448">
        <v>19509519.347222224</v>
      </c>
      <c r="AI726" s="448">
        <v>154916.41800000001</v>
      </c>
      <c r="AJ726" s="448">
        <v>5.166666666666667</v>
      </c>
      <c r="AK726" s="448">
        <v>7.1027777777777787</v>
      </c>
      <c r="AL726" s="448">
        <v>5.6399999999999999E-2</v>
      </c>
    </row>
    <row r="727" spans="1:38">
      <c r="A727" s="437" t="s">
        <v>1026</v>
      </c>
      <c r="B727" s="437" t="s">
        <v>2503</v>
      </c>
      <c r="C727" s="437" t="s">
        <v>517</v>
      </c>
      <c r="D727" s="437" t="s">
        <v>518</v>
      </c>
      <c r="E727" s="437" t="s">
        <v>1393</v>
      </c>
      <c r="F727" s="437" t="s">
        <v>986</v>
      </c>
      <c r="G727" s="437" t="s">
        <v>1369</v>
      </c>
      <c r="H727" s="437" t="s">
        <v>985</v>
      </c>
      <c r="I727" s="437" t="s">
        <v>0</v>
      </c>
      <c r="J727" s="437" t="s">
        <v>987</v>
      </c>
      <c r="K727" s="437" t="s">
        <v>521</v>
      </c>
      <c r="L727" s="437" t="s">
        <v>533</v>
      </c>
      <c r="M727" s="437">
        <v>1</v>
      </c>
      <c r="N727" s="437">
        <v>1</v>
      </c>
      <c r="O727" s="437">
        <v>1</v>
      </c>
      <c r="P727" s="437">
        <v>1</v>
      </c>
      <c r="Q727" s="437">
        <v>1</v>
      </c>
      <c r="R727" s="437">
        <v>1</v>
      </c>
      <c r="S727" s="448">
        <v>1514235</v>
      </c>
      <c r="T727" s="448">
        <v>0</v>
      </c>
      <c r="U727" s="448">
        <v>0</v>
      </c>
      <c r="V727" s="448">
        <v>7482.84</v>
      </c>
      <c r="W727" s="448">
        <v>0</v>
      </c>
      <c r="X727" s="448">
        <v>0</v>
      </c>
      <c r="Y727" s="448">
        <v>0</v>
      </c>
      <c r="Z727" s="448">
        <v>1514235</v>
      </c>
      <c r="AA727" s="846">
        <v>43742</v>
      </c>
      <c r="AB727" s="846">
        <v>46664</v>
      </c>
      <c r="AC727" s="847">
        <v>1514235</v>
      </c>
      <c r="AD727" s="448">
        <v>6.1805555555555554</v>
      </c>
      <c r="AE727" s="448">
        <v>8.1166666666666671</v>
      </c>
      <c r="AF727" s="848">
        <v>5.9299999999999999E-2</v>
      </c>
      <c r="AG727" s="448">
        <v>9358813.541666666</v>
      </c>
      <c r="AH727" s="448">
        <v>12290540.75</v>
      </c>
      <c r="AI727" s="448">
        <v>89794.135500000004</v>
      </c>
      <c r="AJ727" s="448">
        <v>6.1805555555555554</v>
      </c>
      <c r="AK727" s="448">
        <v>8.1166666666666671</v>
      </c>
      <c r="AL727" s="448">
        <v>5.9300000000000005E-2</v>
      </c>
    </row>
    <row r="728" spans="1:38">
      <c r="A728" s="437" t="s">
        <v>1026</v>
      </c>
      <c r="B728" s="437" t="s">
        <v>2504</v>
      </c>
      <c r="C728" s="437" t="s">
        <v>517</v>
      </c>
      <c r="D728" s="437" t="s">
        <v>518</v>
      </c>
      <c r="E728" s="437" t="s">
        <v>1393</v>
      </c>
      <c r="F728" s="437" t="s">
        <v>986</v>
      </c>
      <c r="G728" s="437" t="s">
        <v>1369</v>
      </c>
      <c r="H728" s="437" t="s">
        <v>985</v>
      </c>
      <c r="I728" s="437" t="s">
        <v>0</v>
      </c>
      <c r="J728" s="437" t="s">
        <v>987</v>
      </c>
      <c r="K728" s="437" t="s">
        <v>521</v>
      </c>
      <c r="L728" s="437" t="s">
        <v>533</v>
      </c>
      <c r="M728" s="437">
        <v>1</v>
      </c>
      <c r="N728" s="437">
        <v>1</v>
      </c>
      <c r="O728" s="437">
        <v>1</v>
      </c>
      <c r="P728" s="437">
        <v>1</v>
      </c>
      <c r="Q728" s="437">
        <v>1</v>
      </c>
      <c r="R728" s="437">
        <v>1</v>
      </c>
      <c r="S728" s="448">
        <v>53100</v>
      </c>
      <c r="T728" s="448">
        <v>0</v>
      </c>
      <c r="U728" s="448">
        <v>0</v>
      </c>
      <c r="V728" s="448">
        <v>287.62</v>
      </c>
      <c r="W728" s="448">
        <v>0</v>
      </c>
      <c r="X728" s="448">
        <v>0</v>
      </c>
      <c r="Y728" s="448">
        <v>0</v>
      </c>
      <c r="Z728" s="448">
        <v>53100</v>
      </c>
      <c r="AA728" s="846">
        <v>43742</v>
      </c>
      <c r="AB728" s="846">
        <v>47395</v>
      </c>
      <c r="AC728" s="847">
        <v>53100</v>
      </c>
      <c r="AD728" s="448">
        <v>8.2111111111111104</v>
      </c>
      <c r="AE728" s="448">
        <v>10.147222222222222</v>
      </c>
      <c r="AF728" s="848">
        <v>6.5000000000000002E-2</v>
      </c>
      <c r="AG728" s="448">
        <v>436009.99999999994</v>
      </c>
      <c r="AH728" s="448">
        <v>538817.5</v>
      </c>
      <c r="AI728" s="448">
        <v>3451.5</v>
      </c>
      <c r="AJ728" s="448">
        <v>8.2111111111111104</v>
      </c>
      <c r="AK728" s="448">
        <v>10.147222222222222</v>
      </c>
      <c r="AL728" s="448">
        <v>6.5000000000000002E-2</v>
      </c>
    </row>
    <row r="729" spans="1:38">
      <c r="A729" s="437" t="s">
        <v>1027</v>
      </c>
      <c r="B729" s="437" t="s">
        <v>2505</v>
      </c>
      <c r="C729" s="437" t="s">
        <v>517</v>
      </c>
      <c r="D729" s="437" t="s">
        <v>518</v>
      </c>
      <c r="E729" s="437" t="s">
        <v>1393</v>
      </c>
      <c r="F729" s="437" t="s">
        <v>986</v>
      </c>
      <c r="G729" s="437" t="s">
        <v>1369</v>
      </c>
      <c r="H729" s="437" t="s">
        <v>985</v>
      </c>
      <c r="I729" s="437" t="s">
        <v>0</v>
      </c>
      <c r="J729" s="437" t="s">
        <v>987</v>
      </c>
      <c r="K729" s="437" t="s">
        <v>521</v>
      </c>
      <c r="L729" s="437" t="s">
        <v>533</v>
      </c>
      <c r="M729" s="437">
        <v>1</v>
      </c>
      <c r="N729" s="437">
        <v>1</v>
      </c>
      <c r="O729" s="437">
        <v>1</v>
      </c>
      <c r="P729" s="437">
        <v>1</v>
      </c>
      <c r="Q729" s="437">
        <v>1</v>
      </c>
      <c r="R729" s="437">
        <v>1</v>
      </c>
      <c r="S729" s="448">
        <v>127661.25</v>
      </c>
      <c r="T729" s="448">
        <v>0</v>
      </c>
      <c r="U729" s="448">
        <v>0</v>
      </c>
      <c r="V729" s="448">
        <v>406.39</v>
      </c>
      <c r="W729" s="448">
        <v>0</v>
      </c>
      <c r="X729" s="448">
        <v>0</v>
      </c>
      <c r="Y729" s="448">
        <v>0</v>
      </c>
      <c r="Z729" s="448">
        <v>127661.25</v>
      </c>
      <c r="AA729" s="846">
        <v>43753</v>
      </c>
      <c r="AB729" s="846">
        <v>44484</v>
      </c>
      <c r="AC729" s="847">
        <v>255322.5</v>
      </c>
      <c r="AD729" s="448">
        <v>0.125</v>
      </c>
      <c r="AE729" s="448">
        <v>2.0305555555555554</v>
      </c>
      <c r="AF729" s="848">
        <v>3.8199999999999998E-2</v>
      </c>
      <c r="AG729" s="448">
        <v>15957.65625</v>
      </c>
      <c r="AH729" s="448">
        <v>259223.26041666666</v>
      </c>
      <c r="AI729" s="448">
        <v>4876.6597499999998</v>
      </c>
      <c r="AJ729" s="448">
        <v>0.125</v>
      </c>
      <c r="AK729" s="448">
        <v>2.0305555555555554</v>
      </c>
      <c r="AL729" s="448">
        <v>3.8199999999999998E-2</v>
      </c>
    </row>
    <row r="730" spans="1:38">
      <c r="A730" s="437" t="s">
        <v>1027</v>
      </c>
      <c r="B730" s="437" t="s">
        <v>2506</v>
      </c>
      <c r="C730" s="437" t="s">
        <v>517</v>
      </c>
      <c r="D730" s="437" t="s">
        <v>518</v>
      </c>
      <c r="E730" s="437" t="s">
        <v>1393</v>
      </c>
      <c r="F730" s="437" t="s">
        <v>986</v>
      </c>
      <c r="G730" s="437" t="s">
        <v>1369</v>
      </c>
      <c r="H730" s="437" t="s">
        <v>985</v>
      </c>
      <c r="I730" s="437" t="s">
        <v>0</v>
      </c>
      <c r="J730" s="437" t="s">
        <v>987</v>
      </c>
      <c r="K730" s="437" t="s">
        <v>521</v>
      </c>
      <c r="L730" s="437" t="s">
        <v>533</v>
      </c>
      <c r="M730" s="437">
        <v>1</v>
      </c>
      <c r="N730" s="437">
        <v>1</v>
      </c>
      <c r="O730" s="437">
        <v>1</v>
      </c>
      <c r="P730" s="437">
        <v>1</v>
      </c>
      <c r="Q730" s="437">
        <v>1</v>
      </c>
      <c r="R730" s="437">
        <v>1</v>
      </c>
      <c r="S730" s="448">
        <v>403855</v>
      </c>
      <c r="T730" s="448">
        <v>0</v>
      </c>
      <c r="U730" s="448">
        <v>0</v>
      </c>
      <c r="V730" s="448">
        <v>1447.15</v>
      </c>
      <c r="W730" s="448">
        <v>0</v>
      </c>
      <c r="X730" s="448">
        <v>0</v>
      </c>
      <c r="Y730" s="448">
        <v>0</v>
      </c>
      <c r="Z730" s="448">
        <v>403855</v>
      </c>
      <c r="AA730" s="846">
        <v>43753</v>
      </c>
      <c r="AB730" s="846">
        <v>44849</v>
      </c>
      <c r="AC730" s="847">
        <v>403855</v>
      </c>
      <c r="AD730" s="448">
        <v>1.1388888888888888</v>
      </c>
      <c r="AE730" s="448">
        <v>3.0444444444444443</v>
      </c>
      <c r="AF730" s="848">
        <v>4.2999999999999997E-2</v>
      </c>
      <c r="AG730" s="448">
        <v>459945.97222222219</v>
      </c>
      <c r="AH730" s="448">
        <v>1229514.111111111</v>
      </c>
      <c r="AI730" s="448">
        <v>17365.764999999999</v>
      </c>
      <c r="AJ730" s="448">
        <v>1.1388888888888888</v>
      </c>
      <c r="AK730" s="448">
        <v>3.0444444444444443</v>
      </c>
      <c r="AL730" s="448">
        <v>4.2999999999999997E-2</v>
      </c>
    </row>
    <row r="731" spans="1:38">
      <c r="A731" s="437" t="s">
        <v>1027</v>
      </c>
      <c r="B731" s="437" t="s">
        <v>2507</v>
      </c>
      <c r="C731" s="437" t="s">
        <v>517</v>
      </c>
      <c r="D731" s="437" t="s">
        <v>518</v>
      </c>
      <c r="E731" s="437" t="s">
        <v>1393</v>
      </c>
      <c r="F731" s="437" t="s">
        <v>986</v>
      </c>
      <c r="G731" s="437" t="s">
        <v>1369</v>
      </c>
      <c r="H731" s="437" t="s">
        <v>985</v>
      </c>
      <c r="I731" s="437" t="s">
        <v>0</v>
      </c>
      <c r="J731" s="437" t="s">
        <v>987</v>
      </c>
      <c r="K731" s="437" t="s">
        <v>521</v>
      </c>
      <c r="L731" s="437" t="s">
        <v>533</v>
      </c>
      <c r="M731" s="437">
        <v>1</v>
      </c>
      <c r="N731" s="437">
        <v>1</v>
      </c>
      <c r="O731" s="437">
        <v>1</v>
      </c>
      <c r="P731" s="437">
        <v>1</v>
      </c>
      <c r="Q731" s="437">
        <v>1</v>
      </c>
      <c r="R731" s="437">
        <v>1</v>
      </c>
      <c r="S731" s="448">
        <v>521560</v>
      </c>
      <c r="T731" s="448">
        <v>0</v>
      </c>
      <c r="U731" s="448">
        <v>0</v>
      </c>
      <c r="V731" s="448">
        <v>2047.12</v>
      </c>
      <c r="W731" s="448">
        <v>0</v>
      </c>
      <c r="X731" s="448">
        <v>0</v>
      </c>
      <c r="Y731" s="448">
        <v>0</v>
      </c>
      <c r="Z731" s="448">
        <v>521560</v>
      </c>
      <c r="AA731" s="846">
        <v>43753</v>
      </c>
      <c r="AB731" s="846">
        <v>45214</v>
      </c>
      <c r="AC731" s="847">
        <v>521560</v>
      </c>
      <c r="AD731" s="448">
        <v>2.1527777777777777</v>
      </c>
      <c r="AE731" s="448">
        <v>4.0583333333333336</v>
      </c>
      <c r="AF731" s="848">
        <v>4.7100000000000003E-2</v>
      </c>
      <c r="AG731" s="448">
        <v>1122802.7777777778</v>
      </c>
      <c r="AH731" s="448">
        <v>2116664.3333333335</v>
      </c>
      <c r="AI731" s="448">
        <v>24565.476000000002</v>
      </c>
      <c r="AJ731" s="448">
        <v>2.1527777777777777</v>
      </c>
      <c r="AK731" s="448">
        <v>4.0583333333333336</v>
      </c>
      <c r="AL731" s="448">
        <v>4.7100000000000003E-2</v>
      </c>
    </row>
    <row r="732" spans="1:38">
      <c r="A732" s="437" t="s">
        <v>1027</v>
      </c>
      <c r="B732" s="437" t="s">
        <v>2508</v>
      </c>
      <c r="C732" s="437" t="s">
        <v>517</v>
      </c>
      <c r="D732" s="437" t="s">
        <v>518</v>
      </c>
      <c r="E732" s="437" t="s">
        <v>1393</v>
      </c>
      <c r="F732" s="437" t="s">
        <v>986</v>
      </c>
      <c r="G732" s="437" t="s">
        <v>1369</v>
      </c>
      <c r="H732" s="437" t="s">
        <v>985</v>
      </c>
      <c r="I732" s="437" t="s">
        <v>0</v>
      </c>
      <c r="J732" s="437" t="s">
        <v>987</v>
      </c>
      <c r="K732" s="437" t="s">
        <v>521</v>
      </c>
      <c r="L732" s="437" t="s">
        <v>533</v>
      </c>
      <c r="M732" s="437">
        <v>1</v>
      </c>
      <c r="N732" s="437">
        <v>1</v>
      </c>
      <c r="O732" s="437">
        <v>1</v>
      </c>
      <c r="P732" s="437">
        <v>1</v>
      </c>
      <c r="Q732" s="437">
        <v>1</v>
      </c>
      <c r="R732" s="437">
        <v>1</v>
      </c>
      <c r="S732" s="448">
        <v>2515170</v>
      </c>
      <c r="T732" s="448">
        <v>0</v>
      </c>
      <c r="U732" s="448">
        <v>0</v>
      </c>
      <c r="V732" s="448">
        <v>10626.59</v>
      </c>
      <c r="W732" s="448">
        <v>0</v>
      </c>
      <c r="X732" s="448">
        <v>0</v>
      </c>
      <c r="Y732" s="448">
        <v>0</v>
      </c>
      <c r="Z732" s="448">
        <v>2515170</v>
      </c>
      <c r="AA732" s="846">
        <v>43753</v>
      </c>
      <c r="AB732" s="846">
        <v>45580</v>
      </c>
      <c r="AC732" s="847">
        <v>2515170</v>
      </c>
      <c r="AD732" s="448">
        <v>3.1694444444444443</v>
      </c>
      <c r="AE732" s="448">
        <v>5.0750000000000002</v>
      </c>
      <c r="AF732" s="848">
        <v>5.0700000000000002E-2</v>
      </c>
      <c r="AG732" s="448">
        <v>7971691.583333333</v>
      </c>
      <c r="AH732" s="448">
        <v>12764487.75</v>
      </c>
      <c r="AI732" s="448">
        <v>127519.11900000001</v>
      </c>
      <c r="AJ732" s="448">
        <v>3.1694444444444443</v>
      </c>
      <c r="AK732" s="448">
        <v>5.0750000000000002</v>
      </c>
      <c r="AL732" s="448">
        <v>5.0700000000000002E-2</v>
      </c>
    </row>
    <row r="733" spans="1:38">
      <c r="A733" s="437" t="s">
        <v>1027</v>
      </c>
      <c r="B733" s="437" t="s">
        <v>2509</v>
      </c>
      <c r="C733" s="437" t="s">
        <v>517</v>
      </c>
      <c r="D733" s="437" t="s">
        <v>518</v>
      </c>
      <c r="E733" s="437" t="s">
        <v>1393</v>
      </c>
      <c r="F733" s="437" t="s">
        <v>986</v>
      </c>
      <c r="G733" s="437" t="s">
        <v>1369</v>
      </c>
      <c r="H733" s="437" t="s">
        <v>985</v>
      </c>
      <c r="I733" s="437" t="s">
        <v>0</v>
      </c>
      <c r="J733" s="437" t="s">
        <v>987</v>
      </c>
      <c r="K733" s="437" t="s">
        <v>521</v>
      </c>
      <c r="L733" s="437" t="s">
        <v>533</v>
      </c>
      <c r="M733" s="437">
        <v>1</v>
      </c>
      <c r="N733" s="437">
        <v>1</v>
      </c>
      <c r="O733" s="437">
        <v>1</v>
      </c>
      <c r="P733" s="437">
        <v>1</v>
      </c>
      <c r="Q733" s="437">
        <v>1</v>
      </c>
      <c r="R733" s="437">
        <v>1</v>
      </c>
      <c r="S733" s="448">
        <v>3258422.5</v>
      </c>
      <c r="T733" s="448">
        <v>0</v>
      </c>
      <c r="U733" s="448">
        <v>0</v>
      </c>
      <c r="V733" s="448">
        <v>14554.29</v>
      </c>
      <c r="W733" s="448">
        <v>0</v>
      </c>
      <c r="X733" s="448">
        <v>0</v>
      </c>
      <c r="Y733" s="448">
        <v>0</v>
      </c>
      <c r="Z733" s="448">
        <v>3258422.5</v>
      </c>
      <c r="AA733" s="846">
        <v>43753</v>
      </c>
      <c r="AB733" s="846">
        <v>45945</v>
      </c>
      <c r="AC733" s="847">
        <v>3258422.5</v>
      </c>
      <c r="AD733" s="448">
        <v>4.1833333333333336</v>
      </c>
      <c r="AE733" s="448">
        <v>6.0888888888888886</v>
      </c>
      <c r="AF733" s="848">
        <v>5.3600000000000002E-2</v>
      </c>
      <c r="AG733" s="448">
        <v>13631067.458333334</v>
      </c>
      <c r="AH733" s="448">
        <v>19840172.555555556</v>
      </c>
      <c r="AI733" s="448">
        <v>174651.446</v>
      </c>
      <c r="AJ733" s="448">
        <v>4.1833333333333336</v>
      </c>
      <c r="AK733" s="448">
        <v>6.0888888888888886</v>
      </c>
      <c r="AL733" s="448">
        <v>5.3600000000000002E-2</v>
      </c>
    </row>
    <row r="734" spans="1:38">
      <c r="A734" s="437" t="s">
        <v>1027</v>
      </c>
      <c r="B734" s="437" t="s">
        <v>2510</v>
      </c>
      <c r="C734" s="437" t="s">
        <v>517</v>
      </c>
      <c r="D734" s="437" t="s">
        <v>518</v>
      </c>
      <c r="E734" s="437" t="s">
        <v>1393</v>
      </c>
      <c r="F734" s="437" t="s">
        <v>986</v>
      </c>
      <c r="G734" s="437" t="s">
        <v>1369</v>
      </c>
      <c r="H734" s="437" t="s">
        <v>985</v>
      </c>
      <c r="I734" s="437" t="s">
        <v>0</v>
      </c>
      <c r="J734" s="437" t="s">
        <v>987</v>
      </c>
      <c r="K734" s="437" t="s">
        <v>521</v>
      </c>
      <c r="L734" s="437" t="s">
        <v>533</v>
      </c>
      <c r="M734" s="437">
        <v>1</v>
      </c>
      <c r="N734" s="437">
        <v>1</v>
      </c>
      <c r="O734" s="437">
        <v>1</v>
      </c>
      <c r="P734" s="437">
        <v>1</v>
      </c>
      <c r="Q734" s="437">
        <v>1</v>
      </c>
      <c r="R734" s="437">
        <v>1</v>
      </c>
      <c r="S734" s="448">
        <v>2894835</v>
      </c>
      <c r="T734" s="448">
        <v>0</v>
      </c>
      <c r="U734" s="448">
        <v>0</v>
      </c>
      <c r="V734" s="448">
        <v>13605.72</v>
      </c>
      <c r="W734" s="448">
        <v>0</v>
      </c>
      <c r="X734" s="448">
        <v>0</v>
      </c>
      <c r="Y734" s="448">
        <v>0</v>
      </c>
      <c r="Z734" s="448">
        <v>2894835</v>
      </c>
      <c r="AA734" s="846">
        <v>43753</v>
      </c>
      <c r="AB734" s="846">
        <v>46310</v>
      </c>
      <c r="AC734" s="847">
        <v>2894835</v>
      </c>
      <c r="AD734" s="448">
        <v>5.197222222222222</v>
      </c>
      <c r="AE734" s="448">
        <v>7.1027777777777779</v>
      </c>
      <c r="AF734" s="848">
        <v>5.6399999999999999E-2</v>
      </c>
      <c r="AG734" s="448">
        <v>15045100.791666666</v>
      </c>
      <c r="AH734" s="448">
        <v>20561369.708333332</v>
      </c>
      <c r="AI734" s="448">
        <v>163268.69399999999</v>
      </c>
      <c r="AJ734" s="448">
        <v>5.197222222222222</v>
      </c>
      <c r="AK734" s="448">
        <v>7.102777777777777</v>
      </c>
      <c r="AL734" s="448">
        <v>5.6399999999999999E-2</v>
      </c>
    </row>
    <row r="735" spans="1:38">
      <c r="A735" s="437" t="s">
        <v>1027</v>
      </c>
      <c r="B735" s="437" t="s">
        <v>2511</v>
      </c>
      <c r="C735" s="437" t="s">
        <v>517</v>
      </c>
      <c r="D735" s="437" t="s">
        <v>518</v>
      </c>
      <c r="E735" s="437" t="s">
        <v>1393</v>
      </c>
      <c r="F735" s="437" t="s">
        <v>986</v>
      </c>
      <c r="G735" s="437" t="s">
        <v>1369</v>
      </c>
      <c r="H735" s="437" t="s">
        <v>985</v>
      </c>
      <c r="I735" s="437" t="s">
        <v>0</v>
      </c>
      <c r="J735" s="437" t="s">
        <v>987</v>
      </c>
      <c r="K735" s="437" t="s">
        <v>521</v>
      </c>
      <c r="L735" s="437" t="s">
        <v>533</v>
      </c>
      <c r="M735" s="437">
        <v>1</v>
      </c>
      <c r="N735" s="437">
        <v>1</v>
      </c>
      <c r="O735" s="437">
        <v>1</v>
      </c>
      <c r="P735" s="437">
        <v>1</v>
      </c>
      <c r="Q735" s="437">
        <v>1</v>
      </c>
      <c r="R735" s="437">
        <v>1</v>
      </c>
      <c r="S735" s="448">
        <v>1584592.5</v>
      </c>
      <c r="T735" s="448">
        <v>0</v>
      </c>
      <c r="U735" s="448">
        <v>0</v>
      </c>
      <c r="V735" s="448">
        <v>7830.53</v>
      </c>
      <c r="W735" s="448">
        <v>0</v>
      </c>
      <c r="X735" s="448">
        <v>0</v>
      </c>
      <c r="Y735" s="448">
        <v>0</v>
      </c>
      <c r="Z735" s="448">
        <v>1584592.5</v>
      </c>
      <c r="AA735" s="846">
        <v>43753</v>
      </c>
      <c r="AB735" s="846">
        <v>46675</v>
      </c>
      <c r="AC735" s="847">
        <v>1584592.5</v>
      </c>
      <c r="AD735" s="448">
        <v>6.2111111111111112</v>
      </c>
      <c r="AE735" s="448">
        <v>8.1166666666666671</v>
      </c>
      <c r="AF735" s="848">
        <v>5.9299999999999999E-2</v>
      </c>
      <c r="AG735" s="448">
        <v>9842080.083333334</v>
      </c>
      <c r="AH735" s="448">
        <v>12861609.125</v>
      </c>
      <c r="AI735" s="448">
        <v>93966.335250000004</v>
      </c>
      <c r="AJ735" s="448">
        <v>6.2111111111111112</v>
      </c>
      <c r="AK735" s="448">
        <v>8.1166666666666671</v>
      </c>
      <c r="AL735" s="448">
        <v>5.9300000000000005E-2</v>
      </c>
    </row>
    <row r="736" spans="1:38">
      <c r="A736" s="437" t="s">
        <v>1027</v>
      </c>
      <c r="B736" s="437" t="s">
        <v>2512</v>
      </c>
      <c r="C736" s="437" t="s">
        <v>517</v>
      </c>
      <c r="D736" s="437" t="s">
        <v>518</v>
      </c>
      <c r="E736" s="437" t="s">
        <v>1393</v>
      </c>
      <c r="F736" s="437" t="s">
        <v>986</v>
      </c>
      <c r="G736" s="437" t="s">
        <v>1369</v>
      </c>
      <c r="H736" s="437" t="s">
        <v>985</v>
      </c>
      <c r="I736" s="437" t="s">
        <v>0</v>
      </c>
      <c r="J736" s="437" t="s">
        <v>987</v>
      </c>
      <c r="K736" s="437" t="s">
        <v>521</v>
      </c>
      <c r="L736" s="437" t="s">
        <v>533</v>
      </c>
      <c r="M736" s="437">
        <v>1</v>
      </c>
      <c r="N736" s="437">
        <v>1</v>
      </c>
      <c r="O736" s="437">
        <v>1</v>
      </c>
      <c r="P736" s="437">
        <v>1</v>
      </c>
      <c r="Q736" s="437">
        <v>1</v>
      </c>
      <c r="R736" s="437">
        <v>1</v>
      </c>
      <c r="S736" s="448">
        <v>53100</v>
      </c>
      <c r="T736" s="448">
        <v>0</v>
      </c>
      <c r="U736" s="448">
        <v>0</v>
      </c>
      <c r="V736" s="448">
        <v>274.79000000000002</v>
      </c>
      <c r="W736" s="448">
        <v>0</v>
      </c>
      <c r="X736" s="448">
        <v>0</v>
      </c>
      <c r="Y736" s="448">
        <v>0</v>
      </c>
      <c r="Z736" s="448">
        <v>53100</v>
      </c>
      <c r="AA736" s="846">
        <v>43753</v>
      </c>
      <c r="AB736" s="846">
        <v>47041</v>
      </c>
      <c r="AC736" s="847">
        <v>53100</v>
      </c>
      <c r="AD736" s="448">
        <v>7.2277777777777779</v>
      </c>
      <c r="AE736" s="448">
        <v>9.1333333333333329</v>
      </c>
      <c r="AF736" s="848">
        <v>6.2100000000000002E-2</v>
      </c>
      <c r="AG736" s="448">
        <v>383795</v>
      </c>
      <c r="AH736" s="448">
        <v>484980</v>
      </c>
      <c r="AI736" s="448">
        <v>3297.51</v>
      </c>
      <c r="AJ736" s="448">
        <v>7.2277777777777779</v>
      </c>
      <c r="AK736" s="448">
        <v>9.1333333333333329</v>
      </c>
      <c r="AL736" s="448">
        <v>6.2100000000000002E-2</v>
      </c>
    </row>
    <row r="737" spans="1:38">
      <c r="A737" s="437" t="s">
        <v>1028</v>
      </c>
      <c r="B737" s="437" t="s">
        <v>2513</v>
      </c>
      <c r="C737" s="437" t="s">
        <v>517</v>
      </c>
      <c r="D737" s="437" t="s">
        <v>518</v>
      </c>
      <c r="E737" s="437" t="s">
        <v>1393</v>
      </c>
      <c r="F737" s="437" t="s">
        <v>986</v>
      </c>
      <c r="G737" s="437" t="s">
        <v>1369</v>
      </c>
      <c r="H737" s="437" t="s">
        <v>985</v>
      </c>
      <c r="I737" s="437" t="s">
        <v>0</v>
      </c>
      <c r="J737" s="437" t="s">
        <v>987</v>
      </c>
      <c r="K737" s="437" t="s">
        <v>521</v>
      </c>
      <c r="L737" s="437" t="s">
        <v>533</v>
      </c>
      <c r="M737" s="437">
        <v>1</v>
      </c>
      <c r="N737" s="437">
        <v>1</v>
      </c>
      <c r="O737" s="437">
        <v>1</v>
      </c>
      <c r="P737" s="437">
        <v>1</v>
      </c>
      <c r="Q737" s="437">
        <v>1</v>
      </c>
      <c r="R737" s="437">
        <v>1</v>
      </c>
      <c r="S737" s="448">
        <v>97718.75</v>
      </c>
      <c r="T737" s="448">
        <v>0</v>
      </c>
      <c r="U737" s="448">
        <v>0</v>
      </c>
      <c r="V737" s="448">
        <v>311.07</v>
      </c>
      <c r="W737" s="448">
        <v>0</v>
      </c>
      <c r="X737" s="448">
        <v>0</v>
      </c>
      <c r="Y737" s="448">
        <v>0</v>
      </c>
      <c r="Z737" s="448">
        <v>97718.75</v>
      </c>
      <c r="AA737" s="846">
        <v>43759</v>
      </c>
      <c r="AB737" s="846">
        <v>44490</v>
      </c>
      <c r="AC737" s="847">
        <v>195437.5</v>
      </c>
      <c r="AD737" s="448">
        <v>0.14166666666666666</v>
      </c>
      <c r="AE737" s="448">
        <v>2.0305555555555554</v>
      </c>
      <c r="AF737" s="848">
        <v>3.8199999999999998E-2</v>
      </c>
      <c r="AG737" s="448">
        <v>13843.489583333332</v>
      </c>
      <c r="AH737" s="448">
        <v>198423.35069444444</v>
      </c>
      <c r="AI737" s="448">
        <v>3732.8562499999998</v>
      </c>
      <c r="AJ737" s="448">
        <v>0.14166666666666666</v>
      </c>
      <c r="AK737" s="448">
        <v>2.0305555555555554</v>
      </c>
      <c r="AL737" s="448">
        <v>3.8199999999999998E-2</v>
      </c>
    </row>
    <row r="738" spans="1:38">
      <c r="A738" s="437" t="s">
        <v>1028</v>
      </c>
      <c r="B738" s="437" t="s">
        <v>2514</v>
      </c>
      <c r="C738" s="437" t="s">
        <v>517</v>
      </c>
      <c r="D738" s="437" t="s">
        <v>518</v>
      </c>
      <c r="E738" s="437" t="s">
        <v>1393</v>
      </c>
      <c r="F738" s="437" t="s">
        <v>986</v>
      </c>
      <c r="G738" s="437" t="s">
        <v>1369</v>
      </c>
      <c r="H738" s="437" t="s">
        <v>985</v>
      </c>
      <c r="I738" s="437" t="s">
        <v>0</v>
      </c>
      <c r="J738" s="437" t="s">
        <v>987</v>
      </c>
      <c r="K738" s="437" t="s">
        <v>521</v>
      </c>
      <c r="L738" s="437" t="s">
        <v>533</v>
      </c>
      <c r="M738" s="437">
        <v>1</v>
      </c>
      <c r="N738" s="437">
        <v>1</v>
      </c>
      <c r="O738" s="437">
        <v>1</v>
      </c>
      <c r="P738" s="437">
        <v>1</v>
      </c>
      <c r="Q738" s="437">
        <v>1</v>
      </c>
      <c r="R738" s="437">
        <v>1</v>
      </c>
      <c r="S738" s="448">
        <v>255470</v>
      </c>
      <c r="T738" s="448">
        <v>0</v>
      </c>
      <c r="U738" s="448">
        <v>0</v>
      </c>
      <c r="V738" s="448">
        <v>915.43</v>
      </c>
      <c r="W738" s="448">
        <v>0</v>
      </c>
      <c r="X738" s="448">
        <v>0</v>
      </c>
      <c r="Y738" s="448">
        <v>0</v>
      </c>
      <c r="Z738" s="448">
        <v>255470</v>
      </c>
      <c r="AA738" s="846">
        <v>43759</v>
      </c>
      <c r="AB738" s="846">
        <v>44855</v>
      </c>
      <c r="AC738" s="847">
        <v>255470</v>
      </c>
      <c r="AD738" s="448">
        <v>1.1555555555555554</v>
      </c>
      <c r="AE738" s="448">
        <v>3.0444444444444443</v>
      </c>
      <c r="AF738" s="848">
        <v>4.2999999999999997E-2</v>
      </c>
      <c r="AG738" s="448">
        <v>295209.77777777775</v>
      </c>
      <c r="AH738" s="448">
        <v>777764.22222222213</v>
      </c>
      <c r="AI738" s="448">
        <v>10985.21</v>
      </c>
      <c r="AJ738" s="448">
        <v>1.1555555555555554</v>
      </c>
      <c r="AK738" s="448">
        <v>3.0444444444444443</v>
      </c>
      <c r="AL738" s="448">
        <v>4.2999999999999997E-2</v>
      </c>
    </row>
    <row r="739" spans="1:38">
      <c r="A739" s="437" t="s">
        <v>1028</v>
      </c>
      <c r="B739" s="437" t="s">
        <v>2515</v>
      </c>
      <c r="C739" s="437" t="s">
        <v>517</v>
      </c>
      <c r="D739" s="437" t="s">
        <v>518</v>
      </c>
      <c r="E739" s="437" t="s">
        <v>1393</v>
      </c>
      <c r="F739" s="437" t="s">
        <v>986</v>
      </c>
      <c r="G739" s="437" t="s">
        <v>1369</v>
      </c>
      <c r="H739" s="437" t="s">
        <v>985</v>
      </c>
      <c r="I739" s="437" t="s">
        <v>0</v>
      </c>
      <c r="J739" s="437" t="s">
        <v>987</v>
      </c>
      <c r="K739" s="437" t="s">
        <v>521</v>
      </c>
      <c r="L739" s="437" t="s">
        <v>533</v>
      </c>
      <c r="M739" s="437">
        <v>1</v>
      </c>
      <c r="N739" s="437">
        <v>1</v>
      </c>
      <c r="O739" s="437">
        <v>1</v>
      </c>
      <c r="P739" s="437">
        <v>1</v>
      </c>
      <c r="Q739" s="437">
        <v>1</v>
      </c>
      <c r="R739" s="437">
        <v>1</v>
      </c>
      <c r="S739" s="448">
        <v>347362.5</v>
      </c>
      <c r="T739" s="448">
        <v>0</v>
      </c>
      <c r="U739" s="448">
        <v>0</v>
      </c>
      <c r="V739" s="448">
        <v>1363.4</v>
      </c>
      <c r="W739" s="448">
        <v>0</v>
      </c>
      <c r="X739" s="448">
        <v>0</v>
      </c>
      <c r="Y739" s="448">
        <v>0</v>
      </c>
      <c r="Z739" s="448">
        <v>347362.5</v>
      </c>
      <c r="AA739" s="846">
        <v>43759</v>
      </c>
      <c r="AB739" s="846">
        <v>45220</v>
      </c>
      <c r="AC739" s="847">
        <v>347362.5</v>
      </c>
      <c r="AD739" s="448">
        <v>2.1694444444444443</v>
      </c>
      <c r="AE739" s="448">
        <v>4.0583333333333336</v>
      </c>
      <c r="AF739" s="848">
        <v>4.7100000000000003E-2</v>
      </c>
      <c r="AG739" s="448">
        <v>753583.64583333326</v>
      </c>
      <c r="AH739" s="448">
        <v>1409712.8125</v>
      </c>
      <c r="AI739" s="448">
        <v>16360.77375</v>
      </c>
      <c r="AJ739" s="448">
        <v>2.1694444444444443</v>
      </c>
      <c r="AK739" s="448">
        <v>4.0583333333333336</v>
      </c>
      <c r="AL739" s="448">
        <v>4.7100000000000003E-2</v>
      </c>
    </row>
    <row r="740" spans="1:38">
      <c r="A740" s="437" t="s">
        <v>1028</v>
      </c>
      <c r="B740" s="437" t="s">
        <v>2516</v>
      </c>
      <c r="C740" s="437" t="s">
        <v>517</v>
      </c>
      <c r="D740" s="437" t="s">
        <v>518</v>
      </c>
      <c r="E740" s="437" t="s">
        <v>1393</v>
      </c>
      <c r="F740" s="437" t="s">
        <v>986</v>
      </c>
      <c r="G740" s="437" t="s">
        <v>1369</v>
      </c>
      <c r="H740" s="437" t="s">
        <v>985</v>
      </c>
      <c r="I740" s="437" t="s">
        <v>0</v>
      </c>
      <c r="J740" s="437" t="s">
        <v>987</v>
      </c>
      <c r="K740" s="437" t="s">
        <v>521</v>
      </c>
      <c r="L740" s="437" t="s">
        <v>533</v>
      </c>
      <c r="M740" s="437">
        <v>1</v>
      </c>
      <c r="N740" s="437">
        <v>1</v>
      </c>
      <c r="O740" s="437">
        <v>1</v>
      </c>
      <c r="P740" s="437">
        <v>1</v>
      </c>
      <c r="Q740" s="437">
        <v>1</v>
      </c>
      <c r="R740" s="437">
        <v>1</v>
      </c>
      <c r="S740" s="448">
        <v>1191210</v>
      </c>
      <c r="T740" s="448">
        <v>0</v>
      </c>
      <c r="U740" s="448">
        <v>0</v>
      </c>
      <c r="V740" s="448">
        <v>5032.8599999999997</v>
      </c>
      <c r="W740" s="448">
        <v>0</v>
      </c>
      <c r="X740" s="448">
        <v>0</v>
      </c>
      <c r="Y740" s="448">
        <v>0</v>
      </c>
      <c r="Z740" s="448">
        <v>1191210</v>
      </c>
      <c r="AA740" s="846">
        <v>43759</v>
      </c>
      <c r="AB740" s="846">
        <v>45586</v>
      </c>
      <c r="AC740" s="847">
        <v>1191210</v>
      </c>
      <c r="AD740" s="448">
        <v>3.1861111111111109</v>
      </c>
      <c r="AE740" s="448">
        <v>5.0750000000000002</v>
      </c>
      <c r="AF740" s="848">
        <v>5.0700000000000002E-2</v>
      </c>
      <c r="AG740" s="448">
        <v>3795327.4166666665</v>
      </c>
      <c r="AH740" s="448">
        <v>6045390.75</v>
      </c>
      <c r="AI740" s="448">
        <v>60394.347000000002</v>
      </c>
      <c r="AJ740" s="448">
        <v>3.1861111111111109</v>
      </c>
      <c r="AK740" s="448">
        <v>5.0750000000000002</v>
      </c>
      <c r="AL740" s="448">
        <v>5.0700000000000002E-2</v>
      </c>
    </row>
    <row r="741" spans="1:38">
      <c r="A741" s="437" t="s">
        <v>1028</v>
      </c>
      <c r="B741" s="437" t="s">
        <v>2517</v>
      </c>
      <c r="C741" s="437" t="s">
        <v>517</v>
      </c>
      <c r="D741" s="437" t="s">
        <v>518</v>
      </c>
      <c r="E741" s="437" t="s">
        <v>1393</v>
      </c>
      <c r="F741" s="437" t="s">
        <v>986</v>
      </c>
      <c r="G741" s="437" t="s">
        <v>1369</v>
      </c>
      <c r="H741" s="437" t="s">
        <v>985</v>
      </c>
      <c r="I741" s="437" t="s">
        <v>0</v>
      </c>
      <c r="J741" s="437" t="s">
        <v>987</v>
      </c>
      <c r="K741" s="437" t="s">
        <v>521</v>
      </c>
      <c r="L741" s="437" t="s">
        <v>533</v>
      </c>
      <c r="M741" s="437">
        <v>1</v>
      </c>
      <c r="N741" s="437">
        <v>1</v>
      </c>
      <c r="O741" s="437">
        <v>1</v>
      </c>
      <c r="P741" s="437">
        <v>1</v>
      </c>
      <c r="Q741" s="437">
        <v>1</v>
      </c>
      <c r="R741" s="437">
        <v>1</v>
      </c>
      <c r="S741" s="448">
        <v>1893605</v>
      </c>
      <c r="T741" s="448">
        <v>0</v>
      </c>
      <c r="U741" s="448">
        <v>0</v>
      </c>
      <c r="V741" s="448">
        <v>8458.1</v>
      </c>
      <c r="W741" s="448">
        <v>0</v>
      </c>
      <c r="X741" s="448">
        <v>0</v>
      </c>
      <c r="Y741" s="448">
        <v>0</v>
      </c>
      <c r="Z741" s="448">
        <v>1893605</v>
      </c>
      <c r="AA741" s="846">
        <v>43759</v>
      </c>
      <c r="AB741" s="846">
        <v>45951</v>
      </c>
      <c r="AC741" s="847">
        <v>1893605</v>
      </c>
      <c r="AD741" s="448">
        <v>4.2</v>
      </c>
      <c r="AE741" s="448">
        <v>6.0888888888888886</v>
      </c>
      <c r="AF741" s="848">
        <v>5.3600000000000002E-2</v>
      </c>
      <c r="AG741" s="448">
        <v>7953141</v>
      </c>
      <c r="AH741" s="448">
        <v>11529950.444444444</v>
      </c>
      <c r="AI741" s="448">
        <v>101497.228</v>
      </c>
      <c r="AJ741" s="448">
        <v>4.2</v>
      </c>
      <c r="AK741" s="448">
        <v>6.0888888888888886</v>
      </c>
      <c r="AL741" s="448">
        <v>5.3600000000000002E-2</v>
      </c>
    </row>
    <row r="742" spans="1:38">
      <c r="A742" s="437" t="s">
        <v>1028</v>
      </c>
      <c r="B742" s="437" t="s">
        <v>2518</v>
      </c>
      <c r="C742" s="437" t="s">
        <v>517</v>
      </c>
      <c r="D742" s="437" t="s">
        <v>518</v>
      </c>
      <c r="E742" s="437" t="s">
        <v>1393</v>
      </c>
      <c r="F742" s="437" t="s">
        <v>986</v>
      </c>
      <c r="G742" s="437" t="s">
        <v>1369</v>
      </c>
      <c r="H742" s="437" t="s">
        <v>985</v>
      </c>
      <c r="I742" s="437" t="s">
        <v>0</v>
      </c>
      <c r="J742" s="437" t="s">
        <v>987</v>
      </c>
      <c r="K742" s="437" t="s">
        <v>521</v>
      </c>
      <c r="L742" s="437" t="s">
        <v>533</v>
      </c>
      <c r="M742" s="437">
        <v>1</v>
      </c>
      <c r="N742" s="437">
        <v>1</v>
      </c>
      <c r="O742" s="437">
        <v>1</v>
      </c>
      <c r="P742" s="437">
        <v>1</v>
      </c>
      <c r="Q742" s="437">
        <v>1</v>
      </c>
      <c r="R742" s="437">
        <v>1</v>
      </c>
      <c r="S742" s="448">
        <v>1357147.5</v>
      </c>
      <c r="T742" s="448">
        <v>0</v>
      </c>
      <c r="U742" s="448">
        <v>0</v>
      </c>
      <c r="V742" s="448">
        <v>6378.59</v>
      </c>
      <c r="W742" s="448">
        <v>0</v>
      </c>
      <c r="X742" s="448">
        <v>0</v>
      </c>
      <c r="Y742" s="448">
        <v>0</v>
      </c>
      <c r="Z742" s="448">
        <v>1357147.5</v>
      </c>
      <c r="AA742" s="846">
        <v>43759</v>
      </c>
      <c r="AB742" s="846">
        <v>46316</v>
      </c>
      <c r="AC742" s="847">
        <v>1357147.5</v>
      </c>
      <c r="AD742" s="448">
        <v>5.2138888888888886</v>
      </c>
      <c r="AE742" s="448">
        <v>7.1027777777777779</v>
      </c>
      <c r="AF742" s="848">
        <v>5.6399999999999999E-2</v>
      </c>
      <c r="AG742" s="448">
        <v>7076016.270833333</v>
      </c>
      <c r="AH742" s="448">
        <v>9639517.104166666</v>
      </c>
      <c r="AI742" s="448">
        <v>76543.118999999992</v>
      </c>
      <c r="AJ742" s="448">
        <v>5.2138888888888886</v>
      </c>
      <c r="AK742" s="448">
        <v>7.102777777777777</v>
      </c>
      <c r="AL742" s="448">
        <v>5.6399999999999992E-2</v>
      </c>
    </row>
    <row r="743" spans="1:38">
      <c r="A743" s="437" t="s">
        <v>1028</v>
      </c>
      <c r="B743" s="437" t="s">
        <v>2519</v>
      </c>
      <c r="C743" s="437" t="s">
        <v>517</v>
      </c>
      <c r="D743" s="437" t="s">
        <v>518</v>
      </c>
      <c r="E743" s="437" t="s">
        <v>1393</v>
      </c>
      <c r="F743" s="437" t="s">
        <v>986</v>
      </c>
      <c r="G743" s="437" t="s">
        <v>1369</v>
      </c>
      <c r="H743" s="437" t="s">
        <v>985</v>
      </c>
      <c r="I743" s="437" t="s">
        <v>0</v>
      </c>
      <c r="J743" s="437" t="s">
        <v>987</v>
      </c>
      <c r="K743" s="437" t="s">
        <v>521</v>
      </c>
      <c r="L743" s="437" t="s">
        <v>533</v>
      </c>
      <c r="M743" s="437">
        <v>1</v>
      </c>
      <c r="N743" s="437">
        <v>1</v>
      </c>
      <c r="O743" s="437">
        <v>1</v>
      </c>
      <c r="P743" s="437">
        <v>1</v>
      </c>
      <c r="Q743" s="437">
        <v>1</v>
      </c>
      <c r="R743" s="437">
        <v>1</v>
      </c>
      <c r="S743" s="448">
        <v>698265</v>
      </c>
      <c r="T743" s="448">
        <v>0</v>
      </c>
      <c r="U743" s="448">
        <v>0</v>
      </c>
      <c r="V743" s="448">
        <v>3450.59</v>
      </c>
      <c r="W743" s="448">
        <v>0</v>
      </c>
      <c r="X743" s="448">
        <v>0</v>
      </c>
      <c r="Y743" s="448">
        <v>0</v>
      </c>
      <c r="Z743" s="448">
        <v>698265</v>
      </c>
      <c r="AA743" s="846">
        <v>43759</v>
      </c>
      <c r="AB743" s="846">
        <v>46681</v>
      </c>
      <c r="AC743" s="847">
        <v>698265</v>
      </c>
      <c r="AD743" s="448">
        <v>6.2277777777777779</v>
      </c>
      <c r="AE743" s="448">
        <v>8.1166666666666671</v>
      </c>
      <c r="AF743" s="848">
        <v>5.9299999999999999E-2</v>
      </c>
      <c r="AG743" s="448">
        <v>4348639.25</v>
      </c>
      <c r="AH743" s="448">
        <v>5667584.25</v>
      </c>
      <c r="AI743" s="448">
        <v>41407.114499999996</v>
      </c>
      <c r="AJ743" s="448">
        <v>6.2277777777777779</v>
      </c>
      <c r="AK743" s="448">
        <v>8.1166666666666671</v>
      </c>
      <c r="AL743" s="448">
        <v>5.9299999999999992E-2</v>
      </c>
    </row>
    <row r="744" spans="1:38">
      <c r="A744" s="437" t="s">
        <v>1028</v>
      </c>
      <c r="B744" s="437" t="s">
        <v>2520</v>
      </c>
      <c r="C744" s="437" t="s">
        <v>517</v>
      </c>
      <c r="D744" s="437" t="s">
        <v>518</v>
      </c>
      <c r="E744" s="437" t="s">
        <v>1393</v>
      </c>
      <c r="F744" s="437" t="s">
        <v>986</v>
      </c>
      <c r="G744" s="437" t="s">
        <v>1369</v>
      </c>
      <c r="H744" s="437" t="s">
        <v>985</v>
      </c>
      <c r="I744" s="437" t="s">
        <v>0</v>
      </c>
      <c r="J744" s="437" t="s">
        <v>987</v>
      </c>
      <c r="K744" s="437" t="s">
        <v>521</v>
      </c>
      <c r="L744" s="437" t="s">
        <v>533</v>
      </c>
      <c r="M744" s="437">
        <v>1</v>
      </c>
      <c r="N744" s="437">
        <v>1</v>
      </c>
      <c r="O744" s="437">
        <v>1</v>
      </c>
      <c r="P744" s="437">
        <v>1</v>
      </c>
      <c r="Q744" s="437">
        <v>1</v>
      </c>
      <c r="R744" s="437">
        <v>1</v>
      </c>
      <c r="S744" s="448">
        <v>53100</v>
      </c>
      <c r="T744" s="448">
        <v>0</v>
      </c>
      <c r="U744" s="448">
        <v>0</v>
      </c>
      <c r="V744" s="448">
        <v>274.79000000000002</v>
      </c>
      <c r="W744" s="448">
        <v>0</v>
      </c>
      <c r="X744" s="448">
        <v>0</v>
      </c>
      <c r="Y744" s="448">
        <v>0</v>
      </c>
      <c r="Z744" s="448">
        <v>53100</v>
      </c>
      <c r="AA744" s="846">
        <v>43759</v>
      </c>
      <c r="AB744" s="846">
        <v>47047</v>
      </c>
      <c r="AC744" s="847">
        <v>53100</v>
      </c>
      <c r="AD744" s="448">
        <v>7.2444444444444445</v>
      </c>
      <c r="AE744" s="448">
        <v>9.1333333333333329</v>
      </c>
      <c r="AF744" s="848">
        <v>6.2100000000000002E-2</v>
      </c>
      <c r="AG744" s="448">
        <v>384680</v>
      </c>
      <c r="AH744" s="448">
        <v>484980</v>
      </c>
      <c r="AI744" s="448">
        <v>3297.51</v>
      </c>
      <c r="AJ744" s="448">
        <v>7.2444444444444445</v>
      </c>
      <c r="AK744" s="448">
        <v>9.1333333333333329</v>
      </c>
      <c r="AL744" s="448">
        <v>6.2100000000000002E-2</v>
      </c>
    </row>
    <row r="745" spans="1:38">
      <c r="A745" s="437" t="s">
        <v>1029</v>
      </c>
      <c r="B745" s="437" t="s">
        <v>2521</v>
      </c>
      <c r="C745" s="437" t="s">
        <v>517</v>
      </c>
      <c r="D745" s="437" t="s">
        <v>518</v>
      </c>
      <c r="E745" s="437" t="s">
        <v>1393</v>
      </c>
      <c r="F745" s="437" t="s">
        <v>986</v>
      </c>
      <c r="G745" s="437" t="s">
        <v>1369</v>
      </c>
      <c r="H745" s="437" t="s">
        <v>985</v>
      </c>
      <c r="I745" s="437" t="s">
        <v>0</v>
      </c>
      <c r="J745" s="437" t="s">
        <v>987</v>
      </c>
      <c r="K745" s="437" t="s">
        <v>521</v>
      </c>
      <c r="L745" s="437" t="s">
        <v>533</v>
      </c>
      <c r="M745" s="437">
        <v>1</v>
      </c>
      <c r="N745" s="437">
        <v>1</v>
      </c>
      <c r="O745" s="437">
        <v>1</v>
      </c>
      <c r="P745" s="437">
        <v>1</v>
      </c>
      <c r="Q745" s="437">
        <v>1</v>
      </c>
      <c r="R745" s="437">
        <v>1</v>
      </c>
      <c r="S745" s="448">
        <v>43512.5</v>
      </c>
      <c r="T745" s="448">
        <v>0</v>
      </c>
      <c r="U745" s="448">
        <v>0</v>
      </c>
      <c r="V745" s="448">
        <v>183.84</v>
      </c>
      <c r="W745" s="448">
        <v>0</v>
      </c>
      <c r="X745" s="448">
        <v>0</v>
      </c>
      <c r="Y745" s="448">
        <v>0</v>
      </c>
      <c r="Z745" s="448">
        <v>43512.5</v>
      </c>
      <c r="AA745" s="846">
        <v>43766</v>
      </c>
      <c r="AB745" s="846">
        <v>45593</v>
      </c>
      <c r="AC745" s="847">
        <v>43512.5</v>
      </c>
      <c r="AD745" s="448">
        <v>3.2055555555555557</v>
      </c>
      <c r="AE745" s="448">
        <v>5.0750000000000002</v>
      </c>
      <c r="AF745" s="848">
        <v>5.0700000000000002E-2</v>
      </c>
      <c r="AG745" s="448">
        <v>139481.73611111112</v>
      </c>
      <c r="AH745" s="448">
        <v>220825.9375</v>
      </c>
      <c r="AI745" s="448">
        <v>2206.0837500000002</v>
      </c>
      <c r="AJ745" s="448">
        <v>3.2055555555555557</v>
      </c>
      <c r="AK745" s="448">
        <v>5.0750000000000002</v>
      </c>
      <c r="AL745" s="448">
        <v>5.0700000000000002E-2</v>
      </c>
    </row>
    <row r="746" spans="1:38">
      <c r="A746" s="437" t="s">
        <v>1029</v>
      </c>
      <c r="B746" s="437" t="s">
        <v>2522</v>
      </c>
      <c r="C746" s="437" t="s">
        <v>517</v>
      </c>
      <c r="D746" s="437" t="s">
        <v>518</v>
      </c>
      <c r="E746" s="437" t="s">
        <v>1393</v>
      </c>
      <c r="F746" s="437" t="s">
        <v>986</v>
      </c>
      <c r="G746" s="437" t="s">
        <v>1369</v>
      </c>
      <c r="H746" s="437" t="s">
        <v>985</v>
      </c>
      <c r="I746" s="437" t="s">
        <v>0</v>
      </c>
      <c r="J746" s="437" t="s">
        <v>987</v>
      </c>
      <c r="K746" s="437" t="s">
        <v>521</v>
      </c>
      <c r="L746" s="437" t="s">
        <v>533</v>
      </c>
      <c r="M746" s="437">
        <v>1</v>
      </c>
      <c r="N746" s="437">
        <v>1</v>
      </c>
      <c r="O746" s="437">
        <v>1</v>
      </c>
      <c r="P746" s="437">
        <v>1</v>
      </c>
      <c r="Q746" s="437">
        <v>1</v>
      </c>
      <c r="R746" s="437">
        <v>1</v>
      </c>
      <c r="S746" s="448">
        <v>53100</v>
      </c>
      <c r="T746" s="448">
        <v>0</v>
      </c>
      <c r="U746" s="448">
        <v>0</v>
      </c>
      <c r="V746" s="448">
        <v>237.18</v>
      </c>
      <c r="W746" s="448">
        <v>0</v>
      </c>
      <c r="X746" s="448">
        <v>0</v>
      </c>
      <c r="Y746" s="448">
        <v>0</v>
      </c>
      <c r="Z746" s="448">
        <v>53100</v>
      </c>
      <c r="AA746" s="846">
        <v>43766</v>
      </c>
      <c r="AB746" s="846">
        <v>45958</v>
      </c>
      <c r="AC746" s="847">
        <v>53100</v>
      </c>
      <c r="AD746" s="448">
        <v>4.2194444444444441</v>
      </c>
      <c r="AE746" s="448">
        <v>6.0888888888888886</v>
      </c>
      <c r="AF746" s="848">
        <v>5.3600000000000002E-2</v>
      </c>
      <c r="AG746" s="448">
        <v>224052.49999999997</v>
      </c>
      <c r="AH746" s="448">
        <v>323320</v>
      </c>
      <c r="AI746" s="448">
        <v>2846.1600000000003</v>
      </c>
      <c r="AJ746" s="448">
        <v>4.2194444444444441</v>
      </c>
      <c r="AK746" s="448">
        <v>6.0888888888888886</v>
      </c>
      <c r="AL746" s="448">
        <v>5.3600000000000009E-2</v>
      </c>
    </row>
    <row r="747" spans="1:38">
      <c r="A747" s="437" t="s">
        <v>1029</v>
      </c>
      <c r="B747" s="437" t="s">
        <v>2523</v>
      </c>
      <c r="C747" s="437" t="s">
        <v>517</v>
      </c>
      <c r="D747" s="437" t="s">
        <v>518</v>
      </c>
      <c r="E747" s="437" t="s">
        <v>1393</v>
      </c>
      <c r="F747" s="437" t="s">
        <v>986</v>
      </c>
      <c r="G747" s="437" t="s">
        <v>1369</v>
      </c>
      <c r="H747" s="437" t="s">
        <v>985</v>
      </c>
      <c r="I747" s="437" t="s">
        <v>0</v>
      </c>
      <c r="J747" s="437" t="s">
        <v>987</v>
      </c>
      <c r="K747" s="437" t="s">
        <v>521</v>
      </c>
      <c r="L747" s="437" t="s">
        <v>533</v>
      </c>
      <c r="M747" s="437">
        <v>1</v>
      </c>
      <c r="N747" s="437">
        <v>1</v>
      </c>
      <c r="O747" s="437">
        <v>1</v>
      </c>
      <c r="P747" s="437">
        <v>1</v>
      </c>
      <c r="Q747" s="437">
        <v>1</v>
      </c>
      <c r="R747" s="437">
        <v>1</v>
      </c>
      <c r="S747" s="448">
        <v>155465</v>
      </c>
      <c r="T747" s="448">
        <v>0</v>
      </c>
      <c r="U747" s="448">
        <v>0</v>
      </c>
      <c r="V747" s="448">
        <v>804.53</v>
      </c>
      <c r="W747" s="448">
        <v>0</v>
      </c>
      <c r="X747" s="448">
        <v>0</v>
      </c>
      <c r="Y747" s="448">
        <v>0</v>
      </c>
      <c r="Z747" s="448">
        <v>155465</v>
      </c>
      <c r="AA747" s="846">
        <v>43766</v>
      </c>
      <c r="AB747" s="846">
        <v>47054</v>
      </c>
      <c r="AC747" s="847">
        <v>155465</v>
      </c>
      <c r="AD747" s="448">
        <v>7.2638888888888893</v>
      </c>
      <c r="AE747" s="448">
        <v>9.1333333333333329</v>
      </c>
      <c r="AF747" s="848">
        <v>6.2100000000000002E-2</v>
      </c>
      <c r="AG747" s="448">
        <v>1129280.4861111112</v>
      </c>
      <c r="AH747" s="448">
        <v>1419913.6666666665</v>
      </c>
      <c r="AI747" s="448">
        <v>9654.3765000000003</v>
      </c>
      <c r="AJ747" s="448">
        <v>7.2638888888888893</v>
      </c>
      <c r="AK747" s="448">
        <v>9.1333333333333329</v>
      </c>
      <c r="AL747" s="448">
        <v>6.2100000000000002E-2</v>
      </c>
    </row>
    <row r="748" spans="1:38">
      <c r="A748" s="437" t="s">
        <v>1029</v>
      </c>
      <c r="B748" s="437" t="s">
        <v>2524</v>
      </c>
      <c r="C748" s="437" t="s">
        <v>517</v>
      </c>
      <c r="D748" s="437" t="s">
        <v>518</v>
      </c>
      <c r="E748" s="437" t="s">
        <v>1393</v>
      </c>
      <c r="F748" s="437" t="s">
        <v>986</v>
      </c>
      <c r="G748" s="437" t="s">
        <v>1369</v>
      </c>
      <c r="H748" s="437" t="s">
        <v>985</v>
      </c>
      <c r="I748" s="437" t="s">
        <v>0</v>
      </c>
      <c r="J748" s="437" t="s">
        <v>987</v>
      </c>
      <c r="K748" s="437" t="s">
        <v>521</v>
      </c>
      <c r="L748" s="437" t="s">
        <v>533</v>
      </c>
      <c r="M748" s="437">
        <v>1</v>
      </c>
      <c r="N748" s="437">
        <v>1</v>
      </c>
      <c r="O748" s="437">
        <v>1</v>
      </c>
      <c r="P748" s="437">
        <v>1</v>
      </c>
      <c r="Q748" s="437">
        <v>1</v>
      </c>
      <c r="R748" s="437">
        <v>1</v>
      </c>
      <c r="S748" s="448">
        <v>43365</v>
      </c>
      <c r="T748" s="448">
        <v>0</v>
      </c>
      <c r="U748" s="448">
        <v>0</v>
      </c>
      <c r="V748" s="448">
        <v>234.89</v>
      </c>
      <c r="W748" s="448">
        <v>0</v>
      </c>
      <c r="X748" s="448">
        <v>0</v>
      </c>
      <c r="Y748" s="448">
        <v>0</v>
      </c>
      <c r="Z748" s="448">
        <v>43365</v>
      </c>
      <c r="AA748" s="846">
        <v>43766</v>
      </c>
      <c r="AB748" s="846">
        <v>47419</v>
      </c>
      <c r="AC748" s="847">
        <v>43365</v>
      </c>
      <c r="AD748" s="448">
        <v>8.2777777777777786</v>
      </c>
      <c r="AE748" s="448">
        <v>10.147222222222222</v>
      </c>
      <c r="AF748" s="848">
        <v>6.5000000000000002E-2</v>
      </c>
      <c r="AG748" s="448">
        <v>358965.83333333337</v>
      </c>
      <c r="AH748" s="448">
        <v>440034.29166666669</v>
      </c>
      <c r="AI748" s="448">
        <v>2818.7249999999999</v>
      </c>
      <c r="AJ748" s="448">
        <v>8.2777777777777786</v>
      </c>
      <c r="AK748" s="448">
        <v>10.147222222222222</v>
      </c>
      <c r="AL748" s="448">
        <v>6.5000000000000002E-2</v>
      </c>
    </row>
    <row r="749" spans="1:38">
      <c r="A749" s="437" t="s">
        <v>1030</v>
      </c>
      <c r="B749" s="437" t="s">
        <v>2525</v>
      </c>
      <c r="C749" s="437" t="s">
        <v>517</v>
      </c>
      <c r="D749" s="437" t="s">
        <v>518</v>
      </c>
      <c r="E749" s="437" t="s">
        <v>1393</v>
      </c>
      <c r="F749" s="437" t="s">
        <v>986</v>
      </c>
      <c r="G749" s="437" t="s">
        <v>1369</v>
      </c>
      <c r="H749" s="437" t="s">
        <v>985</v>
      </c>
      <c r="I749" s="437" t="s">
        <v>0</v>
      </c>
      <c r="J749" s="437" t="s">
        <v>987</v>
      </c>
      <c r="K749" s="437" t="s">
        <v>521</v>
      </c>
      <c r="L749" s="437" t="s">
        <v>533</v>
      </c>
      <c r="M749" s="437">
        <v>1</v>
      </c>
      <c r="N749" s="437">
        <v>1</v>
      </c>
      <c r="O749" s="437">
        <v>1</v>
      </c>
      <c r="P749" s="437">
        <v>1</v>
      </c>
      <c r="Q749" s="437">
        <v>1</v>
      </c>
      <c r="R749" s="437">
        <v>1</v>
      </c>
      <c r="S749" s="448">
        <v>203845</v>
      </c>
      <c r="T749" s="448">
        <v>0</v>
      </c>
      <c r="U749" s="448">
        <v>0</v>
      </c>
      <c r="V749" s="448">
        <v>648.91</v>
      </c>
      <c r="W749" s="448">
        <v>0</v>
      </c>
      <c r="X749" s="448">
        <v>0</v>
      </c>
      <c r="Y749" s="448">
        <v>0</v>
      </c>
      <c r="Z749" s="448">
        <v>203845</v>
      </c>
      <c r="AA749" s="846">
        <v>43766</v>
      </c>
      <c r="AB749" s="846">
        <v>44497</v>
      </c>
      <c r="AC749" s="847">
        <v>407690</v>
      </c>
      <c r="AD749" s="448">
        <v>0.16111111111111112</v>
      </c>
      <c r="AE749" s="448">
        <v>2.0305555555555554</v>
      </c>
      <c r="AF749" s="848">
        <v>3.8199999999999998E-2</v>
      </c>
      <c r="AG749" s="448">
        <v>32841.694444444445</v>
      </c>
      <c r="AH749" s="448">
        <v>413918.59722222219</v>
      </c>
      <c r="AI749" s="448">
        <v>7786.8789999999999</v>
      </c>
      <c r="AJ749" s="448">
        <v>0.16111111111111112</v>
      </c>
      <c r="AK749" s="448">
        <v>2.0305555555555554</v>
      </c>
      <c r="AL749" s="448">
        <v>3.8199999999999998E-2</v>
      </c>
    </row>
    <row r="750" spans="1:38">
      <c r="A750" s="437" t="s">
        <v>1030</v>
      </c>
      <c r="B750" s="437" t="s">
        <v>2526</v>
      </c>
      <c r="C750" s="437" t="s">
        <v>517</v>
      </c>
      <c r="D750" s="437" t="s">
        <v>518</v>
      </c>
      <c r="E750" s="437" t="s">
        <v>1393</v>
      </c>
      <c r="F750" s="437" t="s">
        <v>986</v>
      </c>
      <c r="G750" s="437" t="s">
        <v>1369</v>
      </c>
      <c r="H750" s="437" t="s">
        <v>985</v>
      </c>
      <c r="I750" s="437" t="s">
        <v>0</v>
      </c>
      <c r="J750" s="437" t="s">
        <v>987</v>
      </c>
      <c r="K750" s="437" t="s">
        <v>521</v>
      </c>
      <c r="L750" s="437" t="s">
        <v>533</v>
      </c>
      <c r="M750" s="437">
        <v>1</v>
      </c>
      <c r="N750" s="437">
        <v>1</v>
      </c>
      <c r="O750" s="437">
        <v>1</v>
      </c>
      <c r="P750" s="437">
        <v>1</v>
      </c>
      <c r="Q750" s="437">
        <v>1</v>
      </c>
      <c r="R750" s="437">
        <v>1</v>
      </c>
      <c r="S750" s="448">
        <v>181130</v>
      </c>
      <c r="T750" s="448">
        <v>0</v>
      </c>
      <c r="U750" s="448">
        <v>0</v>
      </c>
      <c r="V750" s="448">
        <v>649.04999999999995</v>
      </c>
      <c r="W750" s="448">
        <v>0</v>
      </c>
      <c r="X750" s="448">
        <v>0</v>
      </c>
      <c r="Y750" s="448">
        <v>0</v>
      </c>
      <c r="Z750" s="448">
        <v>181130</v>
      </c>
      <c r="AA750" s="846">
        <v>43766</v>
      </c>
      <c r="AB750" s="846">
        <v>44862</v>
      </c>
      <c r="AC750" s="847">
        <v>181130</v>
      </c>
      <c r="AD750" s="448">
        <v>1.175</v>
      </c>
      <c r="AE750" s="448">
        <v>3.0444444444444443</v>
      </c>
      <c r="AF750" s="848">
        <v>4.2999999999999997E-2</v>
      </c>
      <c r="AG750" s="448">
        <v>212827.75</v>
      </c>
      <c r="AH750" s="448">
        <v>551440.22222222225</v>
      </c>
      <c r="AI750" s="448">
        <v>7788.5899999999992</v>
      </c>
      <c r="AJ750" s="448">
        <v>1.175</v>
      </c>
      <c r="AK750" s="448">
        <v>3.0444444444444447</v>
      </c>
      <c r="AL750" s="448">
        <v>4.2999999999999997E-2</v>
      </c>
    </row>
    <row r="751" spans="1:38">
      <c r="A751" s="437" t="s">
        <v>1030</v>
      </c>
      <c r="B751" s="437" t="s">
        <v>2527</v>
      </c>
      <c r="C751" s="437" t="s">
        <v>517</v>
      </c>
      <c r="D751" s="437" t="s">
        <v>518</v>
      </c>
      <c r="E751" s="437" t="s">
        <v>1393</v>
      </c>
      <c r="F751" s="437" t="s">
        <v>986</v>
      </c>
      <c r="G751" s="437" t="s">
        <v>1369</v>
      </c>
      <c r="H751" s="437" t="s">
        <v>985</v>
      </c>
      <c r="I751" s="437" t="s">
        <v>0</v>
      </c>
      <c r="J751" s="437" t="s">
        <v>987</v>
      </c>
      <c r="K751" s="437" t="s">
        <v>521</v>
      </c>
      <c r="L751" s="437" t="s">
        <v>533</v>
      </c>
      <c r="M751" s="437">
        <v>1</v>
      </c>
      <c r="N751" s="437">
        <v>1</v>
      </c>
      <c r="O751" s="437">
        <v>1</v>
      </c>
      <c r="P751" s="437">
        <v>1</v>
      </c>
      <c r="Q751" s="437">
        <v>1</v>
      </c>
      <c r="R751" s="437">
        <v>1</v>
      </c>
      <c r="S751" s="448">
        <v>519642.5</v>
      </c>
      <c r="T751" s="448">
        <v>0</v>
      </c>
      <c r="U751" s="448">
        <v>0</v>
      </c>
      <c r="V751" s="448">
        <v>2039.6</v>
      </c>
      <c r="W751" s="448">
        <v>0</v>
      </c>
      <c r="X751" s="448">
        <v>0</v>
      </c>
      <c r="Y751" s="448">
        <v>0</v>
      </c>
      <c r="Z751" s="448">
        <v>519642.5</v>
      </c>
      <c r="AA751" s="846">
        <v>43766</v>
      </c>
      <c r="AB751" s="846">
        <v>45227</v>
      </c>
      <c r="AC751" s="847">
        <v>519642.5</v>
      </c>
      <c r="AD751" s="448">
        <v>2.1888888888888891</v>
      </c>
      <c r="AE751" s="448">
        <v>4.0583333333333336</v>
      </c>
      <c r="AF751" s="848">
        <v>4.7100000000000003E-2</v>
      </c>
      <c r="AG751" s="448">
        <v>1137439.6944444445</v>
      </c>
      <c r="AH751" s="448">
        <v>2108882.479166667</v>
      </c>
      <c r="AI751" s="448">
        <v>24475.161750000003</v>
      </c>
      <c r="AJ751" s="448">
        <v>2.1888888888888891</v>
      </c>
      <c r="AK751" s="448">
        <v>4.0583333333333336</v>
      </c>
      <c r="AL751" s="448">
        <v>4.7100000000000003E-2</v>
      </c>
    </row>
    <row r="752" spans="1:38">
      <c r="A752" s="437" t="s">
        <v>1030</v>
      </c>
      <c r="B752" s="437" t="s">
        <v>2528</v>
      </c>
      <c r="C752" s="437" t="s">
        <v>517</v>
      </c>
      <c r="D752" s="437" t="s">
        <v>518</v>
      </c>
      <c r="E752" s="437" t="s">
        <v>1393</v>
      </c>
      <c r="F752" s="437" t="s">
        <v>986</v>
      </c>
      <c r="G752" s="437" t="s">
        <v>1369</v>
      </c>
      <c r="H752" s="437" t="s">
        <v>985</v>
      </c>
      <c r="I752" s="437" t="s">
        <v>0</v>
      </c>
      <c r="J752" s="437" t="s">
        <v>987</v>
      </c>
      <c r="K752" s="437" t="s">
        <v>521</v>
      </c>
      <c r="L752" s="437" t="s">
        <v>533</v>
      </c>
      <c r="M752" s="437">
        <v>1</v>
      </c>
      <c r="N752" s="437">
        <v>1</v>
      </c>
      <c r="O752" s="437">
        <v>1</v>
      </c>
      <c r="P752" s="437">
        <v>1</v>
      </c>
      <c r="Q752" s="437">
        <v>1</v>
      </c>
      <c r="R752" s="437">
        <v>1</v>
      </c>
      <c r="S752" s="448">
        <v>1120852.5</v>
      </c>
      <c r="T752" s="448">
        <v>0</v>
      </c>
      <c r="U752" s="448">
        <v>0</v>
      </c>
      <c r="V752" s="448">
        <v>4735.6000000000004</v>
      </c>
      <c r="W752" s="448">
        <v>0</v>
      </c>
      <c r="X752" s="448">
        <v>0</v>
      </c>
      <c r="Y752" s="448">
        <v>0</v>
      </c>
      <c r="Z752" s="448">
        <v>1120852.5</v>
      </c>
      <c r="AA752" s="846">
        <v>43766</v>
      </c>
      <c r="AB752" s="846">
        <v>45593</v>
      </c>
      <c r="AC752" s="847">
        <v>1120852.5</v>
      </c>
      <c r="AD752" s="448">
        <v>3.2055555555555557</v>
      </c>
      <c r="AE752" s="448">
        <v>5.0750000000000002</v>
      </c>
      <c r="AF752" s="848">
        <v>5.0700000000000002E-2</v>
      </c>
      <c r="AG752" s="448">
        <v>3592954.9583333335</v>
      </c>
      <c r="AH752" s="448">
        <v>5688326.4375</v>
      </c>
      <c r="AI752" s="448">
        <v>56827.221750000004</v>
      </c>
      <c r="AJ752" s="448">
        <v>3.2055555555555557</v>
      </c>
      <c r="AK752" s="448">
        <v>5.0750000000000002</v>
      </c>
      <c r="AL752" s="448">
        <v>5.0700000000000002E-2</v>
      </c>
    </row>
    <row r="753" spans="1:38">
      <c r="A753" s="437" t="s">
        <v>1030</v>
      </c>
      <c r="B753" s="437" t="s">
        <v>2529</v>
      </c>
      <c r="C753" s="437" t="s">
        <v>517</v>
      </c>
      <c r="D753" s="437" t="s">
        <v>518</v>
      </c>
      <c r="E753" s="437" t="s">
        <v>1393</v>
      </c>
      <c r="F753" s="437" t="s">
        <v>986</v>
      </c>
      <c r="G753" s="437" t="s">
        <v>1369</v>
      </c>
      <c r="H753" s="437" t="s">
        <v>985</v>
      </c>
      <c r="I753" s="437" t="s">
        <v>0</v>
      </c>
      <c r="J753" s="437" t="s">
        <v>987</v>
      </c>
      <c r="K753" s="437" t="s">
        <v>521</v>
      </c>
      <c r="L753" s="437" t="s">
        <v>533</v>
      </c>
      <c r="M753" s="437">
        <v>1</v>
      </c>
      <c r="N753" s="437">
        <v>1</v>
      </c>
      <c r="O753" s="437">
        <v>1</v>
      </c>
      <c r="P753" s="437">
        <v>1</v>
      </c>
      <c r="Q753" s="437">
        <v>1</v>
      </c>
      <c r="R753" s="437">
        <v>1</v>
      </c>
      <c r="S753" s="448">
        <v>1554502.5</v>
      </c>
      <c r="T753" s="448">
        <v>0</v>
      </c>
      <c r="U753" s="448">
        <v>0</v>
      </c>
      <c r="V753" s="448">
        <v>6943.44</v>
      </c>
      <c r="W753" s="448">
        <v>0</v>
      </c>
      <c r="X753" s="448">
        <v>0</v>
      </c>
      <c r="Y753" s="448">
        <v>0</v>
      </c>
      <c r="Z753" s="448">
        <v>1554502.5</v>
      </c>
      <c r="AA753" s="846">
        <v>43766</v>
      </c>
      <c r="AB753" s="846">
        <v>45958</v>
      </c>
      <c r="AC753" s="847">
        <v>1554502.5</v>
      </c>
      <c r="AD753" s="448">
        <v>4.2194444444444441</v>
      </c>
      <c r="AE753" s="448">
        <v>6.0888888888888886</v>
      </c>
      <c r="AF753" s="848">
        <v>5.3600000000000002E-2</v>
      </c>
      <c r="AG753" s="448">
        <v>6559136.9374999991</v>
      </c>
      <c r="AH753" s="448">
        <v>9465193</v>
      </c>
      <c r="AI753" s="448">
        <v>83321.334000000003</v>
      </c>
      <c r="AJ753" s="448">
        <v>4.2194444444444441</v>
      </c>
      <c r="AK753" s="448">
        <v>6.0888888888888886</v>
      </c>
      <c r="AL753" s="448">
        <v>5.3600000000000002E-2</v>
      </c>
    </row>
    <row r="754" spans="1:38">
      <c r="A754" s="437" t="s">
        <v>1030</v>
      </c>
      <c r="B754" s="437" t="s">
        <v>2530</v>
      </c>
      <c r="C754" s="437" t="s">
        <v>517</v>
      </c>
      <c r="D754" s="437" t="s">
        <v>518</v>
      </c>
      <c r="E754" s="437" t="s">
        <v>1393</v>
      </c>
      <c r="F754" s="437" t="s">
        <v>986</v>
      </c>
      <c r="G754" s="437" t="s">
        <v>1369</v>
      </c>
      <c r="H754" s="437" t="s">
        <v>985</v>
      </c>
      <c r="I754" s="437" t="s">
        <v>0</v>
      </c>
      <c r="J754" s="437" t="s">
        <v>987</v>
      </c>
      <c r="K754" s="437" t="s">
        <v>521</v>
      </c>
      <c r="L754" s="437" t="s">
        <v>533</v>
      </c>
      <c r="M754" s="437">
        <v>1</v>
      </c>
      <c r="N754" s="437">
        <v>1</v>
      </c>
      <c r="O754" s="437">
        <v>1</v>
      </c>
      <c r="P754" s="437">
        <v>1</v>
      </c>
      <c r="Q754" s="437">
        <v>1</v>
      </c>
      <c r="R754" s="437">
        <v>1</v>
      </c>
      <c r="S754" s="448">
        <v>1707755</v>
      </c>
      <c r="T754" s="448">
        <v>0</v>
      </c>
      <c r="U754" s="448">
        <v>0</v>
      </c>
      <c r="V754" s="448">
        <v>8026.45</v>
      </c>
      <c r="W754" s="448">
        <v>0</v>
      </c>
      <c r="X754" s="448">
        <v>0</v>
      </c>
      <c r="Y754" s="448">
        <v>0</v>
      </c>
      <c r="Z754" s="448">
        <v>1707755</v>
      </c>
      <c r="AA754" s="846">
        <v>43766</v>
      </c>
      <c r="AB754" s="846">
        <v>46323</v>
      </c>
      <c r="AC754" s="847">
        <v>1707755</v>
      </c>
      <c r="AD754" s="448">
        <v>5.2333333333333334</v>
      </c>
      <c r="AE754" s="448">
        <v>7.1027777777777779</v>
      </c>
      <c r="AF754" s="848">
        <v>5.6399999999999999E-2</v>
      </c>
      <c r="AG754" s="448">
        <v>8937251.166666666</v>
      </c>
      <c r="AH754" s="448">
        <v>12129804.26388889</v>
      </c>
      <c r="AI754" s="448">
        <v>96317.381999999998</v>
      </c>
      <c r="AJ754" s="448">
        <v>5.2333333333333334</v>
      </c>
      <c r="AK754" s="448">
        <v>7.1027777777777787</v>
      </c>
      <c r="AL754" s="448">
        <v>5.6399999999999999E-2</v>
      </c>
    </row>
    <row r="755" spans="1:38">
      <c r="A755" s="437" t="s">
        <v>1030</v>
      </c>
      <c r="B755" s="437" t="s">
        <v>2531</v>
      </c>
      <c r="C755" s="437" t="s">
        <v>517</v>
      </c>
      <c r="D755" s="437" t="s">
        <v>518</v>
      </c>
      <c r="E755" s="437" t="s">
        <v>1393</v>
      </c>
      <c r="F755" s="437" t="s">
        <v>986</v>
      </c>
      <c r="G755" s="437" t="s">
        <v>1369</v>
      </c>
      <c r="H755" s="437" t="s">
        <v>985</v>
      </c>
      <c r="I755" s="437" t="s">
        <v>0</v>
      </c>
      <c r="J755" s="437" t="s">
        <v>987</v>
      </c>
      <c r="K755" s="437" t="s">
        <v>521</v>
      </c>
      <c r="L755" s="437" t="s">
        <v>533</v>
      </c>
      <c r="M755" s="437">
        <v>1</v>
      </c>
      <c r="N755" s="437">
        <v>1</v>
      </c>
      <c r="O755" s="437">
        <v>1</v>
      </c>
      <c r="P755" s="437">
        <v>1</v>
      </c>
      <c r="Q755" s="437">
        <v>1</v>
      </c>
      <c r="R755" s="437">
        <v>1</v>
      </c>
      <c r="S755" s="448">
        <v>1079995</v>
      </c>
      <c r="T755" s="448">
        <v>0</v>
      </c>
      <c r="U755" s="448">
        <v>0</v>
      </c>
      <c r="V755" s="448">
        <v>5336.98</v>
      </c>
      <c r="W755" s="448">
        <v>0</v>
      </c>
      <c r="X755" s="448">
        <v>0</v>
      </c>
      <c r="Y755" s="448">
        <v>0</v>
      </c>
      <c r="Z755" s="448">
        <v>1079995</v>
      </c>
      <c r="AA755" s="846">
        <v>43766</v>
      </c>
      <c r="AB755" s="846">
        <v>46688</v>
      </c>
      <c r="AC755" s="847">
        <v>1079995</v>
      </c>
      <c r="AD755" s="448">
        <v>6.2472222222222218</v>
      </c>
      <c r="AE755" s="448">
        <v>8.1166666666666671</v>
      </c>
      <c r="AF755" s="848">
        <v>5.9299999999999999E-2</v>
      </c>
      <c r="AG755" s="448">
        <v>6746968.7638888881</v>
      </c>
      <c r="AH755" s="448">
        <v>8765959.4166666679</v>
      </c>
      <c r="AI755" s="448">
        <v>64043.703499999996</v>
      </c>
      <c r="AJ755" s="448">
        <v>6.2472222222222218</v>
      </c>
      <c r="AK755" s="448">
        <v>8.1166666666666671</v>
      </c>
      <c r="AL755" s="448">
        <v>5.9299999999999999E-2</v>
      </c>
    </row>
    <row r="756" spans="1:38">
      <c r="A756" s="437" t="s">
        <v>1030</v>
      </c>
      <c r="B756" s="437" t="s">
        <v>2532</v>
      </c>
      <c r="C756" s="437" t="s">
        <v>517</v>
      </c>
      <c r="D756" s="437" t="s">
        <v>518</v>
      </c>
      <c r="E756" s="437" t="s">
        <v>1393</v>
      </c>
      <c r="F756" s="437" t="s">
        <v>986</v>
      </c>
      <c r="G756" s="437" t="s">
        <v>1369</v>
      </c>
      <c r="H756" s="437" t="s">
        <v>985</v>
      </c>
      <c r="I756" s="437" t="s">
        <v>0</v>
      </c>
      <c r="J756" s="437" t="s">
        <v>987</v>
      </c>
      <c r="K756" s="437" t="s">
        <v>521</v>
      </c>
      <c r="L756" s="437" t="s">
        <v>533</v>
      </c>
      <c r="M756" s="437">
        <v>1</v>
      </c>
      <c r="N756" s="437">
        <v>1</v>
      </c>
      <c r="O756" s="437">
        <v>1</v>
      </c>
      <c r="P756" s="437">
        <v>1</v>
      </c>
      <c r="Q756" s="437">
        <v>1</v>
      </c>
      <c r="R756" s="437">
        <v>1</v>
      </c>
      <c r="S756" s="448">
        <v>106200</v>
      </c>
      <c r="T756" s="448">
        <v>0</v>
      </c>
      <c r="U756" s="448">
        <v>0</v>
      </c>
      <c r="V756" s="448">
        <v>549.58000000000004</v>
      </c>
      <c r="W756" s="448">
        <v>0</v>
      </c>
      <c r="X756" s="448">
        <v>0</v>
      </c>
      <c r="Y756" s="448">
        <v>0</v>
      </c>
      <c r="Z756" s="448">
        <v>106200</v>
      </c>
      <c r="AA756" s="846">
        <v>43766</v>
      </c>
      <c r="AB756" s="846">
        <v>47054</v>
      </c>
      <c r="AC756" s="847">
        <v>106200</v>
      </c>
      <c r="AD756" s="448">
        <v>7.2638888888888893</v>
      </c>
      <c r="AE756" s="448">
        <v>9.1333333333333329</v>
      </c>
      <c r="AF756" s="848">
        <v>6.2100000000000002E-2</v>
      </c>
      <c r="AG756" s="448">
        <v>771425</v>
      </c>
      <c r="AH756" s="448">
        <v>969960</v>
      </c>
      <c r="AI756" s="448">
        <v>6595.02</v>
      </c>
      <c r="AJ756" s="448">
        <v>7.2638888888888893</v>
      </c>
      <c r="AK756" s="448">
        <v>9.1333333333333329</v>
      </c>
      <c r="AL756" s="448">
        <v>6.2100000000000002E-2</v>
      </c>
    </row>
    <row r="757" spans="1:38">
      <c r="A757" s="437" t="s">
        <v>1031</v>
      </c>
      <c r="B757" s="437" t="s">
        <v>2533</v>
      </c>
      <c r="C757" s="437" t="s">
        <v>517</v>
      </c>
      <c r="D757" s="437" t="s">
        <v>518</v>
      </c>
      <c r="E757" s="437" t="s">
        <v>1393</v>
      </c>
      <c r="F757" s="437" t="s">
        <v>986</v>
      </c>
      <c r="G757" s="437" t="s">
        <v>1369</v>
      </c>
      <c r="H757" s="437" t="s">
        <v>985</v>
      </c>
      <c r="I757" s="437" t="s">
        <v>0</v>
      </c>
      <c r="J757" s="437" t="s">
        <v>987</v>
      </c>
      <c r="K757" s="437" t="s">
        <v>521</v>
      </c>
      <c r="L757" s="437" t="s">
        <v>533</v>
      </c>
      <c r="M757" s="437">
        <v>1</v>
      </c>
      <c r="N757" s="437">
        <v>1</v>
      </c>
      <c r="O757" s="437">
        <v>1</v>
      </c>
      <c r="P757" s="437">
        <v>1</v>
      </c>
      <c r="Q757" s="437">
        <v>1</v>
      </c>
      <c r="R757" s="437">
        <v>1</v>
      </c>
      <c r="S757" s="448">
        <v>26550</v>
      </c>
      <c r="T757" s="448">
        <v>0</v>
      </c>
      <c r="U757" s="448">
        <v>0</v>
      </c>
      <c r="V757" s="448">
        <v>84.52</v>
      </c>
      <c r="W757" s="448">
        <v>0</v>
      </c>
      <c r="X757" s="448">
        <v>0</v>
      </c>
      <c r="Y757" s="448">
        <v>0</v>
      </c>
      <c r="Z757" s="448">
        <v>26550</v>
      </c>
      <c r="AA757" s="846">
        <v>43776</v>
      </c>
      <c r="AB757" s="846">
        <v>44507</v>
      </c>
      <c r="AC757" s="847">
        <v>53100</v>
      </c>
      <c r="AD757" s="448">
        <v>0.18888888888888888</v>
      </c>
      <c r="AE757" s="448">
        <v>2.0305555555555554</v>
      </c>
      <c r="AF757" s="848">
        <v>3.8199999999999998E-2</v>
      </c>
      <c r="AG757" s="448">
        <v>5015</v>
      </c>
      <c r="AH757" s="448">
        <v>53911.25</v>
      </c>
      <c r="AI757" s="448">
        <v>1014.2099999999999</v>
      </c>
      <c r="AJ757" s="448">
        <v>0.18888888888888888</v>
      </c>
      <c r="AK757" s="448">
        <v>2.0305555555555554</v>
      </c>
      <c r="AL757" s="448">
        <v>3.8199999999999998E-2</v>
      </c>
    </row>
    <row r="758" spans="1:38">
      <c r="A758" s="437" t="s">
        <v>1031</v>
      </c>
      <c r="B758" s="437" t="s">
        <v>2534</v>
      </c>
      <c r="C758" s="437" t="s">
        <v>517</v>
      </c>
      <c r="D758" s="437" t="s">
        <v>518</v>
      </c>
      <c r="E758" s="437" t="s">
        <v>1393</v>
      </c>
      <c r="F758" s="437" t="s">
        <v>986</v>
      </c>
      <c r="G758" s="437" t="s">
        <v>1369</v>
      </c>
      <c r="H758" s="437" t="s">
        <v>985</v>
      </c>
      <c r="I758" s="437" t="s">
        <v>0</v>
      </c>
      <c r="J758" s="437" t="s">
        <v>987</v>
      </c>
      <c r="K758" s="437" t="s">
        <v>521</v>
      </c>
      <c r="L758" s="437" t="s">
        <v>533</v>
      </c>
      <c r="M758" s="437">
        <v>1</v>
      </c>
      <c r="N758" s="437">
        <v>1</v>
      </c>
      <c r="O758" s="437">
        <v>1</v>
      </c>
      <c r="P758" s="437">
        <v>1</v>
      </c>
      <c r="Q758" s="437">
        <v>1</v>
      </c>
      <c r="R758" s="437">
        <v>1</v>
      </c>
      <c r="S758" s="448">
        <v>144402.5</v>
      </c>
      <c r="T758" s="448">
        <v>0</v>
      </c>
      <c r="U758" s="448">
        <v>0</v>
      </c>
      <c r="V758" s="448">
        <v>517.44000000000005</v>
      </c>
      <c r="W758" s="448">
        <v>0</v>
      </c>
      <c r="X758" s="448">
        <v>0</v>
      </c>
      <c r="Y758" s="448">
        <v>0</v>
      </c>
      <c r="Z758" s="448">
        <v>144402.5</v>
      </c>
      <c r="AA758" s="846">
        <v>43776</v>
      </c>
      <c r="AB758" s="846">
        <v>44872</v>
      </c>
      <c r="AC758" s="847">
        <v>144402.5</v>
      </c>
      <c r="AD758" s="448">
        <v>1.2027777777777777</v>
      </c>
      <c r="AE758" s="448">
        <v>3.0444444444444443</v>
      </c>
      <c r="AF758" s="848">
        <v>4.2999999999999997E-2</v>
      </c>
      <c r="AG758" s="448">
        <v>173684.11805555556</v>
      </c>
      <c r="AH758" s="448">
        <v>439625.38888888888</v>
      </c>
      <c r="AI758" s="448">
        <v>6209.3074999999999</v>
      </c>
      <c r="AJ758" s="448">
        <v>1.2027777777777777</v>
      </c>
      <c r="AK758" s="448">
        <v>3.0444444444444443</v>
      </c>
      <c r="AL758" s="448">
        <v>4.2999999999999997E-2</v>
      </c>
    </row>
    <row r="759" spans="1:38">
      <c r="A759" s="437" t="s">
        <v>1031</v>
      </c>
      <c r="B759" s="437" t="s">
        <v>2535</v>
      </c>
      <c r="C759" s="437" t="s">
        <v>517</v>
      </c>
      <c r="D759" s="437" t="s">
        <v>518</v>
      </c>
      <c r="E759" s="437" t="s">
        <v>1393</v>
      </c>
      <c r="F759" s="437" t="s">
        <v>986</v>
      </c>
      <c r="G759" s="437" t="s">
        <v>1369</v>
      </c>
      <c r="H759" s="437" t="s">
        <v>985</v>
      </c>
      <c r="I759" s="437" t="s">
        <v>0</v>
      </c>
      <c r="J759" s="437" t="s">
        <v>987</v>
      </c>
      <c r="K759" s="437" t="s">
        <v>521</v>
      </c>
      <c r="L759" s="437" t="s">
        <v>533</v>
      </c>
      <c r="M759" s="437">
        <v>1</v>
      </c>
      <c r="N759" s="437">
        <v>1</v>
      </c>
      <c r="O759" s="437">
        <v>1</v>
      </c>
      <c r="P759" s="437">
        <v>1</v>
      </c>
      <c r="Q759" s="437">
        <v>1</v>
      </c>
      <c r="R759" s="437">
        <v>1</v>
      </c>
      <c r="S759" s="448">
        <v>102660</v>
      </c>
      <c r="T759" s="448">
        <v>0</v>
      </c>
      <c r="U759" s="448">
        <v>0</v>
      </c>
      <c r="V759" s="448">
        <v>402.94</v>
      </c>
      <c r="W759" s="448">
        <v>0</v>
      </c>
      <c r="X759" s="448">
        <v>0</v>
      </c>
      <c r="Y759" s="448">
        <v>0</v>
      </c>
      <c r="Z759" s="448">
        <v>102660</v>
      </c>
      <c r="AA759" s="846">
        <v>43776</v>
      </c>
      <c r="AB759" s="846">
        <v>45237</v>
      </c>
      <c r="AC759" s="847">
        <v>102660</v>
      </c>
      <c r="AD759" s="448">
        <v>2.2166666666666668</v>
      </c>
      <c r="AE759" s="448">
        <v>4.0583333333333336</v>
      </c>
      <c r="AF759" s="848">
        <v>4.7100000000000003E-2</v>
      </c>
      <c r="AG759" s="448">
        <v>227563</v>
      </c>
      <c r="AH759" s="448">
        <v>416628.5</v>
      </c>
      <c r="AI759" s="448">
        <v>4835.2860000000001</v>
      </c>
      <c r="AJ759" s="448">
        <v>2.2166666666666668</v>
      </c>
      <c r="AK759" s="448">
        <v>4.0583333333333336</v>
      </c>
      <c r="AL759" s="448">
        <v>4.7100000000000003E-2</v>
      </c>
    </row>
    <row r="760" spans="1:38">
      <c r="A760" s="437" t="s">
        <v>1031</v>
      </c>
      <c r="B760" s="437" t="s">
        <v>2536</v>
      </c>
      <c r="C760" s="437" t="s">
        <v>517</v>
      </c>
      <c r="D760" s="437" t="s">
        <v>518</v>
      </c>
      <c r="E760" s="437" t="s">
        <v>1393</v>
      </c>
      <c r="F760" s="437" t="s">
        <v>986</v>
      </c>
      <c r="G760" s="437" t="s">
        <v>1369</v>
      </c>
      <c r="H760" s="437" t="s">
        <v>985</v>
      </c>
      <c r="I760" s="437" t="s">
        <v>0</v>
      </c>
      <c r="J760" s="437" t="s">
        <v>987</v>
      </c>
      <c r="K760" s="437" t="s">
        <v>521</v>
      </c>
      <c r="L760" s="437" t="s">
        <v>533</v>
      </c>
      <c r="M760" s="437">
        <v>1</v>
      </c>
      <c r="N760" s="437">
        <v>1</v>
      </c>
      <c r="O760" s="437">
        <v>1</v>
      </c>
      <c r="P760" s="437">
        <v>1</v>
      </c>
      <c r="Q760" s="437">
        <v>1</v>
      </c>
      <c r="R760" s="437">
        <v>1</v>
      </c>
      <c r="S760" s="448">
        <v>263140</v>
      </c>
      <c r="T760" s="448">
        <v>0</v>
      </c>
      <c r="U760" s="448">
        <v>0</v>
      </c>
      <c r="V760" s="448">
        <v>1111.77</v>
      </c>
      <c r="W760" s="448">
        <v>0</v>
      </c>
      <c r="X760" s="448">
        <v>0</v>
      </c>
      <c r="Y760" s="448">
        <v>0</v>
      </c>
      <c r="Z760" s="448">
        <v>263140</v>
      </c>
      <c r="AA760" s="846">
        <v>43776</v>
      </c>
      <c r="AB760" s="846">
        <v>45603</v>
      </c>
      <c r="AC760" s="847">
        <v>263140</v>
      </c>
      <c r="AD760" s="448">
        <v>3.2333333333333334</v>
      </c>
      <c r="AE760" s="448">
        <v>5.0750000000000002</v>
      </c>
      <c r="AF760" s="848">
        <v>5.0700000000000002E-2</v>
      </c>
      <c r="AG760" s="448">
        <v>850819.33333333337</v>
      </c>
      <c r="AH760" s="448">
        <v>1335435.5</v>
      </c>
      <c r="AI760" s="448">
        <v>13341.198</v>
      </c>
      <c r="AJ760" s="448">
        <v>3.2333333333333334</v>
      </c>
      <c r="AK760" s="448">
        <v>5.0750000000000002</v>
      </c>
      <c r="AL760" s="448">
        <v>5.0700000000000002E-2</v>
      </c>
    </row>
    <row r="761" spans="1:38">
      <c r="A761" s="437" t="s">
        <v>1031</v>
      </c>
      <c r="B761" s="437" t="s">
        <v>2537</v>
      </c>
      <c r="C761" s="437" t="s">
        <v>517</v>
      </c>
      <c r="D761" s="437" t="s">
        <v>518</v>
      </c>
      <c r="E761" s="437" t="s">
        <v>1393</v>
      </c>
      <c r="F761" s="437" t="s">
        <v>986</v>
      </c>
      <c r="G761" s="437" t="s">
        <v>1369</v>
      </c>
      <c r="H761" s="437" t="s">
        <v>985</v>
      </c>
      <c r="I761" s="437" t="s">
        <v>0</v>
      </c>
      <c r="J761" s="437" t="s">
        <v>987</v>
      </c>
      <c r="K761" s="437" t="s">
        <v>521</v>
      </c>
      <c r="L761" s="437" t="s">
        <v>533</v>
      </c>
      <c r="M761" s="437">
        <v>1</v>
      </c>
      <c r="N761" s="437">
        <v>1</v>
      </c>
      <c r="O761" s="437">
        <v>1</v>
      </c>
      <c r="P761" s="437">
        <v>1</v>
      </c>
      <c r="Q761" s="437">
        <v>1</v>
      </c>
      <c r="R761" s="437">
        <v>1</v>
      </c>
      <c r="S761" s="448">
        <v>898127.5</v>
      </c>
      <c r="T761" s="448">
        <v>0</v>
      </c>
      <c r="U761" s="448">
        <v>0</v>
      </c>
      <c r="V761" s="448">
        <v>4011.64</v>
      </c>
      <c r="W761" s="448">
        <v>0</v>
      </c>
      <c r="X761" s="448">
        <v>0</v>
      </c>
      <c r="Y761" s="448">
        <v>0</v>
      </c>
      <c r="Z761" s="448">
        <v>898127.5</v>
      </c>
      <c r="AA761" s="846">
        <v>43776</v>
      </c>
      <c r="AB761" s="846">
        <v>45968</v>
      </c>
      <c r="AC761" s="847">
        <v>898127.5</v>
      </c>
      <c r="AD761" s="448">
        <v>4.2472222222222218</v>
      </c>
      <c r="AE761" s="448">
        <v>6.0888888888888886</v>
      </c>
      <c r="AF761" s="848">
        <v>5.3600000000000002E-2</v>
      </c>
      <c r="AG761" s="448">
        <v>3814547.0763888885</v>
      </c>
      <c r="AH761" s="448">
        <v>5468598.555555555</v>
      </c>
      <c r="AI761" s="448">
        <v>48139.633999999998</v>
      </c>
      <c r="AJ761" s="448">
        <v>4.2472222222222218</v>
      </c>
      <c r="AK761" s="448">
        <v>6.0888888888888886</v>
      </c>
      <c r="AL761" s="448">
        <v>5.3599999999999995E-2</v>
      </c>
    </row>
    <row r="762" spans="1:38">
      <c r="A762" s="437" t="s">
        <v>1031</v>
      </c>
      <c r="B762" s="437" t="s">
        <v>2538</v>
      </c>
      <c r="C762" s="437" t="s">
        <v>517</v>
      </c>
      <c r="D762" s="437" t="s">
        <v>518</v>
      </c>
      <c r="E762" s="437" t="s">
        <v>1393</v>
      </c>
      <c r="F762" s="437" t="s">
        <v>986</v>
      </c>
      <c r="G762" s="437" t="s">
        <v>1369</v>
      </c>
      <c r="H762" s="437" t="s">
        <v>985</v>
      </c>
      <c r="I762" s="437" t="s">
        <v>0</v>
      </c>
      <c r="J762" s="437" t="s">
        <v>987</v>
      </c>
      <c r="K762" s="437" t="s">
        <v>521</v>
      </c>
      <c r="L762" s="437" t="s">
        <v>533</v>
      </c>
      <c r="M762" s="437">
        <v>1</v>
      </c>
      <c r="N762" s="437">
        <v>1</v>
      </c>
      <c r="O762" s="437">
        <v>1</v>
      </c>
      <c r="P762" s="437">
        <v>1</v>
      </c>
      <c r="Q762" s="437">
        <v>1</v>
      </c>
      <c r="R762" s="437">
        <v>1</v>
      </c>
      <c r="S762" s="448">
        <v>1040907.5</v>
      </c>
      <c r="T762" s="448">
        <v>0</v>
      </c>
      <c r="U762" s="448">
        <v>0</v>
      </c>
      <c r="V762" s="448">
        <v>4892.2700000000004</v>
      </c>
      <c r="W762" s="448">
        <v>0</v>
      </c>
      <c r="X762" s="448">
        <v>0</v>
      </c>
      <c r="Y762" s="448">
        <v>0</v>
      </c>
      <c r="Z762" s="448">
        <v>1040907.5</v>
      </c>
      <c r="AA762" s="846">
        <v>43776</v>
      </c>
      <c r="AB762" s="846">
        <v>46333</v>
      </c>
      <c r="AC762" s="847">
        <v>1040907.5</v>
      </c>
      <c r="AD762" s="448">
        <v>5.2611111111111111</v>
      </c>
      <c r="AE762" s="448">
        <v>7.1027777777777779</v>
      </c>
      <c r="AF762" s="848">
        <v>5.6399999999999999E-2</v>
      </c>
      <c r="AG762" s="448">
        <v>5476330.013888889</v>
      </c>
      <c r="AH762" s="448">
        <v>7393334.659722222</v>
      </c>
      <c r="AI762" s="448">
        <v>58707.182999999997</v>
      </c>
      <c r="AJ762" s="448">
        <v>5.2611111111111111</v>
      </c>
      <c r="AK762" s="448">
        <v>7.1027777777777779</v>
      </c>
      <c r="AL762" s="448">
        <v>5.6399999999999999E-2</v>
      </c>
    </row>
    <row r="763" spans="1:38">
      <c r="A763" s="437" t="s">
        <v>1031</v>
      </c>
      <c r="B763" s="437" t="s">
        <v>2539</v>
      </c>
      <c r="C763" s="437" t="s">
        <v>517</v>
      </c>
      <c r="D763" s="437" t="s">
        <v>518</v>
      </c>
      <c r="E763" s="437" t="s">
        <v>1393</v>
      </c>
      <c r="F763" s="437" t="s">
        <v>986</v>
      </c>
      <c r="G763" s="437" t="s">
        <v>1369</v>
      </c>
      <c r="H763" s="437" t="s">
        <v>985</v>
      </c>
      <c r="I763" s="437" t="s">
        <v>0</v>
      </c>
      <c r="J763" s="437" t="s">
        <v>987</v>
      </c>
      <c r="K763" s="437" t="s">
        <v>521</v>
      </c>
      <c r="L763" s="437" t="s">
        <v>533</v>
      </c>
      <c r="M763" s="437">
        <v>1</v>
      </c>
      <c r="N763" s="437">
        <v>1</v>
      </c>
      <c r="O763" s="437">
        <v>1</v>
      </c>
      <c r="P763" s="437">
        <v>1</v>
      </c>
      <c r="Q763" s="437">
        <v>1</v>
      </c>
      <c r="R763" s="437">
        <v>1</v>
      </c>
      <c r="S763" s="448">
        <v>498845</v>
      </c>
      <c r="T763" s="448">
        <v>0</v>
      </c>
      <c r="U763" s="448">
        <v>0</v>
      </c>
      <c r="V763" s="448">
        <v>2465.13</v>
      </c>
      <c r="W763" s="448">
        <v>0</v>
      </c>
      <c r="X763" s="448">
        <v>0</v>
      </c>
      <c r="Y763" s="448">
        <v>0</v>
      </c>
      <c r="Z763" s="448">
        <v>498845</v>
      </c>
      <c r="AA763" s="846">
        <v>43776</v>
      </c>
      <c r="AB763" s="846">
        <v>46698</v>
      </c>
      <c r="AC763" s="847">
        <v>498845</v>
      </c>
      <c r="AD763" s="448">
        <v>6.2750000000000004</v>
      </c>
      <c r="AE763" s="448">
        <v>8.1166666666666671</v>
      </c>
      <c r="AF763" s="848">
        <v>5.9299999999999999E-2</v>
      </c>
      <c r="AG763" s="448">
        <v>3130252.375</v>
      </c>
      <c r="AH763" s="448">
        <v>4048958.5833333335</v>
      </c>
      <c r="AI763" s="448">
        <v>29581.5085</v>
      </c>
      <c r="AJ763" s="448">
        <v>6.2750000000000004</v>
      </c>
      <c r="AK763" s="448">
        <v>8.1166666666666671</v>
      </c>
      <c r="AL763" s="448">
        <v>5.9299999999999999E-2</v>
      </c>
    </row>
    <row r="764" spans="1:38">
      <c r="A764" s="437" t="s">
        <v>1031</v>
      </c>
      <c r="B764" s="437" t="s">
        <v>2540</v>
      </c>
      <c r="C764" s="437" t="s">
        <v>517</v>
      </c>
      <c r="D764" s="437" t="s">
        <v>518</v>
      </c>
      <c r="E764" s="437" t="s">
        <v>1393</v>
      </c>
      <c r="F764" s="437" t="s">
        <v>986</v>
      </c>
      <c r="G764" s="437" t="s">
        <v>1369</v>
      </c>
      <c r="H764" s="437" t="s">
        <v>985</v>
      </c>
      <c r="I764" s="437" t="s">
        <v>0</v>
      </c>
      <c r="J764" s="437" t="s">
        <v>987</v>
      </c>
      <c r="K764" s="437" t="s">
        <v>521</v>
      </c>
      <c r="L764" s="437" t="s">
        <v>533</v>
      </c>
      <c r="M764" s="437">
        <v>1</v>
      </c>
      <c r="N764" s="437">
        <v>1</v>
      </c>
      <c r="O764" s="437">
        <v>1</v>
      </c>
      <c r="P764" s="437">
        <v>1</v>
      </c>
      <c r="Q764" s="437">
        <v>1</v>
      </c>
      <c r="R764" s="437">
        <v>1</v>
      </c>
      <c r="S764" s="448">
        <v>53100</v>
      </c>
      <c r="T764" s="448">
        <v>0</v>
      </c>
      <c r="U764" s="448">
        <v>0</v>
      </c>
      <c r="V764" s="448">
        <v>287.62</v>
      </c>
      <c r="W764" s="448">
        <v>0</v>
      </c>
      <c r="X764" s="448">
        <v>0</v>
      </c>
      <c r="Y764" s="448">
        <v>0</v>
      </c>
      <c r="Z764" s="448">
        <v>53100</v>
      </c>
      <c r="AA764" s="846">
        <v>43776</v>
      </c>
      <c r="AB764" s="846">
        <v>47429</v>
      </c>
      <c r="AC764" s="847">
        <v>53100</v>
      </c>
      <c r="AD764" s="448">
        <v>8.3055555555555554</v>
      </c>
      <c r="AE764" s="448">
        <v>10.147222222222222</v>
      </c>
      <c r="AF764" s="848">
        <v>6.5000000000000002E-2</v>
      </c>
      <c r="AG764" s="448">
        <v>441025</v>
      </c>
      <c r="AH764" s="448">
        <v>538817.5</v>
      </c>
      <c r="AI764" s="448">
        <v>3451.5</v>
      </c>
      <c r="AJ764" s="448">
        <v>8.3055555555555554</v>
      </c>
      <c r="AK764" s="448">
        <v>10.147222222222222</v>
      </c>
      <c r="AL764" s="448">
        <v>6.5000000000000002E-2</v>
      </c>
    </row>
    <row r="765" spans="1:38">
      <c r="A765" s="437" t="s">
        <v>1032</v>
      </c>
      <c r="B765" s="437" t="s">
        <v>2541</v>
      </c>
      <c r="C765" s="437" t="s">
        <v>517</v>
      </c>
      <c r="D765" s="437" t="s">
        <v>518</v>
      </c>
      <c r="E765" s="437" t="s">
        <v>1393</v>
      </c>
      <c r="F765" s="437" t="s">
        <v>986</v>
      </c>
      <c r="G765" s="437" t="s">
        <v>1369</v>
      </c>
      <c r="H765" s="437" t="s">
        <v>985</v>
      </c>
      <c r="I765" s="437" t="s">
        <v>0</v>
      </c>
      <c r="J765" s="437" t="s">
        <v>987</v>
      </c>
      <c r="K765" s="437" t="s">
        <v>521</v>
      </c>
      <c r="L765" s="437" t="s">
        <v>533</v>
      </c>
      <c r="M765" s="437">
        <v>1</v>
      </c>
      <c r="N765" s="437">
        <v>1</v>
      </c>
      <c r="O765" s="437">
        <v>1</v>
      </c>
      <c r="P765" s="437">
        <v>1</v>
      </c>
      <c r="Q765" s="437">
        <v>1</v>
      </c>
      <c r="R765" s="437">
        <v>1</v>
      </c>
      <c r="S765" s="448">
        <v>51772.5</v>
      </c>
      <c r="T765" s="448">
        <v>0</v>
      </c>
      <c r="U765" s="448">
        <v>0</v>
      </c>
      <c r="V765" s="448">
        <v>164.81</v>
      </c>
      <c r="W765" s="448">
        <v>0</v>
      </c>
      <c r="X765" s="448">
        <v>0</v>
      </c>
      <c r="Y765" s="448">
        <v>0</v>
      </c>
      <c r="Z765" s="448">
        <v>51772.5</v>
      </c>
      <c r="AA765" s="846">
        <v>43780</v>
      </c>
      <c r="AB765" s="846">
        <v>44511</v>
      </c>
      <c r="AC765" s="847">
        <v>103545</v>
      </c>
      <c r="AD765" s="448">
        <v>0.2</v>
      </c>
      <c r="AE765" s="448">
        <v>2.0305555555555554</v>
      </c>
      <c r="AF765" s="848">
        <v>3.8199999999999998E-2</v>
      </c>
      <c r="AG765" s="448">
        <v>10354.5</v>
      </c>
      <c r="AH765" s="448">
        <v>105126.9375</v>
      </c>
      <c r="AI765" s="448">
        <v>1977.7094999999999</v>
      </c>
      <c r="AJ765" s="448">
        <v>0.2</v>
      </c>
      <c r="AK765" s="448">
        <v>2.0305555555555554</v>
      </c>
      <c r="AL765" s="448">
        <v>3.8199999999999998E-2</v>
      </c>
    </row>
    <row r="766" spans="1:38">
      <c r="A766" s="437" t="s">
        <v>1032</v>
      </c>
      <c r="B766" s="437" t="s">
        <v>2542</v>
      </c>
      <c r="C766" s="437" t="s">
        <v>517</v>
      </c>
      <c r="D766" s="437" t="s">
        <v>518</v>
      </c>
      <c r="E766" s="437" t="s">
        <v>1393</v>
      </c>
      <c r="F766" s="437" t="s">
        <v>986</v>
      </c>
      <c r="G766" s="437" t="s">
        <v>1369</v>
      </c>
      <c r="H766" s="437" t="s">
        <v>985</v>
      </c>
      <c r="I766" s="437" t="s">
        <v>0</v>
      </c>
      <c r="J766" s="437" t="s">
        <v>987</v>
      </c>
      <c r="K766" s="437" t="s">
        <v>521</v>
      </c>
      <c r="L766" s="437" t="s">
        <v>533</v>
      </c>
      <c r="M766" s="437">
        <v>1</v>
      </c>
      <c r="N766" s="437">
        <v>1</v>
      </c>
      <c r="O766" s="437">
        <v>1</v>
      </c>
      <c r="P766" s="437">
        <v>1</v>
      </c>
      <c r="Q766" s="437">
        <v>1</v>
      </c>
      <c r="R766" s="437">
        <v>1</v>
      </c>
      <c r="S766" s="448">
        <v>139092.5</v>
      </c>
      <c r="T766" s="448">
        <v>0</v>
      </c>
      <c r="U766" s="448">
        <v>0</v>
      </c>
      <c r="V766" s="448">
        <v>498.41</v>
      </c>
      <c r="W766" s="448">
        <v>0</v>
      </c>
      <c r="X766" s="448">
        <v>0</v>
      </c>
      <c r="Y766" s="448">
        <v>0</v>
      </c>
      <c r="Z766" s="448">
        <v>139092.5</v>
      </c>
      <c r="AA766" s="846">
        <v>43780</v>
      </c>
      <c r="AB766" s="846">
        <v>44876</v>
      </c>
      <c r="AC766" s="847">
        <v>139092.5</v>
      </c>
      <c r="AD766" s="448">
        <v>1.2138888888888888</v>
      </c>
      <c r="AE766" s="448">
        <v>3.0444444444444443</v>
      </c>
      <c r="AF766" s="848">
        <v>4.2999999999999997E-2</v>
      </c>
      <c r="AG766" s="448">
        <v>168842.84027777775</v>
      </c>
      <c r="AH766" s="448">
        <v>423459.38888888888</v>
      </c>
      <c r="AI766" s="448">
        <v>5980.9775</v>
      </c>
      <c r="AJ766" s="448">
        <v>1.2138888888888888</v>
      </c>
      <c r="AK766" s="448">
        <v>3.0444444444444443</v>
      </c>
      <c r="AL766" s="448">
        <v>4.2999999999999997E-2</v>
      </c>
    </row>
    <row r="767" spans="1:38">
      <c r="A767" s="437" t="s">
        <v>1032</v>
      </c>
      <c r="B767" s="437" t="s">
        <v>2543</v>
      </c>
      <c r="C767" s="437" t="s">
        <v>517</v>
      </c>
      <c r="D767" s="437" t="s">
        <v>518</v>
      </c>
      <c r="E767" s="437" t="s">
        <v>1393</v>
      </c>
      <c r="F767" s="437" t="s">
        <v>986</v>
      </c>
      <c r="G767" s="437" t="s">
        <v>1369</v>
      </c>
      <c r="H767" s="437" t="s">
        <v>985</v>
      </c>
      <c r="I767" s="437" t="s">
        <v>0</v>
      </c>
      <c r="J767" s="437" t="s">
        <v>987</v>
      </c>
      <c r="K767" s="437" t="s">
        <v>521</v>
      </c>
      <c r="L767" s="437" t="s">
        <v>533</v>
      </c>
      <c r="M767" s="437">
        <v>1</v>
      </c>
      <c r="N767" s="437">
        <v>1</v>
      </c>
      <c r="O767" s="437">
        <v>1</v>
      </c>
      <c r="P767" s="437">
        <v>1</v>
      </c>
      <c r="Q767" s="437">
        <v>1</v>
      </c>
      <c r="R767" s="437">
        <v>1</v>
      </c>
      <c r="S767" s="448">
        <v>253700</v>
      </c>
      <c r="T767" s="448">
        <v>0</v>
      </c>
      <c r="U767" s="448">
        <v>0</v>
      </c>
      <c r="V767" s="448">
        <v>995.77</v>
      </c>
      <c r="W767" s="448">
        <v>0</v>
      </c>
      <c r="X767" s="448">
        <v>0</v>
      </c>
      <c r="Y767" s="448">
        <v>0</v>
      </c>
      <c r="Z767" s="448">
        <v>253700</v>
      </c>
      <c r="AA767" s="846">
        <v>43780</v>
      </c>
      <c r="AB767" s="846">
        <v>45241</v>
      </c>
      <c r="AC767" s="847">
        <v>253700</v>
      </c>
      <c r="AD767" s="448">
        <v>2.2277777777777779</v>
      </c>
      <c r="AE767" s="448">
        <v>4.0583333333333336</v>
      </c>
      <c r="AF767" s="848">
        <v>4.7100000000000003E-2</v>
      </c>
      <c r="AG767" s="448">
        <v>565187.22222222225</v>
      </c>
      <c r="AH767" s="448">
        <v>1029599.1666666667</v>
      </c>
      <c r="AI767" s="448">
        <v>11949.27</v>
      </c>
      <c r="AJ767" s="448">
        <v>2.2277777777777779</v>
      </c>
      <c r="AK767" s="448">
        <v>4.0583333333333336</v>
      </c>
      <c r="AL767" s="448">
        <v>4.7100000000000003E-2</v>
      </c>
    </row>
    <row r="768" spans="1:38">
      <c r="A768" s="437" t="s">
        <v>1032</v>
      </c>
      <c r="B768" s="437" t="s">
        <v>2544</v>
      </c>
      <c r="C768" s="437" t="s">
        <v>517</v>
      </c>
      <c r="D768" s="437" t="s">
        <v>518</v>
      </c>
      <c r="E768" s="437" t="s">
        <v>1393</v>
      </c>
      <c r="F768" s="437" t="s">
        <v>986</v>
      </c>
      <c r="G768" s="437" t="s">
        <v>1369</v>
      </c>
      <c r="H768" s="437" t="s">
        <v>985</v>
      </c>
      <c r="I768" s="437" t="s">
        <v>0</v>
      </c>
      <c r="J768" s="437" t="s">
        <v>987</v>
      </c>
      <c r="K768" s="437" t="s">
        <v>521</v>
      </c>
      <c r="L768" s="437" t="s">
        <v>533</v>
      </c>
      <c r="M768" s="437">
        <v>1</v>
      </c>
      <c r="N768" s="437">
        <v>1</v>
      </c>
      <c r="O768" s="437">
        <v>1</v>
      </c>
      <c r="P768" s="437">
        <v>1</v>
      </c>
      <c r="Q768" s="437">
        <v>1</v>
      </c>
      <c r="R768" s="437">
        <v>1</v>
      </c>
      <c r="S768" s="448">
        <v>142337.5</v>
      </c>
      <c r="T768" s="448">
        <v>0</v>
      </c>
      <c r="U768" s="448">
        <v>0</v>
      </c>
      <c r="V768" s="448">
        <v>601.38</v>
      </c>
      <c r="W768" s="448">
        <v>0</v>
      </c>
      <c r="X768" s="448">
        <v>0</v>
      </c>
      <c r="Y768" s="448">
        <v>0</v>
      </c>
      <c r="Z768" s="448">
        <v>142337.5</v>
      </c>
      <c r="AA768" s="846">
        <v>43780</v>
      </c>
      <c r="AB768" s="846">
        <v>45607</v>
      </c>
      <c r="AC768" s="847">
        <v>142337.5</v>
      </c>
      <c r="AD768" s="448">
        <v>3.2444444444444445</v>
      </c>
      <c r="AE768" s="448">
        <v>5.0750000000000002</v>
      </c>
      <c r="AF768" s="848">
        <v>5.0700000000000002E-2</v>
      </c>
      <c r="AG768" s="448">
        <v>461806.11111111112</v>
      </c>
      <c r="AH768" s="448">
        <v>722362.8125</v>
      </c>
      <c r="AI768" s="448">
        <v>7216.5112500000005</v>
      </c>
      <c r="AJ768" s="448">
        <v>3.2444444444444445</v>
      </c>
      <c r="AK768" s="448">
        <v>5.0750000000000002</v>
      </c>
      <c r="AL768" s="448">
        <v>5.0700000000000002E-2</v>
      </c>
    </row>
    <row r="769" spans="1:38">
      <c r="A769" s="437" t="s">
        <v>1032</v>
      </c>
      <c r="B769" s="437" t="s">
        <v>2545</v>
      </c>
      <c r="C769" s="437" t="s">
        <v>517</v>
      </c>
      <c r="D769" s="437" t="s">
        <v>518</v>
      </c>
      <c r="E769" s="437" t="s">
        <v>1393</v>
      </c>
      <c r="F769" s="437" t="s">
        <v>986</v>
      </c>
      <c r="G769" s="437" t="s">
        <v>1369</v>
      </c>
      <c r="H769" s="437" t="s">
        <v>985</v>
      </c>
      <c r="I769" s="437" t="s">
        <v>0</v>
      </c>
      <c r="J769" s="437" t="s">
        <v>987</v>
      </c>
      <c r="K769" s="437" t="s">
        <v>521</v>
      </c>
      <c r="L769" s="437" t="s">
        <v>533</v>
      </c>
      <c r="M769" s="437">
        <v>1</v>
      </c>
      <c r="N769" s="437">
        <v>1</v>
      </c>
      <c r="O769" s="437">
        <v>1</v>
      </c>
      <c r="P769" s="437">
        <v>1</v>
      </c>
      <c r="Q769" s="437">
        <v>1</v>
      </c>
      <c r="R769" s="437">
        <v>1</v>
      </c>
      <c r="S769" s="448">
        <v>363882.5</v>
      </c>
      <c r="T769" s="448">
        <v>0</v>
      </c>
      <c r="U769" s="448">
        <v>0</v>
      </c>
      <c r="V769" s="448">
        <v>1710.25</v>
      </c>
      <c r="W769" s="448">
        <v>0</v>
      </c>
      <c r="X769" s="448">
        <v>0</v>
      </c>
      <c r="Y769" s="448">
        <v>0</v>
      </c>
      <c r="Z769" s="448">
        <v>363882.5</v>
      </c>
      <c r="AA769" s="846">
        <v>43780</v>
      </c>
      <c r="AB769" s="846">
        <v>46337</v>
      </c>
      <c r="AC769" s="847">
        <v>363882.5</v>
      </c>
      <c r="AD769" s="448">
        <v>5.2722222222222221</v>
      </c>
      <c r="AE769" s="448">
        <v>7.1027777777777779</v>
      </c>
      <c r="AF769" s="848">
        <v>5.6399999999999999E-2</v>
      </c>
      <c r="AG769" s="448">
        <v>1918469.4027777778</v>
      </c>
      <c r="AH769" s="448">
        <v>2584576.5347222225</v>
      </c>
      <c r="AI769" s="448">
        <v>20522.972999999998</v>
      </c>
      <c r="AJ769" s="448">
        <v>5.2722222222222221</v>
      </c>
      <c r="AK769" s="448">
        <v>7.1027777777777787</v>
      </c>
      <c r="AL769" s="448">
        <v>5.6399999999999992E-2</v>
      </c>
    </row>
    <row r="770" spans="1:38">
      <c r="A770" s="437" t="s">
        <v>1032</v>
      </c>
      <c r="B770" s="437" t="s">
        <v>2546</v>
      </c>
      <c r="C770" s="437" t="s">
        <v>517</v>
      </c>
      <c r="D770" s="437" t="s">
        <v>518</v>
      </c>
      <c r="E770" s="437" t="s">
        <v>1393</v>
      </c>
      <c r="F770" s="437" t="s">
        <v>986</v>
      </c>
      <c r="G770" s="437" t="s">
        <v>1369</v>
      </c>
      <c r="H770" s="437" t="s">
        <v>985</v>
      </c>
      <c r="I770" s="437" t="s">
        <v>0</v>
      </c>
      <c r="J770" s="437" t="s">
        <v>987</v>
      </c>
      <c r="K770" s="437" t="s">
        <v>521</v>
      </c>
      <c r="L770" s="437" t="s">
        <v>533</v>
      </c>
      <c r="M770" s="437">
        <v>1</v>
      </c>
      <c r="N770" s="437">
        <v>1</v>
      </c>
      <c r="O770" s="437">
        <v>1</v>
      </c>
      <c r="P770" s="437">
        <v>1</v>
      </c>
      <c r="Q770" s="437">
        <v>1</v>
      </c>
      <c r="R770" s="437">
        <v>1</v>
      </c>
      <c r="S770" s="448">
        <v>788977.5</v>
      </c>
      <c r="T770" s="448">
        <v>0</v>
      </c>
      <c r="U770" s="448">
        <v>0</v>
      </c>
      <c r="V770" s="448">
        <v>3898.86</v>
      </c>
      <c r="W770" s="448">
        <v>0</v>
      </c>
      <c r="X770" s="448">
        <v>0</v>
      </c>
      <c r="Y770" s="448">
        <v>0</v>
      </c>
      <c r="Z770" s="448">
        <v>788977.5</v>
      </c>
      <c r="AA770" s="846">
        <v>43780</v>
      </c>
      <c r="AB770" s="846">
        <v>46702</v>
      </c>
      <c r="AC770" s="847">
        <v>788977.5</v>
      </c>
      <c r="AD770" s="448">
        <v>6.2861111111111114</v>
      </c>
      <c r="AE770" s="448">
        <v>8.1166666666666671</v>
      </c>
      <c r="AF770" s="848">
        <v>5.9299999999999999E-2</v>
      </c>
      <c r="AG770" s="448">
        <v>4959600.229166667</v>
      </c>
      <c r="AH770" s="448">
        <v>6403867.375</v>
      </c>
      <c r="AI770" s="448">
        <v>46786.365749999997</v>
      </c>
      <c r="AJ770" s="448">
        <v>6.2861111111111114</v>
      </c>
      <c r="AK770" s="448">
        <v>8.1166666666666671</v>
      </c>
      <c r="AL770" s="448">
        <v>5.9299999999999999E-2</v>
      </c>
    </row>
    <row r="771" spans="1:38">
      <c r="A771" s="437" t="s">
        <v>1032</v>
      </c>
      <c r="B771" s="437" t="s">
        <v>2547</v>
      </c>
      <c r="C771" s="437" t="s">
        <v>517</v>
      </c>
      <c r="D771" s="437" t="s">
        <v>518</v>
      </c>
      <c r="E771" s="437" t="s">
        <v>1393</v>
      </c>
      <c r="F771" s="437" t="s">
        <v>986</v>
      </c>
      <c r="G771" s="437" t="s">
        <v>1369</v>
      </c>
      <c r="H771" s="437" t="s">
        <v>985</v>
      </c>
      <c r="I771" s="437" t="s">
        <v>0</v>
      </c>
      <c r="J771" s="437" t="s">
        <v>987</v>
      </c>
      <c r="K771" s="437" t="s">
        <v>521</v>
      </c>
      <c r="L771" s="437" t="s">
        <v>533</v>
      </c>
      <c r="M771" s="437">
        <v>1</v>
      </c>
      <c r="N771" s="437">
        <v>1</v>
      </c>
      <c r="O771" s="437">
        <v>1</v>
      </c>
      <c r="P771" s="437">
        <v>1</v>
      </c>
      <c r="Q771" s="437">
        <v>1</v>
      </c>
      <c r="R771" s="437">
        <v>1</v>
      </c>
      <c r="S771" s="448">
        <v>371700</v>
      </c>
      <c r="T771" s="448">
        <v>0</v>
      </c>
      <c r="U771" s="448">
        <v>0</v>
      </c>
      <c r="V771" s="448">
        <v>1923.55</v>
      </c>
      <c r="W771" s="448">
        <v>0</v>
      </c>
      <c r="X771" s="448">
        <v>0</v>
      </c>
      <c r="Y771" s="448">
        <v>0</v>
      </c>
      <c r="Z771" s="448">
        <v>371700</v>
      </c>
      <c r="AA771" s="846">
        <v>43780</v>
      </c>
      <c r="AB771" s="846">
        <v>47068</v>
      </c>
      <c r="AC771" s="847">
        <v>371700</v>
      </c>
      <c r="AD771" s="448">
        <v>7.302777777777778</v>
      </c>
      <c r="AE771" s="448">
        <v>9.1333333333333329</v>
      </c>
      <c r="AF771" s="848">
        <v>6.2100000000000002E-2</v>
      </c>
      <c r="AG771" s="448">
        <v>2714442.5</v>
      </c>
      <c r="AH771" s="448">
        <v>3394860</v>
      </c>
      <c r="AI771" s="448">
        <v>23082.57</v>
      </c>
      <c r="AJ771" s="448">
        <v>7.302777777777778</v>
      </c>
      <c r="AK771" s="448">
        <v>9.1333333333333329</v>
      </c>
      <c r="AL771" s="448">
        <v>6.2100000000000002E-2</v>
      </c>
    </row>
    <row r="772" spans="1:38">
      <c r="A772" s="437" t="s">
        <v>1032</v>
      </c>
      <c r="B772" s="437" t="s">
        <v>2548</v>
      </c>
      <c r="C772" s="437" t="s">
        <v>517</v>
      </c>
      <c r="D772" s="437" t="s">
        <v>518</v>
      </c>
      <c r="E772" s="437" t="s">
        <v>1393</v>
      </c>
      <c r="F772" s="437" t="s">
        <v>986</v>
      </c>
      <c r="G772" s="437" t="s">
        <v>1369</v>
      </c>
      <c r="H772" s="437" t="s">
        <v>985</v>
      </c>
      <c r="I772" s="437" t="s">
        <v>0</v>
      </c>
      <c r="J772" s="437" t="s">
        <v>987</v>
      </c>
      <c r="K772" s="437" t="s">
        <v>521</v>
      </c>
      <c r="L772" s="437" t="s">
        <v>533</v>
      </c>
      <c r="M772" s="437">
        <v>1</v>
      </c>
      <c r="N772" s="437">
        <v>1</v>
      </c>
      <c r="O772" s="437">
        <v>1</v>
      </c>
      <c r="P772" s="437">
        <v>1</v>
      </c>
      <c r="Q772" s="437">
        <v>1</v>
      </c>
      <c r="R772" s="437">
        <v>1</v>
      </c>
      <c r="S772" s="448">
        <v>424800</v>
      </c>
      <c r="T772" s="448">
        <v>0</v>
      </c>
      <c r="U772" s="448">
        <v>0</v>
      </c>
      <c r="V772" s="448">
        <v>2301</v>
      </c>
      <c r="W772" s="448">
        <v>0</v>
      </c>
      <c r="X772" s="448">
        <v>0</v>
      </c>
      <c r="Y772" s="448">
        <v>0</v>
      </c>
      <c r="Z772" s="448">
        <v>424800</v>
      </c>
      <c r="AA772" s="846">
        <v>43780</v>
      </c>
      <c r="AB772" s="846">
        <v>47433</v>
      </c>
      <c r="AC772" s="847">
        <v>424800</v>
      </c>
      <c r="AD772" s="448">
        <v>8.3166666666666664</v>
      </c>
      <c r="AE772" s="448">
        <v>10.147222222222222</v>
      </c>
      <c r="AF772" s="848">
        <v>6.5000000000000002E-2</v>
      </c>
      <c r="AG772" s="448">
        <v>3532920</v>
      </c>
      <c r="AH772" s="448">
        <v>4310540</v>
      </c>
      <c r="AI772" s="448">
        <v>27612</v>
      </c>
      <c r="AJ772" s="448">
        <v>8.3166666666666664</v>
      </c>
      <c r="AK772" s="448">
        <v>10.147222222222222</v>
      </c>
      <c r="AL772" s="448">
        <v>6.5000000000000002E-2</v>
      </c>
    </row>
    <row r="773" spans="1:38">
      <c r="A773" s="437" t="s">
        <v>1033</v>
      </c>
      <c r="B773" s="437" t="s">
        <v>2549</v>
      </c>
      <c r="C773" s="437" t="s">
        <v>517</v>
      </c>
      <c r="D773" s="437" t="s">
        <v>518</v>
      </c>
      <c r="E773" s="437" t="s">
        <v>1393</v>
      </c>
      <c r="F773" s="437" t="s">
        <v>986</v>
      </c>
      <c r="G773" s="437" t="s">
        <v>1369</v>
      </c>
      <c r="H773" s="437" t="s">
        <v>985</v>
      </c>
      <c r="I773" s="437" t="s">
        <v>0</v>
      </c>
      <c r="J773" s="437" t="s">
        <v>987</v>
      </c>
      <c r="K773" s="437" t="s">
        <v>521</v>
      </c>
      <c r="L773" s="437" t="s">
        <v>533</v>
      </c>
      <c r="M773" s="437">
        <v>1</v>
      </c>
      <c r="N773" s="437">
        <v>1</v>
      </c>
      <c r="O773" s="437">
        <v>1</v>
      </c>
      <c r="P773" s="437">
        <v>1</v>
      </c>
      <c r="Q773" s="437">
        <v>1</v>
      </c>
      <c r="R773" s="437">
        <v>1</v>
      </c>
      <c r="S773" s="448">
        <v>23600</v>
      </c>
      <c r="T773" s="448">
        <v>0</v>
      </c>
      <c r="U773" s="448">
        <v>0</v>
      </c>
      <c r="V773" s="448">
        <v>75.13</v>
      </c>
      <c r="W773" s="448">
        <v>0</v>
      </c>
      <c r="X773" s="448">
        <v>0</v>
      </c>
      <c r="Y773" s="448">
        <v>0</v>
      </c>
      <c r="Z773" s="448">
        <v>23600</v>
      </c>
      <c r="AA773" s="846">
        <v>43784</v>
      </c>
      <c r="AB773" s="846">
        <v>44515</v>
      </c>
      <c r="AC773" s="847">
        <v>47200</v>
      </c>
      <c r="AD773" s="448">
        <v>0.21111111111111111</v>
      </c>
      <c r="AE773" s="448">
        <v>2.0305555555555554</v>
      </c>
      <c r="AF773" s="848">
        <v>3.8199999999999998E-2</v>
      </c>
      <c r="AG773" s="448">
        <v>4982.2222222222226</v>
      </c>
      <c r="AH773" s="448">
        <v>47921.111111111109</v>
      </c>
      <c r="AI773" s="448">
        <v>901.52</v>
      </c>
      <c r="AJ773" s="448">
        <v>0.21111111111111114</v>
      </c>
      <c r="AK773" s="448">
        <v>2.0305555555555554</v>
      </c>
      <c r="AL773" s="448">
        <v>3.8199999999999998E-2</v>
      </c>
    </row>
    <row r="774" spans="1:38">
      <c r="A774" s="437" t="s">
        <v>1033</v>
      </c>
      <c r="B774" s="437" t="s">
        <v>2550</v>
      </c>
      <c r="C774" s="437" t="s">
        <v>517</v>
      </c>
      <c r="D774" s="437" t="s">
        <v>518</v>
      </c>
      <c r="E774" s="437" t="s">
        <v>1393</v>
      </c>
      <c r="F774" s="437" t="s">
        <v>986</v>
      </c>
      <c r="G774" s="437" t="s">
        <v>1369</v>
      </c>
      <c r="H774" s="437" t="s">
        <v>985</v>
      </c>
      <c r="I774" s="437" t="s">
        <v>0</v>
      </c>
      <c r="J774" s="437" t="s">
        <v>987</v>
      </c>
      <c r="K774" s="437" t="s">
        <v>521</v>
      </c>
      <c r="L774" s="437" t="s">
        <v>533</v>
      </c>
      <c r="M774" s="437">
        <v>1</v>
      </c>
      <c r="N774" s="437">
        <v>1</v>
      </c>
      <c r="O774" s="437">
        <v>1</v>
      </c>
      <c r="P774" s="437">
        <v>1</v>
      </c>
      <c r="Q774" s="437">
        <v>1</v>
      </c>
      <c r="R774" s="437">
        <v>1</v>
      </c>
      <c r="S774" s="448">
        <v>53100</v>
      </c>
      <c r="T774" s="448">
        <v>0</v>
      </c>
      <c r="U774" s="448">
        <v>0</v>
      </c>
      <c r="V774" s="448">
        <v>190.27</v>
      </c>
      <c r="W774" s="448">
        <v>0</v>
      </c>
      <c r="X774" s="448">
        <v>0</v>
      </c>
      <c r="Y774" s="448">
        <v>0</v>
      </c>
      <c r="Z774" s="448">
        <v>53100</v>
      </c>
      <c r="AA774" s="846">
        <v>43784</v>
      </c>
      <c r="AB774" s="846">
        <v>44880</v>
      </c>
      <c r="AC774" s="847">
        <v>53100</v>
      </c>
      <c r="AD774" s="448">
        <v>1.2250000000000001</v>
      </c>
      <c r="AE774" s="448">
        <v>3.0444444444444443</v>
      </c>
      <c r="AF774" s="848">
        <v>4.2999999999999997E-2</v>
      </c>
      <c r="AG774" s="448">
        <v>65047.500000000007</v>
      </c>
      <c r="AH774" s="448">
        <v>161660</v>
      </c>
      <c r="AI774" s="448">
        <v>2283.2999999999997</v>
      </c>
      <c r="AJ774" s="448">
        <v>1.2250000000000001</v>
      </c>
      <c r="AK774" s="448">
        <v>3.0444444444444443</v>
      </c>
      <c r="AL774" s="448">
        <v>4.2999999999999997E-2</v>
      </c>
    </row>
    <row r="775" spans="1:38">
      <c r="A775" s="437" t="s">
        <v>1033</v>
      </c>
      <c r="B775" s="437" t="s">
        <v>2551</v>
      </c>
      <c r="C775" s="437" t="s">
        <v>517</v>
      </c>
      <c r="D775" s="437" t="s">
        <v>518</v>
      </c>
      <c r="E775" s="437" t="s">
        <v>1393</v>
      </c>
      <c r="F775" s="437" t="s">
        <v>986</v>
      </c>
      <c r="G775" s="437" t="s">
        <v>1369</v>
      </c>
      <c r="H775" s="437" t="s">
        <v>985</v>
      </c>
      <c r="I775" s="437" t="s">
        <v>0</v>
      </c>
      <c r="J775" s="437" t="s">
        <v>987</v>
      </c>
      <c r="K775" s="437" t="s">
        <v>521</v>
      </c>
      <c r="L775" s="437" t="s">
        <v>533</v>
      </c>
      <c r="M775" s="437">
        <v>1</v>
      </c>
      <c r="N775" s="437">
        <v>1</v>
      </c>
      <c r="O775" s="437">
        <v>1</v>
      </c>
      <c r="P775" s="437">
        <v>1</v>
      </c>
      <c r="Q775" s="437">
        <v>1</v>
      </c>
      <c r="R775" s="437">
        <v>1</v>
      </c>
      <c r="S775" s="448">
        <v>53100</v>
      </c>
      <c r="T775" s="448">
        <v>0</v>
      </c>
      <c r="U775" s="448">
        <v>0</v>
      </c>
      <c r="V775" s="448">
        <v>208.42</v>
      </c>
      <c r="W775" s="448">
        <v>0</v>
      </c>
      <c r="X775" s="448">
        <v>0</v>
      </c>
      <c r="Y775" s="448">
        <v>0</v>
      </c>
      <c r="Z775" s="448">
        <v>53100</v>
      </c>
      <c r="AA775" s="846">
        <v>43784</v>
      </c>
      <c r="AB775" s="846">
        <v>45245</v>
      </c>
      <c r="AC775" s="847">
        <v>53100</v>
      </c>
      <c r="AD775" s="448">
        <v>2.2388888888888889</v>
      </c>
      <c r="AE775" s="448">
        <v>4.0583333333333336</v>
      </c>
      <c r="AF775" s="848">
        <v>4.7100000000000003E-2</v>
      </c>
      <c r="AG775" s="448">
        <v>118885</v>
      </c>
      <c r="AH775" s="448">
        <v>215497.5</v>
      </c>
      <c r="AI775" s="448">
        <v>2501.0100000000002</v>
      </c>
      <c r="AJ775" s="448">
        <v>2.2388888888888889</v>
      </c>
      <c r="AK775" s="448">
        <v>4.0583333333333336</v>
      </c>
      <c r="AL775" s="448">
        <v>4.7100000000000003E-2</v>
      </c>
    </row>
    <row r="776" spans="1:38">
      <c r="A776" s="437" t="s">
        <v>1033</v>
      </c>
      <c r="B776" s="437" t="s">
        <v>2552</v>
      </c>
      <c r="C776" s="437" t="s">
        <v>517</v>
      </c>
      <c r="D776" s="437" t="s">
        <v>518</v>
      </c>
      <c r="E776" s="437" t="s">
        <v>1393</v>
      </c>
      <c r="F776" s="437" t="s">
        <v>986</v>
      </c>
      <c r="G776" s="437" t="s">
        <v>1369</v>
      </c>
      <c r="H776" s="437" t="s">
        <v>985</v>
      </c>
      <c r="I776" s="437" t="s">
        <v>0</v>
      </c>
      <c r="J776" s="437" t="s">
        <v>987</v>
      </c>
      <c r="K776" s="437" t="s">
        <v>521</v>
      </c>
      <c r="L776" s="437" t="s">
        <v>533</v>
      </c>
      <c r="M776" s="437">
        <v>1</v>
      </c>
      <c r="N776" s="437">
        <v>1</v>
      </c>
      <c r="O776" s="437">
        <v>1</v>
      </c>
      <c r="P776" s="437">
        <v>1</v>
      </c>
      <c r="Q776" s="437">
        <v>1</v>
      </c>
      <c r="R776" s="437">
        <v>1</v>
      </c>
      <c r="S776" s="448">
        <v>53100</v>
      </c>
      <c r="T776" s="448">
        <v>0</v>
      </c>
      <c r="U776" s="448">
        <v>0</v>
      </c>
      <c r="V776" s="448">
        <v>224.35</v>
      </c>
      <c r="W776" s="448">
        <v>0</v>
      </c>
      <c r="X776" s="448">
        <v>0</v>
      </c>
      <c r="Y776" s="448">
        <v>0</v>
      </c>
      <c r="Z776" s="448">
        <v>53100</v>
      </c>
      <c r="AA776" s="846">
        <v>43784</v>
      </c>
      <c r="AB776" s="846">
        <v>45611</v>
      </c>
      <c r="AC776" s="847">
        <v>53100</v>
      </c>
      <c r="AD776" s="448">
        <v>3.2555555555555555</v>
      </c>
      <c r="AE776" s="448">
        <v>5.0750000000000002</v>
      </c>
      <c r="AF776" s="848">
        <v>5.0700000000000002E-2</v>
      </c>
      <c r="AG776" s="448">
        <v>172870</v>
      </c>
      <c r="AH776" s="448">
        <v>269482.5</v>
      </c>
      <c r="AI776" s="448">
        <v>2692.17</v>
      </c>
      <c r="AJ776" s="448">
        <v>3.2555555555555555</v>
      </c>
      <c r="AK776" s="448">
        <v>5.0750000000000002</v>
      </c>
      <c r="AL776" s="448">
        <v>5.0700000000000002E-2</v>
      </c>
    </row>
    <row r="777" spans="1:38">
      <c r="A777" s="437" t="s">
        <v>1033</v>
      </c>
      <c r="B777" s="437" t="s">
        <v>2553</v>
      </c>
      <c r="C777" s="437" t="s">
        <v>517</v>
      </c>
      <c r="D777" s="437" t="s">
        <v>518</v>
      </c>
      <c r="E777" s="437" t="s">
        <v>1393</v>
      </c>
      <c r="F777" s="437" t="s">
        <v>986</v>
      </c>
      <c r="G777" s="437" t="s">
        <v>1369</v>
      </c>
      <c r="H777" s="437" t="s">
        <v>985</v>
      </c>
      <c r="I777" s="437" t="s">
        <v>0</v>
      </c>
      <c r="J777" s="437" t="s">
        <v>987</v>
      </c>
      <c r="K777" s="437" t="s">
        <v>521</v>
      </c>
      <c r="L777" s="437" t="s">
        <v>533</v>
      </c>
      <c r="M777" s="437">
        <v>1</v>
      </c>
      <c r="N777" s="437">
        <v>1</v>
      </c>
      <c r="O777" s="437">
        <v>1</v>
      </c>
      <c r="P777" s="437">
        <v>1</v>
      </c>
      <c r="Q777" s="437">
        <v>1</v>
      </c>
      <c r="R777" s="437">
        <v>1</v>
      </c>
      <c r="S777" s="448">
        <v>88500</v>
      </c>
      <c r="T777" s="448">
        <v>0</v>
      </c>
      <c r="U777" s="448">
        <v>0</v>
      </c>
      <c r="V777" s="448">
        <v>395.3</v>
      </c>
      <c r="W777" s="448">
        <v>0</v>
      </c>
      <c r="X777" s="448">
        <v>0</v>
      </c>
      <c r="Y777" s="448">
        <v>0</v>
      </c>
      <c r="Z777" s="448">
        <v>88500</v>
      </c>
      <c r="AA777" s="846">
        <v>43784</v>
      </c>
      <c r="AB777" s="846">
        <v>45976</v>
      </c>
      <c r="AC777" s="847">
        <v>88500</v>
      </c>
      <c r="AD777" s="448">
        <v>4.2694444444444448</v>
      </c>
      <c r="AE777" s="448">
        <v>6.0888888888888886</v>
      </c>
      <c r="AF777" s="848">
        <v>5.3600000000000002E-2</v>
      </c>
      <c r="AG777" s="448">
        <v>377845.83333333337</v>
      </c>
      <c r="AH777" s="448">
        <v>538866.66666666663</v>
      </c>
      <c r="AI777" s="448">
        <v>4743.6000000000004</v>
      </c>
      <c r="AJ777" s="448">
        <v>4.2694444444444448</v>
      </c>
      <c r="AK777" s="448">
        <v>6.0888888888888886</v>
      </c>
      <c r="AL777" s="448">
        <v>5.3600000000000002E-2</v>
      </c>
    </row>
    <row r="778" spans="1:38">
      <c r="A778" s="437" t="s">
        <v>1033</v>
      </c>
      <c r="B778" s="437" t="s">
        <v>2554</v>
      </c>
      <c r="C778" s="437" t="s">
        <v>517</v>
      </c>
      <c r="D778" s="437" t="s">
        <v>518</v>
      </c>
      <c r="E778" s="437" t="s">
        <v>1393</v>
      </c>
      <c r="F778" s="437" t="s">
        <v>986</v>
      </c>
      <c r="G778" s="437" t="s">
        <v>1369</v>
      </c>
      <c r="H778" s="437" t="s">
        <v>985</v>
      </c>
      <c r="I778" s="437" t="s">
        <v>0</v>
      </c>
      <c r="J778" s="437" t="s">
        <v>987</v>
      </c>
      <c r="K778" s="437" t="s">
        <v>521</v>
      </c>
      <c r="L778" s="437" t="s">
        <v>533</v>
      </c>
      <c r="M778" s="437">
        <v>1</v>
      </c>
      <c r="N778" s="437">
        <v>1</v>
      </c>
      <c r="O778" s="437">
        <v>1</v>
      </c>
      <c r="P778" s="437">
        <v>1</v>
      </c>
      <c r="Q778" s="437">
        <v>1</v>
      </c>
      <c r="R778" s="437">
        <v>1</v>
      </c>
      <c r="S778" s="448">
        <v>146762.5</v>
      </c>
      <c r="T778" s="448">
        <v>0</v>
      </c>
      <c r="U778" s="448">
        <v>0</v>
      </c>
      <c r="V778" s="448">
        <v>689.78</v>
      </c>
      <c r="W778" s="448">
        <v>0</v>
      </c>
      <c r="X778" s="448">
        <v>0</v>
      </c>
      <c r="Y778" s="448">
        <v>0</v>
      </c>
      <c r="Z778" s="448">
        <v>146762.5</v>
      </c>
      <c r="AA778" s="846">
        <v>43784</v>
      </c>
      <c r="AB778" s="846">
        <v>46341</v>
      </c>
      <c r="AC778" s="847">
        <v>146762.5</v>
      </c>
      <c r="AD778" s="448">
        <v>5.2833333333333332</v>
      </c>
      <c r="AE778" s="448">
        <v>7.1027777777777779</v>
      </c>
      <c r="AF778" s="848">
        <v>5.6399999999999999E-2</v>
      </c>
      <c r="AG778" s="448">
        <v>775395.20833333337</v>
      </c>
      <c r="AH778" s="448">
        <v>1042421.4236111111</v>
      </c>
      <c r="AI778" s="448">
        <v>8277.4050000000007</v>
      </c>
      <c r="AJ778" s="448">
        <v>5.2833333333333332</v>
      </c>
      <c r="AK778" s="448">
        <v>7.1027777777777779</v>
      </c>
      <c r="AL778" s="448">
        <v>5.6400000000000006E-2</v>
      </c>
    </row>
    <row r="779" spans="1:38">
      <c r="A779" s="437" t="s">
        <v>1033</v>
      </c>
      <c r="B779" s="437" t="s">
        <v>2555</v>
      </c>
      <c r="C779" s="437" t="s">
        <v>517</v>
      </c>
      <c r="D779" s="437" t="s">
        <v>518</v>
      </c>
      <c r="E779" s="437" t="s">
        <v>1393</v>
      </c>
      <c r="F779" s="437" t="s">
        <v>986</v>
      </c>
      <c r="G779" s="437" t="s">
        <v>1369</v>
      </c>
      <c r="H779" s="437" t="s">
        <v>985</v>
      </c>
      <c r="I779" s="437" t="s">
        <v>0</v>
      </c>
      <c r="J779" s="437" t="s">
        <v>987</v>
      </c>
      <c r="K779" s="437" t="s">
        <v>521</v>
      </c>
      <c r="L779" s="437" t="s">
        <v>533</v>
      </c>
      <c r="M779" s="437">
        <v>1</v>
      </c>
      <c r="N779" s="437">
        <v>1</v>
      </c>
      <c r="O779" s="437">
        <v>1</v>
      </c>
      <c r="P779" s="437">
        <v>1</v>
      </c>
      <c r="Q779" s="437">
        <v>1</v>
      </c>
      <c r="R779" s="437">
        <v>1</v>
      </c>
      <c r="S779" s="448">
        <v>143517.5</v>
      </c>
      <c r="T779" s="448">
        <v>0</v>
      </c>
      <c r="U779" s="448">
        <v>0</v>
      </c>
      <c r="V779" s="448">
        <v>709.22</v>
      </c>
      <c r="W779" s="448">
        <v>0</v>
      </c>
      <c r="X779" s="448">
        <v>0</v>
      </c>
      <c r="Y779" s="448">
        <v>0</v>
      </c>
      <c r="Z779" s="448">
        <v>143517.5</v>
      </c>
      <c r="AA779" s="846">
        <v>43784</v>
      </c>
      <c r="AB779" s="846">
        <v>46706</v>
      </c>
      <c r="AC779" s="847">
        <v>143517.5</v>
      </c>
      <c r="AD779" s="448">
        <v>6.2972222222222225</v>
      </c>
      <c r="AE779" s="448">
        <v>8.1166666666666671</v>
      </c>
      <c r="AF779" s="848">
        <v>5.9299999999999999E-2</v>
      </c>
      <c r="AG779" s="448">
        <v>903761.59027777787</v>
      </c>
      <c r="AH779" s="448">
        <v>1164883.7083333335</v>
      </c>
      <c r="AI779" s="448">
        <v>8510.5877500000006</v>
      </c>
      <c r="AJ779" s="448">
        <v>6.2972222222222225</v>
      </c>
      <c r="AK779" s="448">
        <v>8.1166666666666671</v>
      </c>
      <c r="AL779" s="448">
        <v>5.9300000000000005E-2</v>
      </c>
    </row>
    <row r="780" spans="1:38">
      <c r="A780" s="437" t="s">
        <v>1033</v>
      </c>
      <c r="B780" s="437" t="s">
        <v>2556</v>
      </c>
      <c r="C780" s="437" t="s">
        <v>517</v>
      </c>
      <c r="D780" s="437" t="s">
        <v>518</v>
      </c>
      <c r="E780" s="437" t="s">
        <v>1393</v>
      </c>
      <c r="F780" s="437" t="s">
        <v>986</v>
      </c>
      <c r="G780" s="437" t="s">
        <v>1369</v>
      </c>
      <c r="H780" s="437" t="s">
        <v>985</v>
      </c>
      <c r="I780" s="437" t="s">
        <v>0</v>
      </c>
      <c r="J780" s="437" t="s">
        <v>987</v>
      </c>
      <c r="K780" s="437" t="s">
        <v>521</v>
      </c>
      <c r="L780" s="437" t="s">
        <v>533</v>
      </c>
      <c r="M780" s="437">
        <v>1</v>
      </c>
      <c r="N780" s="437">
        <v>1</v>
      </c>
      <c r="O780" s="437">
        <v>1</v>
      </c>
      <c r="P780" s="437">
        <v>1</v>
      </c>
      <c r="Q780" s="437">
        <v>1</v>
      </c>
      <c r="R780" s="437">
        <v>1</v>
      </c>
      <c r="S780" s="448">
        <v>188357.5</v>
      </c>
      <c r="T780" s="448">
        <v>0</v>
      </c>
      <c r="U780" s="448">
        <v>0</v>
      </c>
      <c r="V780" s="448">
        <v>974.75</v>
      </c>
      <c r="W780" s="448">
        <v>0</v>
      </c>
      <c r="X780" s="448">
        <v>0</v>
      </c>
      <c r="Y780" s="448">
        <v>0</v>
      </c>
      <c r="Z780" s="448">
        <v>188357.5</v>
      </c>
      <c r="AA780" s="846">
        <v>43784</v>
      </c>
      <c r="AB780" s="846">
        <v>47072</v>
      </c>
      <c r="AC780" s="847">
        <v>188357.5</v>
      </c>
      <c r="AD780" s="448">
        <v>7.3138888888888891</v>
      </c>
      <c r="AE780" s="448">
        <v>9.1333333333333329</v>
      </c>
      <c r="AF780" s="848">
        <v>6.2100000000000002E-2</v>
      </c>
      <c r="AG780" s="448">
        <v>1377625.826388889</v>
      </c>
      <c r="AH780" s="448">
        <v>1720331.8333333333</v>
      </c>
      <c r="AI780" s="448">
        <v>11697.000750000001</v>
      </c>
      <c r="AJ780" s="448">
        <v>7.3138888888888891</v>
      </c>
      <c r="AK780" s="448">
        <v>9.1333333333333329</v>
      </c>
      <c r="AL780" s="448">
        <v>6.2100000000000002E-2</v>
      </c>
    </row>
    <row r="781" spans="1:38">
      <c r="A781" s="437" t="s">
        <v>1033</v>
      </c>
      <c r="B781" s="437" t="s">
        <v>2557</v>
      </c>
      <c r="C781" s="437" t="s">
        <v>517</v>
      </c>
      <c r="D781" s="437" t="s">
        <v>518</v>
      </c>
      <c r="E781" s="437" t="s">
        <v>1393</v>
      </c>
      <c r="F781" s="437" t="s">
        <v>986</v>
      </c>
      <c r="G781" s="437" t="s">
        <v>1369</v>
      </c>
      <c r="H781" s="437" t="s">
        <v>985</v>
      </c>
      <c r="I781" s="437" t="s">
        <v>0</v>
      </c>
      <c r="J781" s="437" t="s">
        <v>987</v>
      </c>
      <c r="K781" s="437" t="s">
        <v>521</v>
      </c>
      <c r="L781" s="437" t="s">
        <v>533</v>
      </c>
      <c r="M781" s="437">
        <v>1</v>
      </c>
      <c r="N781" s="437">
        <v>1</v>
      </c>
      <c r="O781" s="437">
        <v>1</v>
      </c>
      <c r="P781" s="437">
        <v>1</v>
      </c>
      <c r="Q781" s="437">
        <v>1</v>
      </c>
      <c r="R781" s="437">
        <v>1</v>
      </c>
      <c r="S781" s="448">
        <v>106200</v>
      </c>
      <c r="T781" s="448">
        <v>0</v>
      </c>
      <c r="U781" s="448">
        <v>0</v>
      </c>
      <c r="V781" s="448">
        <v>575.25</v>
      </c>
      <c r="W781" s="448">
        <v>0</v>
      </c>
      <c r="X781" s="448">
        <v>0</v>
      </c>
      <c r="Y781" s="448">
        <v>0</v>
      </c>
      <c r="Z781" s="448">
        <v>106200</v>
      </c>
      <c r="AA781" s="846">
        <v>43784</v>
      </c>
      <c r="AB781" s="846">
        <v>47437</v>
      </c>
      <c r="AC781" s="847">
        <v>106200</v>
      </c>
      <c r="AD781" s="448">
        <v>8.3277777777777775</v>
      </c>
      <c r="AE781" s="448">
        <v>10.147222222222222</v>
      </c>
      <c r="AF781" s="848">
        <v>6.5000000000000002E-2</v>
      </c>
      <c r="AG781" s="448">
        <v>884410</v>
      </c>
      <c r="AH781" s="448">
        <v>1077635</v>
      </c>
      <c r="AI781" s="448">
        <v>6903</v>
      </c>
      <c r="AJ781" s="448">
        <v>8.3277777777777775</v>
      </c>
      <c r="AK781" s="448">
        <v>10.147222222222222</v>
      </c>
      <c r="AL781" s="448">
        <v>6.5000000000000002E-2</v>
      </c>
    </row>
    <row r="782" spans="1:38">
      <c r="A782" s="437" t="s">
        <v>1034</v>
      </c>
      <c r="B782" s="437" t="s">
        <v>2558</v>
      </c>
      <c r="C782" s="437" t="s">
        <v>517</v>
      </c>
      <c r="D782" s="437" t="s">
        <v>518</v>
      </c>
      <c r="E782" s="437" t="s">
        <v>1393</v>
      </c>
      <c r="F782" s="437" t="s">
        <v>986</v>
      </c>
      <c r="G782" s="437" t="s">
        <v>1369</v>
      </c>
      <c r="H782" s="437" t="s">
        <v>985</v>
      </c>
      <c r="I782" s="437" t="s">
        <v>0</v>
      </c>
      <c r="J782" s="437" t="s">
        <v>987</v>
      </c>
      <c r="K782" s="437" t="s">
        <v>521</v>
      </c>
      <c r="L782" s="437" t="s">
        <v>533</v>
      </c>
      <c r="M782" s="437">
        <v>1</v>
      </c>
      <c r="N782" s="437">
        <v>1</v>
      </c>
      <c r="O782" s="437">
        <v>1</v>
      </c>
      <c r="P782" s="437">
        <v>1</v>
      </c>
      <c r="Q782" s="437">
        <v>1</v>
      </c>
      <c r="R782" s="437">
        <v>1</v>
      </c>
      <c r="S782" s="448">
        <v>103692.5</v>
      </c>
      <c r="T782" s="448">
        <v>0</v>
      </c>
      <c r="U782" s="448">
        <v>0</v>
      </c>
      <c r="V782" s="448">
        <v>371.56</v>
      </c>
      <c r="W782" s="448">
        <v>0</v>
      </c>
      <c r="X782" s="448">
        <v>0</v>
      </c>
      <c r="Y782" s="448">
        <v>0</v>
      </c>
      <c r="Z782" s="448">
        <v>103692.5</v>
      </c>
      <c r="AA782" s="846">
        <v>43790</v>
      </c>
      <c r="AB782" s="846">
        <v>44886</v>
      </c>
      <c r="AC782" s="847">
        <v>103692.5</v>
      </c>
      <c r="AD782" s="448">
        <v>1.2416666666666667</v>
      </c>
      <c r="AE782" s="448">
        <v>3.0444444444444443</v>
      </c>
      <c r="AF782" s="848">
        <v>4.2999999999999997E-2</v>
      </c>
      <c r="AG782" s="448">
        <v>128751.52083333334</v>
      </c>
      <c r="AH782" s="448">
        <v>315686.05555555556</v>
      </c>
      <c r="AI782" s="448">
        <v>4458.7774999999992</v>
      </c>
      <c r="AJ782" s="448">
        <v>1.2416666666666667</v>
      </c>
      <c r="AK782" s="448">
        <v>3.0444444444444443</v>
      </c>
      <c r="AL782" s="448">
        <v>4.299999999999999E-2</v>
      </c>
    </row>
    <row r="783" spans="1:38">
      <c r="A783" s="437" t="s">
        <v>1034</v>
      </c>
      <c r="B783" s="437" t="s">
        <v>2559</v>
      </c>
      <c r="C783" s="437" t="s">
        <v>517</v>
      </c>
      <c r="D783" s="437" t="s">
        <v>518</v>
      </c>
      <c r="E783" s="437" t="s">
        <v>1393</v>
      </c>
      <c r="F783" s="437" t="s">
        <v>986</v>
      </c>
      <c r="G783" s="437" t="s">
        <v>1369</v>
      </c>
      <c r="H783" s="437" t="s">
        <v>985</v>
      </c>
      <c r="I783" s="437" t="s">
        <v>0</v>
      </c>
      <c r="J783" s="437" t="s">
        <v>987</v>
      </c>
      <c r="K783" s="437" t="s">
        <v>521</v>
      </c>
      <c r="L783" s="437" t="s">
        <v>533</v>
      </c>
      <c r="M783" s="437">
        <v>1</v>
      </c>
      <c r="N783" s="437">
        <v>1</v>
      </c>
      <c r="O783" s="437">
        <v>1</v>
      </c>
      <c r="P783" s="437">
        <v>1</v>
      </c>
      <c r="Q783" s="437">
        <v>1</v>
      </c>
      <c r="R783" s="437">
        <v>1</v>
      </c>
      <c r="S783" s="448">
        <v>47495</v>
      </c>
      <c r="T783" s="448">
        <v>0</v>
      </c>
      <c r="U783" s="448">
        <v>0</v>
      </c>
      <c r="V783" s="448">
        <v>212.14</v>
      </c>
      <c r="W783" s="448">
        <v>0</v>
      </c>
      <c r="X783" s="448">
        <v>0</v>
      </c>
      <c r="Y783" s="448">
        <v>0</v>
      </c>
      <c r="Z783" s="448">
        <v>47495</v>
      </c>
      <c r="AA783" s="846">
        <v>43790</v>
      </c>
      <c r="AB783" s="846">
        <v>45982</v>
      </c>
      <c r="AC783" s="847">
        <v>47495</v>
      </c>
      <c r="AD783" s="448">
        <v>4.2861111111111114</v>
      </c>
      <c r="AE783" s="448">
        <v>6.0888888888888886</v>
      </c>
      <c r="AF783" s="848">
        <v>5.3600000000000002E-2</v>
      </c>
      <c r="AG783" s="448">
        <v>203568.84722222225</v>
      </c>
      <c r="AH783" s="448">
        <v>289191.77777777775</v>
      </c>
      <c r="AI783" s="448">
        <v>2545.732</v>
      </c>
      <c r="AJ783" s="448">
        <v>4.2861111111111114</v>
      </c>
      <c r="AK783" s="448">
        <v>6.0888888888888886</v>
      </c>
      <c r="AL783" s="448">
        <v>5.3600000000000002E-2</v>
      </c>
    </row>
    <row r="784" spans="1:38">
      <c r="A784" s="437" t="s">
        <v>1034</v>
      </c>
      <c r="B784" s="437" t="s">
        <v>2560</v>
      </c>
      <c r="C784" s="437" t="s">
        <v>517</v>
      </c>
      <c r="D784" s="437" t="s">
        <v>518</v>
      </c>
      <c r="E784" s="437" t="s">
        <v>1393</v>
      </c>
      <c r="F784" s="437" t="s">
        <v>986</v>
      </c>
      <c r="G784" s="437" t="s">
        <v>1369</v>
      </c>
      <c r="H784" s="437" t="s">
        <v>985</v>
      </c>
      <c r="I784" s="437" t="s">
        <v>0</v>
      </c>
      <c r="J784" s="437" t="s">
        <v>987</v>
      </c>
      <c r="K784" s="437" t="s">
        <v>521</v>
      </c>
      <c r="L784" s="437" t="s">
        <v>533</v>
      </c>
      <c r="M784" s="437">
        <v>1</v>
      </c>
      <c r="N784" s="437">
        <v>1</v>
      </c>
      <c r="O784" s="437">
        <v>1</v>
      </c>
      <c r="P784" s="437">
        <v>1</v>
      </c>
      <c r="Q784" s="437">
        <v>1</v>
      </c>
      <c r="R784" s="437">
        <v>1</v>
      </c>
      <c r="S784" s="448">
        <v>155465</v>
      </c>
      <c r="T784" s="448">
        <v>0</v>
      </c>
      <c r="U784" s="448">
        <v>0</v>
      </c>
      <c r="V784" s="448">
        <v>730.69</v>
      </c>
      <c r="W784" s="448">
        <v>0</v>
      </c>
      <c r="X784" s="448">
        <v>0</v>
      </c>
      <c r="Y784" s="448">
        <v>0</v>
      </c>
      <c r="Z784" s="448">
        <v>155465</v>
      </c>
      <c r="AA784" s="846">
        <v>43790</v>
      </c>
      <c r="AB784" s="846">
        <v>46347</v>
      </c>
      <c r="AC784" s="847">
        <v>155465</v>
      </c>
      <c r="AD784" s="448">
        <v>5.3</v>
      </c>
      <c r="AE784" s="448">
        <v>7.1027777777777779</v>
      </c>
      <c r="AF784" s="848">
        <v>5.6399999999999999E-2</v>
      </c>
      <c r="AG784" s="448">
        <v>823964.5</v>
      </c>
      <c r="AH784" s="448">
        <v>1104233.3472222222</v>
      </c>
      <c r="AI784" s="448">
        <v>8768.2260000000006</v>
      </c>
      <c r="AJ784" s="448">
        <v>5.3</v>
      </c>
      <c r="AK784" s="448">
        <v>7.1027777777777779</v>
      </c>
      <c r="AL784" s="448">
        <v>5.6400000000000006E-2</v>
      </c>
    </row>
    <row r="785" spans="1:38">
      <c r="A785" s="437" t="s">
        <v>1034</v>
      </c>
      <c r="B785" s="437" t="s">
        <v>2561</v>
      </c>
      <c r="C785" s="437" t="s">
        <v>517</v>
      </c>
      <c r="D785" s="437" t="s">
        <v>518</v>
      </c>
      <c r="E785" s="437" t="s">
        <v>1393</v>
      </c>
      <c r="F785" s="437" t="s">
        <v>986</v>
      </c>
      <c r="G785" s="437" t="s">
        <v>1369</v>
      </c>
      <c r="H785" s="437" t="s">
        <v>985</v>
      </c>
      <c r="I785" s="437" t="s">
        <v>0</v>
      </c>
      <c r="J785" s="437" t="s">
        <v>987</v>
      </c>
      <c r="K785" s="437" t="s">
        <v>521</v>
      </c>
      <c r="L785" s="437" t="s">
        <v>533</v>
      </c>
      <c r="M785" s="437">
        <v>1</v>
      </c>
      <c r="N785" s="437">
        <v>1</v>
      </c>
      <c r="O785" s="437">
        <v>1</v>
      </c>
      <c r="P785" s="437">
        <v>1</v>
      </c>
      <c r="Q785" s="437">
        <v>1</v>
      </c>
      <c r="R785" s="437">
        <v>1</v>
      </c>
      <c r="S785" s="448">
        <v>206795</v>
      </c>
      <c r="T785" s="448">
        <v>0</v>
      </c>
      <c r="U785" s="448">
        <v>0</v>
      </c>
      <c r="V785" s="448">
        <v>1021.91</v>
      </c>
      <c r="W785" s="448">
        <v>0</v>
      </c>
      <c r="X785" s="448">
        <v>0</v>
      </c>
      <c r="Y785" s="448">
        <v>0</v>
      </c>
      <c r="Z785" s="448">
        <v>206795</v>
      </c>
      <c r="AA785" s="846">
        <v>43790</v>
      </c>
      <c r="AB785" s="846">
        <v>46712</v>
      </c>
      <c r="AC785" s="847">
        <v>206795</v>
      </c>
      <c r="AD785" s="448">
        <v>6.3138888888888891</v>
      </c>
      <c r="AE785" s="448">
        <v>8.1166666666666671</v>
      </c>
      <c r="AF785" s="848">
        <v>5.9299999999999999E-2</v>
      </c>
      <c r="AG785" s="448">
        <v>1305680.6527777778</v>
      </c>
      <c r="AH785" s="448">
        <v>1678486.0833333335</v>
      </c>
      <c r="AI785" s="448">
        <v>12262.943499999999</v>
      </c>
      <c r="AJ785" s="448">
        <v>6.3138888888888891</v>
      </c>
      <c r="AK785" s="448">
        <v>8.1166666666666671</v>
      </c>
      <c r="AL785" s="448">
        <v>5.9299999999999999E-2</v>
      </c>
    </row>
    <row r="786" spans="1:38">
      <c r="A786" s="437" t="s">
        <v>1034</v>
      </c>
      <c r="B786" s="437" t="s">
        <v>2562</v>
      </c>
      <c r="C786" s="437" t="s">
        <v>517</v>
      </c>
      <c r="D786" s="437" t="s">
        <v>518</v>
      </c>
      <c r="E786" s="437" t="s">
        <v>1393</v>
      </c>
      <c r="F786" s="437" t="s">
        <v>986</v>
      </c>
      <c r="G786" s="437" t="s">
        <v>1369</v>
      </c>
      <c r="H786" s="437" t="s">
        <v>985</v>
      </c>
      <c r="I786" s="437" t="s">
        <v>0</v>
      </c>
      <c r="J786" s="437" t="s">
        <v>987</v>
      </c>
      <c r="K786" s="437" t="s">
        <v>521</v>
      </c>
      <c r="L786" s="437" t="s">
        <v>533</v>
      </c>
      <c r="M786" s="437">
        <v>1</v>
      </c>
      <c r="N786" s="437">
        <v>1</v>
      </c>
      <c r="O786" s="437">
        <v>1</v>
      </c>
      <c r="P786" s="437">
        <v>1</v>
      </c>
      <c r="Q786" s="437">
        <v>1</v>
      </c>
      <c r="R786" s="437">
        <v>1</v>
      </c>
      <c r="S786" s="448">
        <v>172427.5</v>
      </c>
      <c r="T786" s="448">
        <v>0</v>
      </c>
      <c r="U786" s="448">
        <v>0</v>
      </c>
      <c r="V786" s="448">
        <v>892.31</v>
      </c>
      <c r="W786" s="448">
        <v>0</v>
      </c>
      <c r="X786" s="448">
        <v>0</v>
      </c>
      <c r="Y786" s="448">
        <v>0</v>
      </c>
      <c r="Z786" s="448">
        <v>172427.5</v>
      </c>
      <c r="AA786" s="846">
        <v>43790</v>
      </c>
      <c r="AB786" s="846">
        <v>47078</v>
      </c>
      <c r="AC786" s="847">
        <v>172427.5</v>
      </c>
      <c r="AD786" s="448">
        <v>7.3305555555555557</v>
      </c>
      <c r="AE786" s="448">
        <v>9.1333333333333329</v>
      </c>
      <c r="AF786" s="848">
        <v>6.2100000000000002E-2</v>
      </c>
      <c r="AG786" s="448">
        <v>1263989.3680555555</v>
      </c>
      <c r="AH786" s="448">
        <v>1574837.8333333333</v>
      </c>
      <c r="AI786" s="448">
        <v>10707.74775</v>
      </c>
      <c r="AJ786" s="448">
        <v>7.3305555555555548</v>
      </c>
      <c r="AK786" s="448">
        <v>9.1333333333333329</v>
      </c>
      <c r="AL786" s="448">
        <v>6.2100000000000002E-2</v>
      </c>
    </row>
    <row r="787" spans="1:38">
      <c r="A787" s="437" t="s">
        <v>1034</v>
      </c>
      <c r="B787" s="437" t="s">
        <v>2563</v>
      </c>
      <c r="C787" s="437" t="s">
        <v>517</v>
      </c>
      <c r="D787" s="437" t="s">
        <v>518</v>
      </c>
      <c r="E787" s="437" t="s">
        <v>1393</v>
      </c>
      <c r="F787" s="437" t="s">
        <v>986</v>
      </c>
      <c r="G787" s="437" t="s">
        <v>1369</v>
      </c>
      <c r="H787" s="437" t="s">
        <v>985</v>
      </c>
      <c r="I787" s="437" t="s">
        <v>0</v>
      </c>
      <c r="J787" s="437" t="s">
        <v>987</v>
      </c>
      <c r="K787" s="437" t="s">
        <v>521</v>
      </c>
      <c r="L787" s="437" t="s">
        <v>533</v>
      </c>
      <c r="M787" s="437">
        <v>1</v>
      </c>
      <c r="N787" s="437">
        <v>1</v>
      </c>
      <c r="O787" s="437">
        <v>1</v>
      </c>
      <c r="P787" s="437">
        <v>1</v>
      </c>
      <c r="Q787" s="437">
        <v>1</v>
      </c>
      <c r="R787" s="437">
        <v>1</v>
      </c>
      <c r="S787" s="448">
        <v>53100</v>
      </c>
      <c r="T787" s="448">
        <v>0</v>
      </c>
      <c r="U787" s="448">
        <v>0</v>
      </c>
      <c r="V787" s="448">
        <v>287.62</v>
      </c>
      <c r="W787" s="448">
        <v>0</v>
      </c>
      <c r="X787" s="448">
        <v>0</v>
      </c>
      <c r="Y787" s="448">
        <v>0</v>
      </c>
      <c r="Z787" s="448">
        <v>53100</v>
      </c>
      <c r="AA787" s="846">
        <v>43790</v>
      </c>
      <c r="AB787" s="846">
        <v>47443</v>
      </c>
      <c r="AC787" s="847">
        <v>53100</v>
      </c>
      <c r="AD787" s="448">
        <v>8.344444444444445</v>
      </c>
      <c r="AE787" s="448">
        <v>10.147222222222222</v>
      </c>
      <c r="AF787" s="848">
        <v>6.5000000000000002E-2</v>
      </c>
      <c r="AG787" s="448">
        <v>443090.00000000006</v>
      </c>
      <c r="AH787" s="448">
        <v>538817.5</v>
      </c>
      <c r="AI787" s="448">
        <v>3451.5</v>
      </c>
      <c r="AJ787" s="448">
        <v>8.344444444444445</v>
      </c>
      <c r="AK787" s="448">
        <v>10.147222222222222</v>
      </c>
      <c r="AL787" s="448">
        <v>6.5000000000000002E-2</v>
      </c>
    </row>
    <row r="788" spans="1:38">
      <c r="A788" s="437" t="s">
        <v>1035</v>
      </c>
      <c r="B788" s="437" t="s">
        <v>2564</v>
      </c>
      <c r="C788" s="437" t="s">
        <v>517</v>
      </c>
      <c r="D788" s="437" t="s">
        <v>518</v>
      </c>
      <c r="E788" s="437" t="s">
        <v>1393</v>
      </c>
      <c r="F788" s="437" t="s">
        <v>986</v>
      </c>
      <c r="G788" s="437" t="s">
        <v>1369</v>
      </c>
      <c r="H788" s="437" t="s">
        <v>985</v>
      </c>
      <c r="I788" s="437" t="s">
        <v>0</v>
      </c>
      <c r="J788" s="437" t="s">
        <v>987</v>
      </c>
      <c r="K788" s="437" t="s">
        <v>521</v>
      </c>
      <c r="L788" s="437" t="s">
        <v>533</v>
      </c>
      <c r="M788" s="437">
        <v>1</v>
      </c>
      <c r="N788" s="437">
        <v>1</v>
      </c>
      <c r="O788" s="437">
        <v>1</v>
      </c>
      <c r="P788" s="437">
        <v>1</v>
      </c>
      <c r="Q788" s="437">
        <v>1</v>
      </c>
      <c r="R788" s="437">
        <v>1</v>
      </c>
      <c r="S788" s="448">
        <v>53100</v>
      </c>
      <c r="T788" s="448">
        <v>0</v>
      </c>
      <c r="U788" s="448">
        <v>0</v>
      </c>
      <c r="V788" s="448">
        <v>224.35</v>
      </c>
      <c r="W788" s="448">
        <v>0</v>
      </c>
      <c r="X788" s="448">
        <v>0</v>
      </c>
      <c r="Y788" s="448">
        <v>0</v>
      </c>
      <c r="Z788" s="448">
        <v>53100</v>
      </c>
      <c r="AA788" s="846">
        <v>43803</v>
      </c>
      <c r="AB788" s="846">
        <v>45630</v>
      </c>
      <c r="AC788" s="847">
        <v>53100</v>
      </c>
      <c r="AD788" s="448">
        <v>3.3083333333333331</v>
      </c>
      <c r="AE788" s="448">
        <v>5.0750000000000002</v>
      </c>
      <c r="AF788" s="848">
        <v>5.0700000000000002E-2</v>
      </c>
      <c r="AG788" s="448">
        <v>175672.5</v>
      </c>
      <c r="AH788" s="448">
        <v>269482.5</v>
      </c>
      <c r="AI788" s="448">
        <v>2692.17</v>
      </c>
      <c r="AJ788" s="448">
        <v>3.3083333333333331</v>
      </c>
      <c r="AK788" s="448">
        <v>5.0750000000000002</v>
      </c>
      <c r="AL788" s="448">
        <v>5.0700000000000002E-2</v>
      </c>
    </row>
    <row r="789" spans="1:38">
      <c r="A789" s="437" t="s">
        <v>1035</v>
      </c>
      <c r="B789" s="437" t="s">
        <v>2565</v>
      </c>
      <c r="C789" s="437" t="s">
        <v>517</v>
      </c>
      <c r="D789" s="437" t="s">
        <v>518</v>
      </c>
      <c r="E789" s="437" t="s">
        <v>1393</v>
      </c>
      <c r="F789" s="437" t="s">
        <v>986</v>
      </c>
      <c r="G789" s="437" t="s">
        <v>1369</v>
      </c>
      <c r="H789" s="437" t="s">
        <v>985</v>
      </c>
      <c r="I789" s="437" t="s">
        <v>0</v>
      </c>
      <c r="J789" s="437" t="s">
        <v>987</v>
      </c>
      <c r="K789" s="437" t="s">
        <v>521</v>
      </c>
      <c r="L789" s="437" t="s">
        <v>533</v>
      </c>
      <c r="M789" s="437">
        <v>1</v>
      </c>
      <c r="N789" s="437">
        <v>1</v>
      </c>
      <c r="O789" s="437">
        <v>1</v>
      </c>
      <c r="P789" s="437">
        <v>1</v>
      </c>
      <c r="Q789" s="437">
        <v>1</v>
      </c>
      <c r="R789" s="437">
        <v>1</v>
      </c>
      <c r="S789" s="448">
        <v>53100</v>
      </c>
      <c r="T789" s="448">
        <v>0</v>
      </c>
      <c r="U789" s="448">
        <v>0</v>
      </c>
      <c r="V789" s="448">
        <v>249.57</v>
      </c>
      <c r="W789" s="448">
        <v>0</v>
      </c>
      <c r="X789" s="448">
        <v>0</v>
      </c>
      <c r="Y789" s="448">
        <v>0</v>
      </c>
      <c r="Z789" s="448">
        <v>53100</v>
      </c>
      <c r="AA789" s="846">
        <v>43803</v>
      </c>
      <c r="AB789" s="846">
        <v>46360</v>
      </c>
      <c r="AC789" s="847">
        <v>53100</v>
      </c>
      <c r="AD789" s="448">
        <v>5.3361111111111112</v>
      </c>
      <c r="AE789" s="448">
        <v>7.1027777777777779</v>
      </c>
      <c r="AF789" s="848">
        <v>5.6399999999999999E-2</v>
      </c>
      <c r="AG789" s="448">
        <v>283347.5</v>
      </c>
      <c r="AH789" s="448">
        <v>377157.5</v>
      </c>
      <c r="AI789" s="448">
        <v>2994.84</v>
      </c>
      <c r="AJ789" s="448">
        <v>5.3361111111111112</v>
      </c>
      <c r="AK789" s="448">
        <v>7.1027777777777779</v>
      </c>
      <c r="AL789" s="448">
        <v>5.6400000000000006E-2</v>
      </c>
    </row>
    <row r="790" spans="1:38">
      <c r="A790" s="437" t="s">
        <v>1035</v>
      </c>
      <c r="B790" s="437" t="s">
        <v>2566</v>
      </c>
      <c r="C790" s="437" t="s">
        <v>517</v>
      </c>
      <c r="D790" s="437" t="s">
        <v>518</v>
      </c>
      <c r="E790" s="437" t="s">
        <v>1393</v>
      </c>
      <c r="F790" s="437" t="s">
        <v>986</v>
      </c>
      <c r="G790" s="437" t="s">
        <v>1369</v>
      </c>
      <c r="H790" s="437" t="s">
        <v>985</v>
      </c>
      <c r="I790" s="437" t="s">
        <v>0</v>
      </c>
      <c r="J790" s="437" t="s">
        <v>987</v>
      </c>
      <c r="K790" s="437" t="s">
        <v>521</v>
      </c>
      <c r="L790" s="437" t="s">
        <v>533</v>
      </c>
      <c r="M790" s="437">
        <v>1</v>
      </c>
      <c r="N790" s="437">
        <v>1</v>
      </c>
      <c r="O790" s="437">
        <v>1</v>
      </c>
      <c r="P790" s="437">
        <v>1</v>
      </c>
      <c r="Q790" s="437">
        <v>1</v>
      </c>
      <c r="R790" s="437">
        <v>1</v>
      </c>
      <c r="S790" s="448">
        <v>49855</v>
      </c>
      <c r="T790" s="448">
        <v>0</v>
      </c>
      <c r="U790" s="448">
        <v>0</v>
      </c>
      <c r="V790" s="448">
        <v>246.37</v>
      </c>
      <c r="W790" s="448">
        <v>0</v>
      </c>
      <c r="X790" s="448">
        <v>0</v>
      </c>
      <c r="Y790" s="448">
        <v>0</v>
      </c>
      <c r="Z790" s="448">
        <v>49855</v>
      </c>
      <c r="AA790" s="846">
        <v>43803</v>
      </c>
      <c r="AB790" s="846">
        <v>46725</v>
      </c>
      <c r="AC790" s="847">
        <v>49855</v>
      </c>
      <c r="AD790" s="448">
        <v>6.35</v>
      </c>
      <c r="AE790" s="448">
        <v>8.1166666666666671</v>
      </c>
      <c r="AF790" s="848">
        <v>5.9299999999999999E-2</v>
      </c>
      <c r="AG790" s="448">
        <v>316579.25</v>
      </c>
      <c r="AH790" s="448">
        <v>404656.41666666669</v>
      </c>
      <c r="AI790" s="448">
        <v>2956.4014999999999</v>
      </c>
      <c r="AJ790" s="448">
        <v>6.35</v>
      </c>
      <c r="AK790" s="448">
        <v>8.1166666666666671</v>
      </c>
      <c r="AL790" s="448">
        <v>5.9299999999999999E-2</v>
      </c>
    </row>
    <row r="791" spans="1:38">
      <c r="A791" s="437" t="s">
        <v>1036</v>
      </c>
      <c r="B791" s="437" t="s">
        <v>2567</v>
      </c>
      <c r="C791" s="437" t="s">
        <v>517</v>
      </c>
      <c r="D791" s="437" t="s">
        <v>518</v>
      </c>
      <c r="E791" s="437" t="s">
        <v>1393</v>
      </c>
      <c r="F791" s="437" t="s">
        <v>986</v>
      </c>
      <c r="G791" s="437" t="s">
        <v>1369</v>
      </c>
      <c r="H791" s="437" t="s">
        <v>985</v>
      </c>
      <c r="I791" s="437" t="s">
        <v>0</v>
      </c>
      <c r="J791" s="437" t="s">
        <v>987</v>
      </c>
      <c r="K791" s="437" t="s">
        <v>521</v>
      </c>
      <c r="L791" s="437" t="s">
        <v>533</v>
      </c>
      <c r="M791" s="437">
        <v>1</v>
      </c>
      <c r="N791" s="437">
        <v>1</v>
      </c>
      <c r="O791" s="437">
        <v>1</v>
      </c>
      <c r="P791" s="437">
        <v>1</v>
      </c>
      <c r="Q791" s="437">
        <v>1</v>
      </c>
      <c r="R791" s="437">
        <v>1</v>
      </c>
      <c r="S791" s="448">
        <v>26550</v>
      </c>
      <c r="T791" s="448">
        <v>0</v>
      </c>
      <c r="U791" s="448">
        <v>0</v>
      </c>
      <c r="V791" s="448">
        <v>84.52</v>
      </c>
      <c r="W791" s="448">
        <v>0</v>
      </c>
      <c r="X791" s="448">
        <v>0</v>
      </c>
      <c r="Y791" s="448">
        <v>0</v>
      </c>
      <c r="Z791" s="448">
        <v>26550</v>
      </c>
      <c r="AA791" s="846">
        <v>43803</v>
      </c>
      <c r="AB791" s="846">
        <v>44534</v>
      </c>
      <c r="AC791" s="847">
        <v>53100</v>
      </c>
      <c r="AD791" s="448">
        <v>0.2638888888888889</v>
      </c>
      <c r="AE791" s="448">
        <v>2.0305555555555554</v>
      </c>
      <c r="AF791" s="848">
        <v>3.8199999999999998E-2</v>
      </c>
      <c r="AG791" s="448">
        <v>7006.25</v>
      </c>
      <c r="AH791" s="448">
        <v>53911.25</v>
      </c>
      <c r="AI791" s="448">
        <v>1014.2099999999999</v>
      </c>
      <c r="AJ791" s="448">
        <v>0.2638888888888889</v>
      </c>
      <c r="AK791" s="448">
        <v>2.0305555555555554</v>
      </c>
      <c r="AL791" s="448">
        <v>3.8199999999999998E-2</v>
      </c>
    </row>
    <row r="792" spans="1:38">
      <c r="A792" s="437" t="s">
        <v>1036</v>
      </c>
      <c r="B792" s="437" t="s">
        <v>2568</v>
      </c>
      <c r="C792" s="437" t="s">
        <v>517</v>
      </c>
      <c r="D792" s="437" t="s">
        <v>518</v>
      </c>
      <c r="E792" s="437" t="s">
        <v>1393</v>
      </c>
      <c r="F792" s="437" t="s">
        <v>986</v>
      </c>
      <c r="G792" s="437" t="s">
        <v>1369</v>
      </c>
      <c r="H792" s="437" t="s">
        <v>985</v>
      </c>
      <c r="I792" s="437" t="s">
        <v>0</v>
      </c>
      <c r="J792" s="437" t="s">
        <v>987</v>
      </c>
      <c r="K792" s="437" t="s">
        <v>521</v>
      </c>
      <c r="L792" s="437" t="s">
        <v>533</v>
      </c>
      <c r="M792" s="437">
        <v>1</v>
      </c>
      <c r="N792" s="437">
        <v>1</v>
      </c>
      <c r="O792" s="437">
        <v>1</v>
      </c>
      <c r="P792" s="437">
        <v>1</v>
      </c>
      <c r="Q792" s="437">
        <v>1</v>
      </c>
      <c r="R792" s="437">
        <v>1</v>
      </c>
      <c r="S792" s="448">
        <v>70100</v>
      </c>
      <c r="T792" s="448">
        <v>0</v>
      </c>
      <c r="U792" s="448">
        <v>0</v>
      </c>
      <c r="V792" s="448">
        <v>296.17</v>
      </c>
      <c r="W792" s="448">
        <v>0</v>
      </c>
      <c r="X792" s="448">
        <v>0</v>
      </c>
      <c r="Y792" s="448">
        <v>0</v>
      </c>
      <c r="Z792" s="448">
        <v>70100</v>
      </c>
      <c r="AA792" s="846">
        <v>43803</v>
      </c>
      <c r="AB792" s="846">
        <v>45630</v>
      </c>
      <c r="AC792" s="847">
        <v>70100</v>
      </c>
      <c r="AD792" s="448">
        <v>3.3083333333333331</v>
      </c>
      <c r="AE792" s="448">
        <v>5.0750000000000002</v>
      </c>
      <c r="AF792" s="848">
        <v>5.0700000000000002E-2</v>
      </c>
      <c r="AG792" s="448">
        <v>231914.16666666666</v>
      </c>
      <c r="AH792" s="448">
        <v>355757.5</v>
      </c>
      <c r="AI792" s="448">
        <v>3554.07</v>
      </c>
      <c r="AJ792" s="448">
        <v>3.3083333333333331</v>
      </c>
      <c r="AK792" s="448">
        <v>5.0750000000000002</v>
      </c>
      <c r="AL792" s="448">
        <v>5.0700000000000002E-2</v>
      </c>
    </row>
    <row r="793" spans="1:38">
      <c r="A793" s="437" t="s">
        <v>1036</v>
      </c>
      <c r="B793" s="437" t="s">
        <v>2569</v>
      </c>
      <c r="C793" s="437" t="s">
        <v>517</v>
      </c>
      <c r="D793" s="437" t="s">
        <v>518</v>
      </c>
      <c r="E793" s="437" t="s">
        <v>1393</v>
      </c>
      <c r="F793" s="437" t="s">
        <v>986</v>
      </c>
      <c r="G793" s="437" t="s">
        <v>1369</v>
      </c>
      <c r="H793" s="437" t="s">
        <v>985</v>
      </c>
      <c r="I793" s="437" t="s">
        <v>0</v>
      </c>
      <c r="J793" s="437" t="s">
        <v>987</v>
      </c>
      <c r="K793" s="437" t="s">
        <v>521</v>
      </c>
      <c r="L793" s="437" t="s">
        <v>533</v>
      </c>
      <c r="M793" s="437">
        <v>1</v>
      </c>
      <c r="N793" s="437">
        <v>1</v>
      </c>
      <c r="O793" s="437">
        <v>1</v>
      </c>
      <c r="P793" s="437">
        <v>1</v>
      </c>
      <c r="Q793" s="437">
        <v>1</v>
      </c>
      <c r="R793" s="437">
        <v>1</v>
      </c>
      <c r="S793" s="448">
        <v>46462.5</v>
      </c>
      <c r="T793" s="448">
        <v>0</v>
      </c>
      <c r="U793" s="448">
        <v>0</v>
      </c>
      <c r="V793" s="448">
        <v>207.53</v>
      </c>
      <c r="W793" s="448">
        <v>0</v>
      </c>
      <c r="X793" s="448">
        <v>0</v>
      </c>
      <c r="Y793" s="448">
        <v>0</v>
      </c>
      <c r="Z793" s="448">
        <v>46462.5</v>
      </c>
      <c r="AA793" s="846">
        <v>43803</v>
      </c>
      <c r="AB793" s="846">
        <v>45995</v>
      </c>
      <c r="AC793" s="847">
        <v>46462.5</v>
      </c>
      <c r="AD793" s="448">
        <v>4.322222222222222</v>
      </c>
      <c r="AE793" s="448">
        <v>6.0888888888888886</v>
      </c>
      <c r="AF793" s="848">
        <v>5.3600000000000002E-2</v>
      </c>
      <c r="AG793" s="448">
        <v>200821.25</v>
      </c>
      <c r="AH793" s="448">
        <v>282905</v>
      </c>
      <c r="AI793" s="448">
        <v>2490.39</v>
      </c>
      <c r="AJ793" s="448">
        <v>4.322222222222222</v>
      </c>
      <c r="AK793" s="448">
        <v>6.0888888888888886</v>
      </c>
      <c r="AL793" s="448">
        <v>5.3599999999999995E-2</v>
      </c>
    </row>
    <row r="794" spans="1:38">
      <c r="A794" s="437" t="s">
        <v>1036</v>
      </c>
      <c r="B794" s="437" t="s">
        <v>2570</v>
      </c>
      <c r="C794" s="437" t="s">
        <v>517</v>
      </c>
      <c r="D794" s="437" t="s">
        <v>518</v>
      </c>
      <c r="E794" s="437" t="s">
        <v>1393</v>
      </c>
      <c r="F794" s="437" t="s">
        <v>986</v>
      </c>
      <c r="G794" s="437" t="s">
        <v>1369</v>
      </c>
      <c r="H794" s="437" t="s">
        <v>985</v>
      </c>
      <c r="I794" s="437" t="s">
        <v>0</v>
      </c>
      <c r="J794" s="437" t="s">
        <v>987</v>
      </c>
      <c r="K794" s="437" t="s">
        <v>521</v>
      </c>
      <c r="L794" s="437" t="s">
        <v>533</v>
      </c>
      <c r="M794" s="437">
        <v>1</v>
      </c>
      <c r="N794" s="437">
        <v>1</v>
      </c>
      <c r="O794" s="437">
        <v>1</v>
      </c>
      <c r="P794" s="437">
        <v>1</v>
      </c>
      <c r="Q794" s="437">
        <v>1</v>
      </c>
      <c r="R794" s="437">
        <v>1</v>
      </c>
      <c r="S794" s="448">
        <v>143665</v>
      </c>
      <c r="T794" s="448">
        <v>0</v>
      </c>
      <c r="U794" s="448">
        <v>0</v>
      </c>
      <c r="V794" s="448">
        <v>675.23</v>
      </c>
      <c r="W794" s="448">
        <v>0</v>
      </c>
      <c r="X794" s="448">
        <v>0</v>
      </c>
      <c r="Y794" s="448">
        <v>0</v>
      </c>
      <c r="Z794" s="448">
        <v>143665</v>
      </c>
      <c r="AA794" s="846">
        <v>43803</v>
      </c>
      <c r="AB794" s="846">
        <v>46360</v>
      </c>
      <c r="AC794" s="847">
        <v>143665</v>
      </c>
      <c r="AD794" s="448">
        <v>5.3361111111111112</v>
      </c>
      <c r="AE794" s="448">
        <v>7.1027777777777779</v>
      </c>
      <c r="AF794" s="848">
        <v>5.6399999999999999E-2</v>
      </c>
      <c r="AG794" s="448">
        <v>766612.40277777775</v>
      </c>
      <c r="AH794" s="448">
        <v>1020420.5694444445</v>
      </c>
      <c r="AI794" s="448">
        <v>8102.7060000000001</v>
      </c>
      <c r="AJ794" s="448">
        <v>5.3361111111111112</v>
      </c>
      <c r="AK794" s="448">
        <v>7.1027777777777779</v>
      </c>
      <c r="AL794" s="448">
        <v>5.6399999999999999E-2</v>
      </c>
    </row>
    <row r="795" spans="1:38">
      <c r="A795" s="437" t="s">
        <v>1036</v>
      </c>
      <c r="B795" s="437" t="s">
        <v>2571</v>
      </c>
      <c r="C795" s="437" t="s">
        <v>517</v>
      </c>
      <c r="D795" s="437" t="s">
        <v>518</v>
      </c>
      <c r="E795" s="437" t="s">
        <v>1393</v>
      </c>
      <c r="F795" s="437" t="s">
        <v>986</v>
      </c>
      <c r="G795" s="437" t="s">
        <v>1369</v>
      </c>
      <c r="H795" s="437" t="s">
        <v>985</v>
      </c>
      <c r="I795" s="437" t="s">
        <v>0</v>
      </c>
      <c r="J795" s="437" t="s">
        <v>987</v>
      </c>
      <c r="K795" s="437" t="s">
        <v>521</v>
      </c>
      <c r="L795" s="437" t="s">
        <v>533</v>
      </c>
      <c r="M795" s="437">
        <v>1</v>
      </c>
      <c r="N795" s="437">
        <v>1</v>
      </c>
      <c r="O795" s="437">
        <v>1</v>
      </c>
      <c r="P795" s="437">
        <v>1</v>
      </c>
      <c r="Q795" s="437">
        <v>1</v>
      </c>
      <c r="R795" s="437">
        <v>1</v>
      </c>
      <c r="S795" s="448">
        <v>100300</v>
      </c>
      <c r="T795" s="448">
        <v>0</v>
      </c>
      <c r="U795" s="448">
        <v>0</v>
      </c>
      <c r="V795" s="448">
        <v>495.65</v>
      </c>
      <c r="W795" s="448">
        <v>0</v>
      </c>
      <c r="X795" s="448">
        <v>0</v>
      </c>
      <c r="Y795" s="448">
        <v>0</v>
      </c>
      <c r="Z795" s="448">
        <v>100300</v>
      </c>
      <c r="AA795" s="846">
        <v>43803</v>
      </c>
      <c r="AB795" s="846">
        <v>46725</v>
      </c>
      <c r="AC795" s="847">
        <v>100300</v>
      </c>
      <c r="AD795" s="448">
        <v>6.35</v>
      </c>
      <c r="AE795" s="448">
        <v>8.1166666666666671</v>
      </c>
      <c r="AF795" s="848">
        <v>5.9299999999999999E-2</v>
      </c>
      <c r="AG795" s="448">
        <v>636905</v>
      </c>
      <c r="AH795" s="448">
        <v>814101.66666666674</v>
      </c>
      <c r="AI795" s="448">
        <v>5947.79</v>
      </c>
      <c r="AJ795" s="448">
        <v>6.35</v>
      </c>
      <c r="AK795" s="448">
        <v>8.1166666666666671</v>
      </c>
      <c r="AL795" s="448">
        <v>5.9299999999999999E-2</v>
      </c>
    </row>
    <row r="796" spans="1:38">
      <c r="A796" s="437" t="s">
        <v>1037</v>
      </c>
      <c r="B796" s="437" t="s">
        <v>2572</v>
      </c>
      <c r="C796" s="437" t="s">
        <v>517</v>
      </c>
      <c r="D796" s="437" t="s">
        <v>518</v>
      </c>
      <c r="E796" s="437" t="s">
        <v>1393</v>
      </c>
      <c r="F796" s="437" t="s">
        <v>986</v>
      </c>
      <c r="G796" s="437" t="s">
        <v>1369</v>
      </c>
      <c r="H796" s="437" t="s">
        <v>985</v>
      </c>
      <c r="I796" s="437" t="s">
        <v>0</v>
      </c>
      <c r="J796" s="437" t="s">
        <v>987</v>
      </c>
      <c r="K796" s="437" t="s">
        <v>521</v>
      </c>
      <c r="L796" s="437" t="s">
        <v>533</v>
      </c>
      <c r="M796" s="437">
        <v>1</v>
      </c>
      <c r="N796" s="437">
        <v>1</v>
      </c>
      <c r="O796" s="437">
        <v>1</v>
      </c>
      <c r="P796" s="437">
        <v>1</v>
      </c>
      <c r="Q796" s="437">
        <v>1</v>
      </c>
      <c r="R796" s="437">
        <v>1</v>
      </c>
      <c r="S796" s="448">
        <v>50002.5</v>
      </c>
      <c r="T796" s="448">
        <v>0</v>
      </c>
      <c r="U796" s="448">
        <v>0</v>
      </c>
      <c r="V796" s="448">
        <v>211.26</v>
      </c>
      <c r="W796" s="448">
        <v>0</v>
      </c>
      <c r="X796" s="448">
        <v>0</v>
      </c>
      <c r="Y796" s="448">
        <v>0</v>
      </c>
      <c r="Z796" s="448">
        <v>50002.5</v>
      </c>
      <c r="AA796" s="846">
        <v>43803</v>
      </c>
      <c r="AB796" s="846">
        <v>45630</v>
      </c>
      <c r="AC796" s="847">
        <v>50002.5</v>
      </c>
      <c r="AD796" s="448">
        <v>3.3083333333333331</v>
      </c>
      <c r="AE796" s="448">
        <v>5.0750000000000002</v>
      </c>
      <c r="AF796" s="848">
        <v>5.0700000000000002E-2</v>
      </c>
      <c r="AG796" s="448">
        <v>165424.9375</v>
      </c>
      <c r="AH796" s="448">
        <v>253762.6875</v>
      </c>
      <c r="AI796" s="448">
        <v>2535.1267499999999</v>
      </c>
      <c r="AJ796" s="448">
        <v>3.3083333333333331</v>
      </c>
      <c r="AK796" s="448">
        <v>5.0750000000000002</v>
      </c>
      <c r="AL796" s="448">
        <v>5.0699999999999995E-2</v>
      </c>
    </row>
    <row r="797" spans="1:38">
      <c r="A797" s="437" t="s">
        <v>1037</v>
      </c>
      <c r="B797" s="437" t="s">
        <v>2573</v>
      </c>
      <c r="C797" s="437" t="s">
        <v>517</v>
      </c>
      <c r="D797" s="437" t="s">
        <v>518</v>
      </c>
      <c r="E797" s="437" t="s">
        <v>1393</v>
      </c>
      <c r="F797" s="437" t="s">
        <v>986</v>
      </c>
      <c r="G797" s="437" t="s">
        <v>1369</v>
      </c>
      <c r="H797" s="437" t="s">
        <v>985</v>
      </c>
      <c r="I797" s="437" t="s">
        <v>0</v>
      </c>
      <c r="J797" s="437" t="s">
        <v>987</v>
      </c>
      <c r="K797" s="437" t="s">
        <v>521</v>
      </c>
      <c r="L797" s="437" t="s">
        <v>533</v>
      </c>
      <c r="M797" s="437">
        <v>1</v>
      </c>
      <c r="N797" s="437">
        <v>1</v>
      </c>
      <c r="O797" s="437">
        <v>1</v>
      </c>
      <c r="P797" s="437">
        <v>1</v>
      </c>
      <c r="Q797" s="437">
        <v>1</v>
      </c>
      <c r="R797" s="437">
        <v>1</v>
      </c>
      <c r="S797" s="448">
        <v>53100</v>
      </c>
      <c r="T797" s="448">
        <v>0</v>
      </c>
      <c r="U797" s="448">
        <v>0</v>
      </c>
      <c r="V797" s="448">
        <v>262.39999999999998</v>
      </c>
      <c r="W797" s="448">
        <v>0</v>
      </c>
      <c r="X797" s="448">
        <v>0</v>
      </c>
      <c r="Y797" s="448">
        <v>0</v>
      </c>
      <c r="Z797" s="448">
        <v>53100</v>
      </c>
      <c r="AA797" s="846">
        <v>43803</v>
      </c>
      <c r="AB797" s="846">
        <v>46725</v>
      </c>
      <c r="AC797" s="847">
        <v>53100</v>
      </c>
      <c r="AD797" s="448">
        <v>6.35</v>
      </c>
      <c r="AE797" s="448">
        <v>8.1166666666666671</v>
      </c>
      <c r="AF797" s="848">
        <v>5.9299999999999999E-2</v>
      </c>
      <c r="AG797" s="448">
        <v>337185</v>
      </c>
      <c r="AH797" s="448">
        <v>430995</v>
      </c>
      <c r="AI797" s="448">
        <v>3148.83</v>
      </c>
      <c r="AJ797" s="448">
        <v>6.35</v>
      </c>
      <c r="AK797" s="448">
        <v>8.1166666666666671</v>
      </c>
      <c r="AL797" s="448">
        <v>5.9299999999999999E-2</v>
      </c>
    </row>
    <row r="798" spans="1:38">
      <c r="A798" s="437" t="s">
        <v>1037</v>
      </c>
      <c r="B798" s="437" t="s">
        <v>2574</v>
      </c>
      <c r="C798" s="437" t="s">
        <v>517</v>
      </c>
      <c r="D798" s="437" t="s">
        <v>518</v>
      </c>
      <c r="E798" s="437" t="s">
        <v>1393</v>
      </c>
      <c r="F798" s="437" t="s">
        <v>986</v>
      </c>
      <c r="G798" s="437" t="s">
        <v>1369</v>
      </c>
      <c r="H798" s="437" t="s">
        <v>985</v>
      </c>
      <c r="I798" s="437" t="s">
        <v>0</v>
      </c>
      <c r="J798" s="437" t="s">
        <v>987</v>
      </c>
      <c r="K798" s="437" t="s">
        <v>521</v>
      </c>
      <c r="L798" s="437" t="s">
        <v>533</v>
      </c>
      <c r="M798" s="437">
        <v>1</v>
      </c>
      <c r="N798" s="437">
        <v>1</v>
      </c>
      <c r="O798" s="437">
        <v>1</v>
      </c>
      <c r="P798" s="437">
        <v>1</v>
      </c>
      <c r="Q798" s="437">
        <v>1</v>
      </c>
      <c r="R798" s="437">
        <v>1</v>
      </c>
      <c r="S798" s="448">
        <v>235852.5</v>
      </c>
      <c r="T798" s="448">
        <v>0</v>
      </c>
      <c r="U798" s="448">
        <v>0</v>
      </c>
      <c r="V798" s="448">
        <v>1220.54</v>
      </c>
      <c r="W798" s="448">
        <v>0</v>
      </c>
      <c r="X798" s="448">
        <v>0</v>
      </c>
      <c r="Y798" s="448">
        <v>0</v>
      </c>
      <c r="Z798" s="448">
        <v>235852.5</v>
      </c>
      <c r="AA798" s="846">
        <v>43803</v>
      </c>
      <c r="AB798" s="846">
        <v>47091</v>
      </c>
      <c r="AC798" s="847">
        <v>235852.5</v>
      </c>
      <c r="AD798" s="448">
        <v>7.3666666666666663</v>
      </c>
      <c r="AE798" s="448">
        <v>9.1333333333333329</v>
      </c>
      <c r="AF798" s="848">
        <v>6.2100000000000002E-2</v>
      </c>
      <c r="AG798" s="448">
        <v>1737446.75</v>
      </c>
      <c r="AH798" s="448">
        <v>2154119.5</v>
      </c>
      <c r="AI798" s="448">
        <v>14646.440250000001</v>
      </c>
      <c r="AJ798" s="448">
        <v>7.3666666666666663</v>
      </c>
      <c r="AK798" s="448">
        <v>9.1333333333333329</v>
      </c>
      <c r="AL798" s="448">
        <v>6.2100000000000009E-2</v>
      </c>
    </row>
    <row r="799" spans="1:38">
      <c r="A799" s="437" t="s">
        <v>1038</v>
      </c>
      <c r="B799" s="437" t="s">
        <v>2575</v>
      </c>
      <c r="C799" s="437" t="s">
        <v>517</v>
      </c>
      <c r="D799" s="437" t="s">
        <v>518</v>
      </c>
      <c r="E799" s="437" t="s">
        <v>1393</v>
      </c>
      <c r="F799" s="437" t="s">
        <v>986</v>
      </c>
      <c r="G799" s="437" t="s">
        <v>1369</v>
      </c>
      <c r="H799" s="437" t="s">
        <v>985</v>
      </c>
      <c r="I799" s="437" t="s">
        <v>0</v>
      </c>
      <c r="J799" s="437" t="s">
        <v>987</v>
      </c>
      <c r="K799" s="437" t="s">
        <v>521</v>
      </c>
      <c r="L799" s="437" t="s">
        <v>533</v>
      </c>
      <c r="M799" s="437">
        <v>1</v>
      </c>
      <c r="N799" s="437">
        <v>1</v>
      </c>
      <c r="O799" s="437">
        <v>1</v>
      </c>
      <c r="P799" s="437">
        <v>1</v>
      </c>
      <c r="Q799" s="437">
        <v>1</v>
      </c>
      <c r="R799" s="437">
        <v>1</v>
      </c>
      <c r="S799" s="448">
        <v>53100</v>
      </c>
      <c r="T799" s="448">
        <v>0</v>
      </c>
      <c r="U799" s="448">
        <v>0</v>
      </c>
      <c r="V799" s="448">
        <v>190.27</v>
      </c>
      <c r="W799" s="448">
        <v>0</v>
      </c>
      <c r="X799" s="448">
        <v>0</v>
      </c>
      <c r="Y799" s="448">
        <v>0</v>
      </c>
      <c r="Z799" s="448">
        <v>53100</v>
      </c>
      <c r="AA799" s="846">
        <v>43803</v>
      </c>
      <c r="AB799" s="846">
        <v>44899</v>
      </c>
      <c r="AC799" s="847">
        <v>53100</v>
      </c>
      <c r="AD799" s="448">
        <v>1.2777777777777777</v>
      </c>
      <c r="AE799" s="448">
        <v>3.0444444444444443</v>
      </c>
      <c r="AF799" s="848">
        <v>4.2999999999999997E-2</v>
      </c>
      <c r="AG799" s="448">
        <v>67850</v>
      </c>
      <c r="AH799" s="448">
        <v>161660</v>
      </c>
      <c r="AI799" s="448">
        <v>2283.2999999999997</v>
      </c>
      <c r="AJ799" s="448">
        <v>1.2777777777777777</v>
      </c>
      <c r="AK799" s="448">
        <v>3.0444444444444443</v>
      </c>
      <c r="AL799" s="448">
        <v>4.2999999999999997E-2</v>
      </c>
    </row>
    <row r="800" spans="1:38">
      <c r="A800" s="437" t="s">
        <v>1038</v>
      </c>
      <c r="B800" s="437" t="s">
        <v>2576</v>
      </c>
      <c r="C800" s="437" t="s">
        <v>517</v>
      </c>
      <c r="D800" s="437" t="s">
        <v>518</v>
      </c>
      <c r="E800" s="437" t="s">
        <v>1393</v>
      </c>
      <c r="F800" s="437" t="s">
        <v>986</v>
      </c>
      <c r="G800" s="437" t="s">
        <v>1369</v>
      </c>
      <c r="H800" s="437" t="s">
        <v>985</v>
      </c>
      <c r="I800" s="437" t="s">
        <v>0</v>
      </c>
      <c r="J800" s="437" t="s">
        <v>987</v>
      </c>
      <c r="K800" s="437" t="s">
        <v>521</v>
      </c>
      <c r="L800" s="437" t="s">
        <v>533</v>
      </c>
      <c r="M800" s="437">
        <v>1</v>
      </c>
      <c r="N800" s="437">
        <v>1</v>
      </c>
      <c r="O800" s="437">
        <v>1</v>
      </c>
      <c r="P800" s="437">
        <v>1</v>
      </c>
      <c r="Q800" s="437">
        <v>1</v>
      </c>
      <c r="R800" s="437">
        <v>1</v>
      </c>
      <c r="S800" s="448">
        <v>52215</v>
      </c>
      <c r="T800" s="448">
        <v>0</v>
      </c>
      <c r="U800" s="448">
        <v>0</v>
      </c>
      <c r="V800" s="448">
        <v>204.94</v>
      </c>
      <c r="W800" s="448">
        <v>0</v>
      </c>
      <c r="X800" s="448">
        <v>0</v>
      </c>
      <c r="Y800" s="448">
        <v>0</v>
      </c>
      <c r="Z800" s="448">
        <v>52215</v>
      </c>
      <c r="AA800" s="846">
        <v>43803</v>
      </c>
      <c r="AB800" s="846">
        <v>45264</v>
      </c>
      <c r="AC800" s="847">
        <v>52215</v>
      </c>
      <c r="AD800" s="448">
        <v>2.2916666666666665</v>
      </c>
      <c r="AE800" s="448">
        <v>4.0583333333333336</v>
      </c>
      <c r="AF800" s="848">
        <v>4.7100000000000003E-2</v>
      </c>
      <c r="AG800" s="448">
        <v>119659.37499999999</v>
      </c>
      <c r="AH800" s="448">
        <v>211905.875</v>
      </c>
      <c r="AI800" s="448">
        <v>2459.3265000000001</v>
      </c>
      <c r="AJ800" s="448">
        <v>2.2916666666666665</v>
      </c>
      <c r="AK800" s="448">
        <v>4.0583333333333336</v>
      </c>
      <c r="AL800" s="448">
        <v>4.7100000000000003E-2</v>
      </c>
    </row>
    <row r="801" spans="1:38">
      <c r="A801" s="437" t="s">
        <v>1038</v>
      </c>
      <c r="B801" s="437" t="s">
        <v>2577</v>
      </c>
      <c r="C801" s="437" t="s">
        <v>517</v>
      </c>
      <c r="D801" s="437" t="s">
        <v>518</v>
      </c>
      <c r="E801" s="437" t="s">
        <v>1393</v>
      </c>
      <c r="F801" s="437" t="s">
        <v>986</v>
      </c>
      <c r="G801" s="437" t="s">
        <v>1369</v>
      </c>
      <c r="H801" s="437" t="s">
        <v>985</v>
      </c>
      <c r="I801" s="437" t="s">
        <v>0</v>
      </c>
      <c r="J801" s="437" t="s">
        <v>987</v>
      </c>
      <c r="K801" s="437" t="s">
        <v>521</v>
      </c>
      <c r="L801" s="437" t="s">
        <v>533</v>
      </c>
      <c r="M801" s="437">
        <v>1</v>
      </c>
      <c r="N801" s="437">
        <v>1</v>
      </c>
      <c r="O801" s="437">
        <v>1</v>
      </c>
      <c r="P801" s="437">
        <v>1</v>
      </c>
      <c r="Q801" s="437">
        <v>1</v>
      </c>
      <c r="R801" s="437">
        <v>1</v>
      </c>
      <c r="S801" s="448">
        <v>53100</v>
      </c>
      <c r="T801" s="448">
        <v>0</v>
      </c>
      <c r="U801" s="448">
        <v>0</v>
      </c>
      <c r="V801" s="448">
        <v>224.35</v>
      </c>
      <c r="W801" s="448">
        <v>0</v>
      </c>
      <c r="X801" s="448">
        <v>0</v>
      </c>
      <c r="Y801" s="448">
        <v>0</v>
      </c>
      <c r="Z801" s="448">
        <v>53100</v>
      </c>
      <c r="AA801" s="846">
        <v>43803</v>
      </c>
      <c r="AB801" s="846">
        <v>45630</v>
      </c>
      <c r="AC801" s="847">
        <v>53100</v>
      </c>
      <c r="AD801" s="448">
        <v>3.3083333333333331</v>
      </c>
      <c r="AE801" s="448">
        <v>5.0750000000000002</v>
      </c>
      <c r="AF801" s="848">
        <v>5.0700000000000002E-2</v>
      </c>
      <c r="AG801" s="448">
        <v>175672.5</v>
      </c>
      <c r="AH801" s="448">
        <v>269482.5</v>
      </c>
      <c r="AI801" s="448">
        <v>2692.17</v>
      </c>
      <c r="AJ801" s="448">
        <v>3.3083333333333331</v>
      </c>
      <c r="AK801" s="448">
        <v>5.0750000000000002</v>
      </c>
      <c r="AL801" s="448">
        <v>5.0700000000000002E-2</v>
      </c>
    </row>
    <row r="802" spans="1:38">
      <c r="A802" s="437" t="s">
        <v>1039</v>
      </c>
      <c r="B802" s="437" t="s">
        <v>2578</v>
      </c>
      <c r="C802" s="437" t="s">
        <v>517</v>
      </c>
      <c r="D802" s="437" t="s">
        <v>518</v>
      </c>
      <c r="E802" s="437" t="s">
        <v>1393</v>
      </c>
      <c r="F802" s="437" t="s">
        <v>986</v>
      </c>
      <c r="G802" s="437" t="s">
        <v>1369</v>
      </c>
      <c r="H802" s="437" t="s">
        <v>985</v>
      </c>
      <c r="I802" s="437" t="s">
        <v>0</v>
      </c>
      <c r="J802" s="437" t="s">
        <v>987</v>
      </c>
      <c r="K802" s="437" t="s">
        <v>521</v>
      </c>
      <c r="L802" s="437" t="s">
        <v>533</v>
      </c>
      <c r="M802" s="437">
        <v>1</v>
      </c>
      <c r="N802" s="437">
        <v>1</v>
      </c>
      <c r="O802" s="437">
        <v>1</v>
      </c>
      <c r="P802" s="437">
        <v>1</v>
      </c>
      <c r="Q802" s="437">
        <v>1</v>
      </c>
      <c r="R802" s="437">
        <v>1</v>
      </c>
      <c r="S802" s="448">
        <v>26550</v>
      </c>
      <c r="T802" s="448">
        <v>0</v>
      </c>
      <c r="U802" s="448">
        <v>0</v>
      </c>
      <c r="V802" s="448">
        <v>84.52</v>
      </c>
      <c r="W802" s="448">
        <v>0</v>
      </c>
      <c r="X802" s="448">
        <v>0</v>
      </c>
      <c r="Y802" s="448">
        <v>0</v>
      </c>
      <c r="Z802" s="448">
        <v>26550</v>
      </c>
      <c r="AA802" s="846">
        <v>43803</v>
      </c>
      <c r="AB802" s="846">
        <v>44534</v>
      </c>
      <c r="AC802" s="847">
        <v>53100</v>
      </c>
      <c r="AD802" s="448">
        <v>0.2638888888888889</v>
      </c>
      <c r="AE802" s="448">
        <v>2.0305555555555554</v>
      </c>
      <c r="AF802" s="848">
        <v>3.8199999999999998E-2</v>
      </c>
      <c r="AG802" s="448">
        <v>7006.25</v>
      </c>
      <c r="AH802" s="448">
        <v>53911.25</v>
      </c>
      <c r="AI802" s="448">
        <v>1014.2099999999999</v>
      </c>
      <c r="AJ802" s="448">
        <v>0.2638888888888889</v>
      </c>
      <c r="AK802" s="448">
        <v>2.0305555555555554</v>
      </c>
      <c r="AL802" s="448">
        <v>3.8199999999999998E-2</v>
      </c>
    </row>
    <row r="803" spans="1:38">
      <c r="A803" s="437" t="s">
        <v>1039</v>
      </c>
      <c r="B803" s="437" t="s">
        <v>2579</v>
      </c>
      <c r="C803" s="437" t="s">
        <v>517</v>
      </c>
      <c r="D803" s="437" t="s">
        <v>518</v>
      </c>
      <c r="E803" s="437" t="s">
        <v>1393</v>
      </c>
      <c r="F803" s="437" t="s">
        <v>986</v>
      </c>
      <c r="G803" s="437" t="s">
        <v>1369</v>
      </c>
      <c r="H803" s="437" t="s">
        <v>985</v>
      </c>
      <c r="I803" s="437" t="s">
        <v>0</v>
      </c>
      <c r="J803" s="437" t="s">
        <v>987</v>
      </c>
      <c r="K803" s="437" t="s">
        <v>521</v>
      </c>
      <c r="L803" s="437" t="s">
        <v>533</v>
      </c>
      <c r="M803" s="437">
        <v>1</v>
      </c>
      <c r="N803" s="437">
        <v>1</v>
      </c>
      <c r="O803" s="437">
        <v>1</v>
      </c>
      <c r="P803" s="437">
        <v>1</v>
      </c>
      <c r="Q803" s="437">
        <v>1</v>
      </c>
      <c r="R803" s="437">
        <v>1</v>
      </c>
      <c r="S803" s="448">
        <v>53100</v>
      </c>
      <c r="T803" s="448">
        <v>0</v>
      </c>
      <c r="U803" s="448">
        <v>0</v>
      </c>
      <c r="V803" s="448">
        <v>190.27</v>
      </c>
      <c r="W803" s="448">
        <v>0</v>
      </c>
      <c r="X803" s="448">
        <v>0</v>
      </c>
      <c r="Y803" s="448">
        <v>0</v>
      </c>
      <c r="Z803" s="448">
        <v>53100</v>
      </c>
      <c r="AA803" s="846">
        <v>43803</v>
      </c>
      <c r="AB803" s="846">
        <v>44899</v>
      </c>
      <c r="AC803" s="847">
        <v>53100</v>
      </c>
      <c r="AD803" s="448">
        <v>1.2777777777777777</v>
      </c>
      <c r="AE803" s="448">
        <v>3.0444444444444443</v>
      </c>
      <c r="AF803" s="848">
        <v>4.2999999999999997E-2</v>
      </c>
      <c r="AG803" s="448">
        <v>67850</v>
      </c>
      <c r="AH803" s="448">
        <v>161660</v>
      </c>
      <c r="AI803" s="448">
        <v>2283.2999999999997</v>
      </c>
      <c r="AJ803" s="448">
        <v>1.2777777777777777</v>
      </c>
      <c r="AK803" s="448">
        <v>3.0444444444444443</v>
      </c>
      <c r="AL803" s="448">
        <v>4.2999999999999997E-2</v>
      </c>
    </row>
    <row r="804" spans="1:38">
      <c r="A804" s="437" t="s">
        <v>1039</v>
      </c>
      <c r="B804" s="437" t="s">
        <v>2580</v>
      </c>
      <c r="C804" s="437" t="s">
        <v>517</v>
      </c>
      <c r="D804" s="437" t="s">
        <v>518</v>
      </c>
      <c r="E804" s="437" t="s">
        <v>1393</v>
      </c>
      <c r="F804" s="437" t="s">
        <v>986</v>
      </c>
      <c r="G804" s="437" t="s">
        <v>1369</v>
      </c>
      <c r="H804" s="437" t="s">
        <v>985</v>
      </c>
      <c r="I804" s="437" t="s">
        <v>0</v>
      </c>
      <c r="J804" s="437" t="s">
        <v>987</v>
      </c>
      <c r="K804" s="437" t="s">
        <v>521</v>
      </c>
      <c r="L804" s="437" t="s">
        <v>533</v>
      </c>
      <c r="M804" s="437">
        <v>1</v>
      </c>
      <c r="N804" s="437">
        <v>1</v>
      </c>
      <c r="O804" s="437">
        <v>1</v>
      </c>
      <c r="P804" s="437">
        <v>1</v>
      </c>
      <c r="Q804" s="437">
        <v>1</v>
      </c>
      <c r="R804" s="437">
        <v>1</v>
      </c>
      <c r="S804" s="448">
        <v>106200</v>
      </c>
      <c r="T804" s="448">
        <v>0</v>
      </c>
      <c r="U804" s="448">
        <v>0</v>
      </c>
      <c r="V804" s="448">
        <v>416.83</v>
      </c>
      <c r="W804" s="448">
        <v>0</v>
      </c>
      <c r="X804" s="448">
        <v>0</v>
      </c>
      <c r="Y804" s="448">
        <v>0</v>
      </c>
      <c r="Z804" s="448">
        <v>106200</v>
      </c>
      <c r="AA804" s="846">
        <v>43803</v>
      </c>
      <c r="AB804" s="846">
        <v>45264</v>
      </c>
      <c r="AC804" s="847">
        <v>106200</v>
      </c>
      <c r="AD804" s="448">
        <v>2.2916666666666665</v>
      </c>
      <c r="AE804" s="448">
        <v>4.0583333333333336</v>
      </c>
      <c r="AF804" s="848">
        <v>4.7100000000000003E-2</v>
      </c>
      <c r="AG804" s="448">
        <v>243374.99999999997</v>
      </c>
      <c r="AH804" s="448">
        <v>430995</v>
      </c>
      <c r="AI804" s="448">
        <v>5002.0200000000004</v>
      </c>
      <c r="AJ804" s="448">
        <v>2.2916666666666665</v>
      </c>
      <c r="AK804" s="448">
        <v>4.0583333333333336</v>
      </c>
      <c r="AL804" s="448">
        <v>4.7100000000000003E-2</v>
      </c>
    </row>
    <row r="805" spans="1:38">
      <c r="A805" s="437" t="s">
        <v>1039</v>
      </c>
      <c r="B805" s="437" t="s">
        <v>2581</v>
      </c>
      <c r="C805" s="437" t="s">
        <v>517</v>
      </c>
      <c r="D805" s="437" t="s">
        <v>518</v>
      </c>
      <c r="E805" s="437" t="s">
        <v>1393</v>
      </c>
      <c r="F805" s="437" t="s">
        <v>986</v>
      </c>
      <c r="G805" s="437" t="s">
        <v>1369</v>
      </c>
      <c r="H805" s="437" t="s">
        <v>985</v>
      </c>
      <c r="I805" s="437" t="s">
        <v>0</v>
      </c>
      <c r="J805" s="437" t="s">
        <v>987</v>
      </c>
      <c r="K805" s="437" t="s">
        <v>521</v>
      </c>
      <c r="L805" s="437" t="s">
        <v>533</v>
      </c>
      <c r="M805" s="437">
        <v>1</v>
      </c>
      <c r="N805" s="437">
        <v>1</v>
      </c>
      <c r="O805" s="437">
        <v>1</v>
      </c>
      <c r="P805" s="437">
        <v>1</v>
      </c>
      <c r="Q805" s="437">
        <v>1</v>
      </c>
      <c r="R805" s="437">
        <v>1</v>
      </c>
      <c r="S805" s="448">
        <v>106200</v>
      </c>
      <c r="T805" s="448">
        <v>0</v>
      </c>
      <c r="U805" s="448">
        <v>0</v>
      </c>
      <c r="V805" s="448">
        <v>448.69</v>
      </c>
      <c r="W805" s="448">
        <v>0</v>
      </c>
      <c r="X805" s="448">
        <v>0</v>
      </c>
      <c r="Y805" s="448">
        <v>0</v>
      </c>
      <c r="Z805" s="448">
        <v>106200</v>
      </c>
      <c r="AA805" s="846">
        <v>43803</v>
      </c>
      <c r="AB805" s="846">
        <v>45630</v>
      </c>
      <c r="AC805" s="847">
        <v>106200</v>
      </c>
      <c r="AD805" s="448">
        <v>3.3083333333333331</v>
      </c>
      <c r="AE805" s="448">
        <v>5.0750000000000002</v>
      </c>
      <c r="AF805" s="848">
        <v>5.0700000000000002E-2</v>
      </c>
      <c r="AG805" s="448">
        <v>351345</v>
      </c>
      <c r="AH805" s="448">
        <v>538965</v>
      </c>
      <c r="AI805" s="448">
        <v>5384.34</v>
      </c>
      <c r="AJ805" s="448">
        <v>3.3083333333333331</v>
      </c>
      <c r="AK805" s="448">
        <v>5.0750000000000002</v>
      </c>
      <c r="AL805" s="448">
        <v>5.0700000000000002E-2</v>
      </c>
    </row>
    <row r="806" spans="1:38">
      <c r="A806" s="437" t="s">
        <v>1039</v>
      </c>
      <c r="B806" s="437" t="s">
        <v>2582</v>
      </c>
      <c r="C806" s="437" t="s">
        <v>517</v>
      </c>
      <c r="D806" s="437" t="s">
        <v>518</v>
      </c>
      <c r="E806" s="437" t="s">
        <v>1393</v>
      </c>
      <c r="F806" s="437" t="s">
        <v>986</v>
      </c>
      <c r="G806" s="437" t="s">
        <v>1369</v>
      </c>
      <c r="H806" s="437" t="s">
        <v>985</v>
      </c>
      <c r="I806" s="437" t="s">
        <v>0</v>
      </c>
      <c r="J806" s="437" t="s">
        <v>987</v>
      </c>
      <c r="K806" s="437" t="s">
        <v>521</v>
      </c>
      <c r="L806" s="437" t="s">
        <v>533</v>
      </c>
      <c r="M806" s="437">
        <v>1</v>
      </c>
      <c r="N806" s="437">
        <v>1</v>
      </c>
      <c r="O806" s="437">
        <v>1</v>
      </c>
      <c r="P806" s="437">
        <v>1</v>
      </c>
      <c r="Q806" s="437">
        <v>1</v>
      </c>
      <c r="R806" s="437">
        <v>1</v>
      </c>
      <c r="S806" s="448">
        <v>308275</v>
      </c>
      <c r="T806" s="448">
        <v>0</v>
      </c>
      <c r="U806" s="448">
        <v>0</v>
      </c>
      <c r="V806" s="448">
        <v>1376.96</v>
      </c>
      <c r="W806" s="448">
        <v>0</v>
      </c>
      <c r="X806" s="448">
        <v>0</v>
      </c>
      <c r="Y806" s="448">
        <v>0</v>
      </c>
      <c r="Z806" s="448">
        <v>308275</v>
      </c>
      <c r="AA806" s="846">
        <v>43803</v>
      </c>
      <c r="AB806" s="846">
        <v>45995</v>
      </c>
      <c r="AC806" s="847">
        <v>308275</v>
      </c>
      <c r="AD806" s="448">
        <v>4.322222222222222</v>
      </c>
      <c r="AE806" s="448">
        <v>6.0888888888888886</v>
      </c>
      <c r="AF806" s="848">
        <v>5.3600000000000002E-2</v>
      </c>
      <c r="AG806" s="448">
        <v>1332433.0555555555</v>
      </c>
      <c r="AH806" s="448">
        <v>1877052.222222222</v>
      </c>
      <c r="AI806" s="448">
        <v>16523.54</v>
      </c>
      <c r="AJ806" s="448">
        <v>4.322222222222222</v>
      </c>
      <c r="AK806" s="448">
        <v>6.0888888888888886</v>
      </c>
      <c r="AL806" s="448">
        <v>5.3600000000000002E-2</v>
      </c>
    </row>
    <row r="807" spans="1:38">
      <c r="A807" s="437" t="s">
        <v>1039</v>
      </c>
      <c r="B807" s="437" t="s">
        <v>2583</v>
      </c>
      <c r="C807" s="437" t="s">
        <v>517</v>
      </c>
      <c r="D807" s="437" t="s">
        <v>518</v>
      </c>
      <c r="E807" s="437" t="s">
        <v>1393</v>
      </c>
      <c r="F807" s="437" t="s">
        <v>986</v>
      </c>
      <c r="G807" s="437" t="s">
        <v>1369</v>
      </c>
      <c r="H807" s="437" t="s">
        <v>985</v>
      </c>
      <c r="I807" s="437" t="s">
        <v>0</v>
      </c>
      <c r="J807" s="437" t="s">
        <v>987</v>
      </c>
      <c r="K807" s="437" t="s">
        <v>521</v>
      </c>
      <c r="L807" s="437" t="s">
        <v>533</v>
      </c>
      <c r="M807" s="437">
        <v>1</v>
      </c>
      <c r="N807" s="437">
        <v>1</v>
      </c>
      <c r="O807" s="437">
        <v>1</v>
      </c>
      <c r="P807" s="437">
        <v>1</v>
      </c>
      <c r="Q807" s="437">
        <v>1</v>
      </c>
      <c r="R807" s="437">
        <v>1</v>
      </c>
      <c r="S807" s="448">
        <v>305767.5</v>
      </c>
      <c r="T807" s="448">
        <v>0</v>
      </c>
      <c r="U807" s="448">
        <v>0</v>
      </c>
      <c r="V807" s="448">
        <v>1437.11</v>
      </c>
      <c r="W807" s="448">
        <v>0</v>
      </c>
      <c r="X807" s="448">
        <v>0</v>
      </c>
      <c r="Y807" s="448">
        <v>0</v>
      </c>
      <c r="Z807" s="448">
        <v>305767.5</v>
      </c>
      <c r="AA807" s="846">
        <v>43803</v>
      </c>
      <c r="AB807" s="846">
        <v>46360</v>
      </c>
      <c r="AC807" s="847">
        <v>305767.5</v>
      </c>
      <c r="AD807" s="448">
        <v>5.3361111111111112</v>
      </c>
      <c r="AE807" s="448">
        <v>7.1027777777777779</v>
      </c>
      <c r="AF807" s="848">
        <v>5.6399999999999999E-2</v>
      </c>
      <c r="AG807" s="448">
        <v>1631609.3541666667</v>
      </c>
      <c r="AH807" s="448">
        <v>2171798.6041666665</v>
      </c>
      <c r="AI807" s="448">
        <v>17245.287</v>
      </c>
      <c r="AJ807" s="448">
        <v>5.3361111111111112</v>
      </c>
      <c r="AK807" s="448">
        <v>7.102777777777777</v>
      </c>
      <c r="AL807" s="448">
        <v>5.6399999999999999E-2</v>
      </c>
    </row>
    <row r="808" spans="1:38">
      <c r="A808" s="437" t="s">
        <v>1039</v>
      </c>
      <c r="B808" s="437" t="s">
        <v>2584</v>
      </c>
      <c r="C808" s="437" t="s">
        <v>517</v>
      </c>
      <c r="D808" s="437" t="s">
        <v>518</v>
      </c>
      <c r="E808" s="437" t="s">
        <v>1393</v>
      </c>
      <c r="F808" s="437" t="s">
        <v>986</v>
      </c>
      <c r="G808" s="437" t="s">
        <v>1369</v>
      </c>
      <c r="H808" s="437" t="s">
        <v>985</v>
      </c>
      <c r="I808" s="437" t="s">
        <v>0</v>
      </c>
      <c r="J808" s="437" t="s">
        <v>987</v>
      </c>
      <c r="K808" s="437" t="s">
        <v>521</v>
      </c>
      <c r="L808" s="437" t="s">
        <v>533</v>
      </c>
      <c r="M808" s="437">
        <v>1</v>
      </c>
      <c r="N808" s="437">
        <v>1</v>
      </c>
      <c r="O808" s="437">
        <v>1</v>
      </c>
      <c r="P808" s="437">
        <v>1</v>
      </c>
      <c r="Q808" s="437">
        <v>1</v>
      </c>
      <c r="R808" s="437">
        <v>1</v>
      </c>
      <c r="S808" s="448">
        <v>257535</v>
      </c>
      <c r="T808" s="448">
        <v>0</v>
      </c>
      <c r="U808" s="448">
        <v>0</v>
      </c>
      <c r="V808" s="448">
        <v>1272.6500000000001</v>
      </c>
      <c r="W808" s="448">
        <v>0</v>
      </c>
      <c r="X808" s="448">
        <v>0</v>
      </c>
      <c r="Y808" s="448">
        <v>0</v>
      </c>
      <c r="Z808" s="448">
        <v>257535</v>
      </c>
      <c r="AA808" s="846">
        <v>43803</v>
      </c>
      <c r="AB808" s="846">
        <v>46725</v>
      </c>
      <c r="AC808" s="847">
        <v>257535</v>
      </c>
      <c r="AD808" s="448">
        <v>6.35</v>
      </c>
      <c r="AE808" s="448">
        <v>8.1166666666666671</v>
      </c>
      <c r="AF808" s="848">
        <v>5.9299999999999999E-2</v>
      </c>
      <c r="AG808" s="448">
        <v>1635347.25</v>
      </c>
      <c r="AH808" s="448">
        <v>2090325.7500000002</v>
      </c>
      <c r="AI808" s="448">
        <v>15271.825499999999</v>
      </c>
      <c r="AJ808" s="448">
        <v>6.35</v>
      </c>
      <c r="AK808" s="448">
        <v>8.1166666666666671</v>
      </c>
      <c r="AL808" s="448">
        <v>5.9299999999999999E-2</v>
      </c>
    </row>
    <row r="809" spans="1:38">
      <c r="A809" s="437" t="s">
        <v>1039</v>
      </c>
      <c r="B809" s="437" t="s">
        <v>2585</v>
      </c>
      <c r="C809" s="437" t="s">
        <v>517</v>
      </c>
      <c r="D809" s="437" t="s">
        <v>518</v>
      </c>
      <c r="E809" s="437" t="s">
        <v>1393</v>
      </c>
      <c r="F809" s="437" t="s">
        <v>986</v>
      </c>
      <c r="G809" s="437" t="s">
        <v>1369</v>
      </c>
      <c r="H809" s="437" t="s">
        <v>985</v>
      </c>
      <c r="I809" s="437" t="s">
        <v>0</v>
      </c>
      <c r="J809" s="437" t="s">
        <v>987</v>
      </c>
      <c r="K809" s="437" t="s">
        <v>521</v>
      </c>
      <c r="L809" s="437" t="s">
        <v>533</v>
      </c>
      <c r="M809" s="437">
        <v>1</v>
      </c>
      <c r="N809" s="437">
        <v>1</v>
      </c>
      <c r="O809" s="437">
        <v>1</v>
      </c>
      <c r="P809" s="437">
        <v>1</v>
      </c>
      <c r="Q809" s="437">
        <v>1</v>
      </c>
      <c r="R809" s="437">
        <v>1</v>
      </c>
      <c r="S809" s="448">
        <v>53100</v>
      </c>
      <c r="T809" s="448">
        <v>0</v>
      </c>
      <c r="U809" s="448">
        <v>0</v>
      </c>
      <c r="V809" s="448">
        <v>274.79000000000002</v>
      </c>
      <c r="W809" s="448">
        <v>0</v>
      </c>
      <c r="X809" s="448">
        <v>0</v>
      </c>
      <c r="Y809" s="448">
        <v>0</v>
      </c>
      <c r="Z809" s="448">
        <v>53100</v>
      </c>
      <c r="AA809" s="846">
        <v>43803</v>
      </c>
      <c r="AB809" s="846">
        <v>47091</v>
      </c>
      <c r="AC809" s="847">
        <v>53100</v>
      </c>
      <c r="AD809" s="448">
        <v>7.3666666666666663</v>
      </c>
      <c r="AE809" s="448">
        <v>9.1333333333333329</v>
      </c>
      <c r="AF809" s="848">
        <v>6.2100000000000002E-2</v>
      </c>
      <c r="AG809" s="448">
        <v>391170</v>
      </c>
      <c r="AH809" s="448">
        <v>484980</v>
      </c>
      <c r="AI809" s="448">
        <v>3297.51</v>
      </c>
      <c r="AJ809" s="448">
        <v>7.3666666666666663</v>
      </c>
      <c r="AK809" s="448">
        <v>9.1333333333333329</v>
      </c>
      <c r="AL809" s="448">
        <v>6.2100000000000002E-2</v>
      </c>
    </row>
    <row r="810" spans="1:38">
      <c r="A810" s="437" t="s">
        <v>1040</v>
      </c>
      <c r="B810" s="437" t="s">
        <v>2586</v>
      </c>
      <c r="C810" s="437" t="s">
        <v>517</v>
      </c>
      <c r="D810" s="437" t="s">
        <v>518</v>
      </c>
      <c r="E810" s="437" t="s">
        <v>1393</v>
      </c>
      <c r="F810" s="437" t="s">
        <v>986</v>
      </c>
      <c r="G810" s="437" t="s">
        <v>1369</v>
      </c>
      <c r="H810" s="437" t="s">
        <v>985</v>
      </c>
      <c r="I810" s="437" t="s">
        <v>0</v>
      </c>
      <c r="J810" s="437" t="s">
        <v>987</v>
      </c>
      <c r="K810" s="437" t="s">
        <v>521</v>
      </c>
      <c r="L810" s="437" t="s">
        <v>533</v>
      </c>
      <c r="M810" s="437">
        <v>1</v>
      </c>
      <c r="N810" s="437">
        <v>1</v>
      </c>
      <c r="O810" s="437">
        <v>1</v>
      </c>
      <c r="P810" s="437">
        <v>1</v>
      </c>
      <c r="Q810" s="437">
        <v>1</v>
      </c>
      <c r="R810" s="437">
        <v>1</v>
      </c>
      <c r="S810" s="448">
        <v>53100</v>
      </c>
      <c r="T810" s="448">
        <v>0</v>
      </c>
      <c r="U810" s="448">
        <v>0</v>
      </c>
      <c r="V810" s="448">
        <v>224.35</v>
      </c>
      <c r="W810" s="448">
        <v>0</v>
      </c>
      <c r="X810" s="448">
        <v>0</v>
      </c>
      <c r="Y810" s="448">
        <v>0</v>
      </c>
      <c r="Z810" s="448">
        <v>53100</v>
      </c>
      <c r="AA810" s="846">
        <v>43803</v>
      </c>
      <c r="AB810" s="846">
        <v>45630</v>
      </c>
      <c r="AC810" s="847">
        <v>53100</v>
      </c>
      <c r="AD810" s="448">
        <v>3.3083333333333331</v>
      </c>
      <c r="AE810" s="448">
        <v>5.0750000000000002</v>
      </c>
      <c r="AF810" s="848">
        <v>5.0700000000000002E-2</v>
      </c>
      <c r="AG810" s="448">
        <v>175672.5</v>
      </c>
      <c r="AH810" s="448">
        <v>269482.5</v>
      </c>
      <c r="AI810" s="448">
        <v>2692.17</v>
      </c>
      <c r="AJ810" s="448">
        <v>3.3083333333333331</v>
      </c>
      <c r="AK810" s="448">
        <v>5.0750000000000002</v>
      </c>
      <c r="AL810" s="448">
        <v>5.0700000000000002E-2</v>
      </c>
    </row>
    <row r="811" spans="1:38">
      <c r="A811" s="437" t="s">
        <v>1040</v>
      </c>
      <c r="B811" s="437" t="s">
        <v>2587</v>
      </c>
      <c r="C811" s="437" t="s">
        <v>517</v>
      </c>
      <c r="D811" s="437" t="s">
        <v>518</v>
      </c>
      <c r="E811" s="437" t="s">
        <v>1393</v>
      </c>
      <c r="F811" s="437" t="s">
        <v>986</v>
      </c>
      <c r="G811" s="437" t="s">
        <v>1369</v>
      </c>
      <c r="H811" s="437" t="s">
        <v>985</v>
      </c>
      <c r="I811" s="437" t="s">
        <v>0</v>
      </c>
      <c r="J811" s="437" t="s">
        <v>987</v>
      </c>
      <c r="K811" s="437" t="s">
        <v>521</v>
      </c>
      <c r="L811" s="437" t="s">
        <v>533</v>
      </c>
      <c r="M811" s="437">
        <v>1</v>
      </c>
      <c r="N811" s="437">
        <v>1</v>
      </c>
      <c r="O811" s="437">
        <v>1</v>
      </c>
      <c r="P811" s="437">
        <v>1</v>
      </c>
      <c r="Q811" s="437">
        <v>1</v>
      </c>
      <c r="R811" s="437">
        <v>1</v>
      </c>
      <c r="S811" s="448">
        <v>53100</v>
      </c>
      <c r="T811" s="448">
        <v>0</v>
      </c>
      <c r="U811" s="448">
        <v>0</v>
      </c>
      <c r="V811" s="448">
        <v>237.18</v>
      </c>
      <c r="W811" s="448">
        <v>0</v>
      </c>
      <c r="X811" s="448">
        <v>0</v>
      </c>
      <c r="Y811" s="448">
        <v>0</v>
      </c>
      <c r="Z811" s="448">
        <v>53100</v>
      </c>
      <c r="AA811" s="846">
        <v>43803</v>
      </c>
      <c r="AB811" s="846">
        <v>45995</v>
      </c>
      <c r="AC811" s="847">
        <v>53100</v>
      </c>
      <c r="AD811" s="448">
        <v>4.322222222222222</v>
      </c>
      <c r="AE811" s="448">
        <v>6.0888888888888886</v>
      </c>
      <c r="AF811" s="848">
        <v>5.3600000000000002E-2</v>
      </c>
      <c r="AG811" s="448">
        <v>229510</v>
      </c>
      <c r="AH811" s="448">
        <v>323320</v>
      </c>
      <c r="AI811" s="448">
        <v>2846.1600000000003</v>
      </c>
      <c r="AJ811" s="448">
        <v>4.322222222222222</v>
      </c>
      <c r="AK811" s="448">
        <v>6.0888888888888886</v>
      </c>
      <c r="AL811" s="448">
        <v>5.3600000000000009E-2</v>
      </c>
    </row>
    <row r="812" spans="1:38">
      <c r="A812" s="437" t="s">
        <v>1040</v>
      </c>
      <c r="B812" s="437" t="s">
        <v>2588</v>
      </c>
      <c r="C812" s="437" t="s">
        <v>517</v>
      </c>
      <c r="D812" s="437" t="s">
        <v>518</v>
      </c>
      <c r="E812" s="437" t="s">
        <v>1393</v>
      </c>
      <c r="F812" s="437" t="s">
        <v>986</v>
      </c>
      <c r="G812" s="437" t="s">
        <v>1369</v>
      </c>
      <c r="H812" s="437" t="s">
        <v>985</v>
      </c>
      <c r="I812" s="437" t="s">
        <v>0</v>
      </c>
      <c r="J812" s="437" t="s">
        <v>987</v>
      </c>
      <c r="K812" s="437" t="s">
        <v>521</v>
      </c>
      <c r="L812" s="437" t="s">
        <v>533</v>
      </c>
      <c r="M812" s="437">
        <v>1</v>
      </c>
      <c r="N812" s="437">
        <v>1</v>
      </c>
      <c r="O812" s="437">
        <v>1</v>
      </c>
      <c r="P812" s="437">
        <v>1</v>
      </c>
      <c r="Q812" s="437">
        <v>1</v>
      </c>
      <c r="R812" s="437">
        <v>1</v>
      </c>
      <c r="S812" s="448">
        <v>259747.5</v>
      </c>
      <c r="T812" s="448">
        <v>0</v>
      </c>
      <c r="U812" s="448">
        <v>0</v>
      </c>
      <c r="V812" s="448">
        <v>1220.81</v>
      </c>
      <c r="W812" s="448">
        <v>0</v>
      </c>
      <c r="X812" s="448">
        <v>0</v>
      </c>
      <c r="Y812" s="448">
        <v>0</v>
      </c>
      <c r="Z812" s="448">
        <v>259747.5</v>
      </c>
      <c r="AA812" s="846">
        <v>43803</v>
      </c>
      <c r="AB812" s="846">
        <v>46360</v>
      </c>
      <c r="AC812" s="847">
        <v>259747.5</v>
      </c>
      <c r="AD812" s="448">
        <v>5.3361111111111112</v>
      </c>
      <c r="AE812" s="448">
        <v>7.1027777777777779</v>
      </c>
      <c r="AF812" s="848">
        <v>5.6399999999999999E-2</v>
      </c>
      <c r="AG812" s="448">
        <v>1386041.5208333333</v>
      </c>
      <c r="AH812" s="448">
        <v>1844928.7708333333</v>
      </c>
      <c r="AI812" s="448">
        <v>14649.759</v>
      </c>
      <c r="AJ812" s="448">
        <v>5.3361111111111112</v>
      </c>
      <c r="AK812" s="448">
        <v>7.1027777777777779</v>
      </c>
      <c r="AL812" s="448">
        <v>5.6399999999999999E-2</v>
      </c>
    </row>
    <row r="813" spans="1:38">
      <c r="A813" s="437" t="s">
        <v>1040</v>
      </c>
      <c r="B813" s="437" t="s">
        <v>2589</v>
      </c>
      <c r="C813" s="437" t="s">
        <v>517</v>
      </c>
      <c r="D813" s="437" t="s">
        <v>518</v>
      </c>
      <c r="E813" s="437" t="s">
        <v>1393</v>
      </c>
      <c r="F813" s="437" t="s">
        <v>986</v>
      </c>
      <c r="G813" s="437" t="s">
        <v>1369</v>
      </c>
      <c r="H813" s="437" t="s">
        <v>985</v>
      </c>
      <c r="I813" s="437" t="s">
        <v>0</v>
      </c>
      <c r="J813" s="437" t="s">
        <v>987</v>
      </c>
      <c r="K813" s="437" t="s">
        <v>521</v>
      </c>
      <c r="L813" s="437" t="s">
        <v>533</v>
      </c>
      <c r="M813" s="437">
        <v>1</v>
      </c>
      <c r="N813" s="437">
        <v>1</v>
      </c>
      <c r="O813" s="437">
        <v>1</v>
      </c>
      <c r="P813" s="437">
        <v>1</v>
      </c>
      <c r="Q813" s="437">
        <v>1</v>
      </c>
      <c r="R813" s="437">
        <v>1</v>
      </c>
      <c r="S813" s="448">
        <v>98235</v>
      </c>
      <c r="T813" s="448">
        <v>0</v>
      </c>
      <c r="U813" s="448">
        <v>0</v>
      </c>
      <c r="V813" s="448">
        <v>485.44</v>
      </c>
      <c r="W813" s="448">
        <v>0</v>
      </c>
      <c r="X813" s="448">
        <v>0</v>
      </c>
      <c r="Y813" s="448">
        <v>0</v>
      </c>
      <c r="Z813" s="448">
        <v>98235</v>
      </c>
      <c r="AA813" s="846">
        <v>43803</v>
      </c>
      <c r="AB813" s="846">
        <v>46725</v>
      </c>
      <c r="AC813" s="847">
        <v>98235</v>
      </c>
      <c r="AD813" s="448">
        <v>6.35</v>
      </c>
      <c r="AE813" s="448">
        <v>8.1166666666666671</v>
      </c>
      <c r="AF813" s="848">
        <v>5.9299999999999999E-2</v>
      </c>
      <c r="AG813" s="448">
        <v>623792.25</v>
      </c>
      <c r="AH813" s="448">
        <v>797340.75</v>
      </c>
      <c r="AI813" s="448">
        <v>5825.3355000000001</v>
      </c>
      <c r="AJ813" s="448">
        <v>6.35</v>
      </c>
      <c r="AK813" s="448">
        <v>8.1166666666666671</v>
      </c>
      <c r="AL813" s="448">
        <v>5.9299999999999999E-2</v>
      </c>
    </row>
    <row r="814" spans="1:38">
      <c r="A814" s="437" t="s">
        <v>1040</v>
      </c>
      <c r="B814" s="437" t="s">
        <v>2590</v>
      </c>
      <c r="C814" s="437" t="s">
        <v>517</v>
      </c>
      <c r="D814" s="437" t="s">
        <v>518</v>
      </c>
      <c r="E814" s="437" t="s">
        <v>1393</v>
      </c>
      <c r="F814" s="437" t="s">
        <v>986</v>
      </c>
      <c r="G814" s="437" t="s">
        <v>1369</v>
      </c>
      <c r="H814" s="437" t="s">
        <v>985</v>
      </c>
      <c r="I814" s="437" t="s">
        <v>0</v>
      </c>
      <c r="J814" s="437" t="s">
        <v>987</v>
      </c>
      <c r="K814" s="437" t="s">
        <v>521</v>
      </c>
      <c r="L814" s="437" t="s">
        <v>533</v>
      </c>
      <c r="M814" s="437">
        <v>1</v>
      </c>
      <c r="N814" s="437">
        <v>1</v>
      </c>
      <c r="O814" s="437">
        <v>1</v>
      </c>
      <c r="P814" s="437">
        <v>1</v>
      </c>
      <c r="Q814" s="437">
        <v>1</v>
      </c>
      <c r="R814" s="437">
        <v>1</v>
      </c>
      <c r="S814" s="448">
        <v>53100</v>
      </c>
      <c r="T814" s="448">
        <v>0</v>
      </c>
      <c r="U814" s="448">
        <v>0</v>
      </c>
      <c r="V814" s="448">
        <v>274.79000000000002</v>
      </c>
      <c r="W814" s="448">
        <v>0</v>
      </c>
      <c r="X814" s="448">
        <v>0</v>
      </c>
      <c r="Y814" s="448">
        <v>0</v>
      </c>
      <c r="Z814" s="448">
        <v>53100</v>
      </c>
      <c r="AA814" s="846">
        <v>43803</v>
      </c>
      <c r="AB814" s="846">
        <v>47091</v>
      </c>
      <c r="AC814" s="847">
        <v>53100</v>
      </c>
      <c r="AD814" s="448">
        <v>7.3666666666666663</v>
      </c>
      <c r="AE814" s="448">
        <v>9.1333333333333329</v>
      </c>
      <c r="AF814" s="848">
        <v>6.2100000000000002E-2</v>
      </c>
      <c r="AG814" s="448">
        <v>391170</v>
      </c>
      <c r="AH814" s="448">
        <v>484980</v>
      </c>
      <c r="AI814" s="448">
        <v>3297.51</v>
      </c>
      <c r="AJ814" s="448">
        <v>7.3666666666666663</v>
      </c>
      <c r="AK814" s="448">
        <v>9.1333333333333329</v>
      </c>
      <c r="AL814" s="448">
        <v>6.2100000000000002E-2</v>
      </c>
    </row>
    <row r="815" spans="1:38">
      <c r="A815" s="437" t="s">
        <v>1040</v>
      </c>
      <c r="B815" s="437" t="s">
        <v>2591</v>
      </c>
      <c r="C815" s="437" t="s">
        <v>517</v>
      </c>
      <c r="D815" s="437" t="s">
        <v>518</v>
      </c>
      <c r="E815" s="437" t="s">
        <v>1393</v>
      </c>
      <c r="F815" s="437" t="s">
        <v>986</v>
      </c>
      <c r="G815" s="437" t="s">
        <v>1369</v>
      </c>
      <c r="H815" s="437" t="s">
        <v>985</v>
      </c>
      <c r="I815" s="437" t="s">
        <v>0</v>
      </c>
      <c r="J815" s="437" t="s">
        <v>987</v>
      </c>
      <c r="K815" s="437" t="s">
        <v>521</v>
      </c>
      <c r="L815" s="437" t="s">
        <v>533</v>
      </c>
      <c r="M815" s="437">
        <v>1</v>
      </c>
      <c r="N815" s="437">
        <v>1</v>
      </c>
      <c r="O815" s="437">
        <v>1</v>
      </c>
      <c r="P815" s="437">
        <v>1</v>
      </c>
      <c r="Q815" s="437">
        <v>1</v>
      </c>
      <c r="R815" s="437">
        <v>1</v>
      </c>
      <c r="S815" s="448">
        <v>53100</v>
      </c>
      <c r="T815" s="448">
        <v>0</v>
      </c>
      <c r="U815" s="448">
        <v>0</v>
      </c>
      <c r="V815" s="448">
        <v>287.62</v>
      </c>
      <c r="W815" s="448">
        <v>0</v>
      </c>
      <c r="X815" s="448">
        <v>0</v>
      </c>
      <c r="Y815" s="448">
        <v>0</v>
      </c>
      <c r="Z815" s="448">
        <v>53100</v>
      </c>
      <c r="AA815" s="846">
        <v>43803</v>
      </c>
      <c r="AB815" s="846">
        <v>47456</v>
      </c>
      <c r="AC815" s="847">
        <v>53100</v>
      </c>
      <c r="AD815" s="448">
        <v>8.3805555555555564</v>
      </c>
      <c r="AE815" s="448">
        <v>10.147222222222222</v>
      </c>
      <c r="AF815" s="848">
        <v>6.5000000000000002E-2</v>
      </c>
      <c r="AG815" s="448">
        <v>445007.50000000006</v>
      </c>
      <c r="AH815" s="448">
        <v>538817.5</v>
      </c>
      <c r="AI815" s="448">
        <v>3451.5</v>
      </c>
      <c r="AJ815" s="448">
        <v>8.3805555555555564</v>
      </c>
      <c r="AK815" s="448">
        <v>10.147222222222222</v>
      </c>
      <c r="AL815" s="448">
        <v>6.5000000000000002E-2</v>
      </c>
    </row>
    <row r="816" spans="1:38">
      <c r="A816" s="437" t="s">
        <v>1041</v>
      </c>
      <c r="B816" s="437" t="s">
        <v>2592</v>
      </c>
      <c r="C816" s="437" t="s">
        <v>517</v>
      </c>
      <c r="D816" s="437" t="s">
        <v>518</v>
      </c>
      <c r="E816" s="437" t="s">
        <v>1393</v>
      </c>
      <c r="F816" s="437" t="s">
        <v>986</v>
      </c>
      <c r="G816" s="437" t="s">
        <v>1369</v>
      </c>
      <c r="H816" s="437" t="s">
        <v>985</v>
      </c>
      <c r="I816" s="437" t="s">
        <v>0</v>
      </c>
      <c r="J816" s="437" t="s">
        <v>987</v>
      </c>
      <c r="K816" s="437" t="s">
        <v>521</v>
      </c>
      <c r="L816" s="437" t="s">
        <v>533</v>
      </c>
      <c r="M816" s="437">
        <v>1</v>
      </c>
      <c r="N816" s="437">
        <v>1</v>
      </c>
      <c r="O816" s="437">
        <v>1</v>
      </c>
      <c r="P816" s="437">
        <v>1</v>
      </c>
      <c r="Q816" s="437">
        <v>1</v>
      </c>
      <c r="R816" s="437">
        <v>1</v>
      </c>
      <c r="S816" s="448">
        <v>51772.5</v>
      </c>
      <c r="T816" s="448">
        <v>0</v>
      </c>
      <c r="U816" s="448">
        <v>0</v>
      </c>
      <c r="V816" s="448">
        <v>255.84</v>
      </c>
      <c r="W816" s="448">
        <v>0</v>
      </c>
      <c r="X816" s="448">
        <v>0</v>
      </c>
      <c r="Y816" s="448">
        <v>0</v>
      </c>
      <c r="Z816" s="448">
        <v>51772.5</v>
      </c>
      <c r="AA816" s="846">
        <v>43803</v>
      </c>
      <c r="AB816" s="846">
        <v>46725</v>
      </c>
      <c r="AC816" s="847">
        <v>51772.5</v>
      </c>
      <c r="AD816" s="448">
        <v>6.35</v>
      </c>
      <c r="AE816" s="448">
        <v>8.1166666666666671</v>
      </c>
      <c r="AF816" s="848">
        <v>5.9299999999999999E-2</v>
      </c>
      <c r="AG816" s="448">
        <v>328755.375</v>
      </c>
      <c r="AH816" s="448">
        <v>420220.125</v>
      </c>
      <c r="AI816" s="448">
        <v>3070.10925</v>
      </c>
      <c r="AJ816" s="448">
        <v>6.35</v>
      </c>
      <c r="AK816" s="448">
        <v>8.1166666666666671</v>
      </c>
      <c r="AL816" s="448">
        <v>5.9299999999999999E-2</v>
      </c>
    </row>
    <row r="817" spans="1:38">
      <c r="A817" s="437" t="s">
        <v>1041</v>
      </c>
      <c r="B817" s="437" t="s">
        <v>2593</v>
      </c>
      <c r="C817" s="437" t="s">
        <v>517</v>
      </c>
      <c r="D817" s="437" t="s">
        <v>518</v>
      </c>
      <c r="E817" s="437" t="s">
        <v>1393</v>
      </c>
      <c r="F817" s="437" t="s">
        <v>986</v>
      </c>
      <c r="G817" s="437" t="s">
        <v>1369</v>
      </c>
      <c r="H817" s="437" t="s">
        <v>985</v>
      </c>
      <c r="I817" s="437" t="s">
        <v>0</v>
      </c>
      <c r="J817" s="437" t="s">
        <v>987</v>
      </c>
      <c r="K817" s="437" t="s">
        <v>521</v>
      </c>
      <c r="L817" s="437" t="s">
        <v>533</v>
      </c>
      <c r="M817" s="437">
        <v>1</v>
      </c>
      <c r="N817" s="437">
        <v>1</v>
      </c>
      <c r="O817" s="437">
        <v>1</v>
      </c>
      <c r="P817" s="437">
        <v>1</v>
      </c>
      <c r="Q817" s="437">
        <v>1</v>
      </c>
      <c r="R817" s="437">
        <v>1</v>
      </c>
      <c r="S817" s="448">
        <v>53100</v>
      </c>
      <c r="T817" s="448">
        <v>0</v>
      </c>
      <c r="U817" s="448">
        <v>0</v>
      </c>
      <c r="V817" s="448">
        <v>274.79000000000002</v>
      </c>
      <c r="W817" s="448">
        <v>0</v>
      </c>
      <c r="X817" s="448">
        <v>0</v>
      </c>
      <c r="Y817" s="448">
        <v>0</v>
      </c>
      <c r="Z817" s="448">
        <v>53100</v>
      </c>
      <c r="AA817" s="846">
        <v>43803</v>
      </c>
      <c r="AB817" s="846">
        <v>47091</v>
      </c>
      <c r="AC817" s="847">
        <v>53100</v>
      </c>
      <c r="AD817" s="448">
        <v>7.3666666666666663</v>
      </c>
      <c r="AE817" s="448">
        <v>9.1333333333333329</v>
      </c>
      <c r="AF817" s="848">
        <v>6.2100000000000002E-2</v>
      </c>
      <c r="AG817" s="448">
        <v>391170</v>
      </c>
      <c r="AH817" s="448">
        <v>484980</v>
      </c>
      <c r="AI817" s="448">
        <v>3297.51</v>
      </c>
      <c r="AJ817" s="448">
        <v>7.3666666666666663</v>
      </c>
      <c r="AK817" s="448">
        <v>9.1333333333333329</v>
      </c>
      <c r="AL817" s="448">
        <v>6.2100000000000002E-2</v>
      </c>
    </row>
    <row r="818" spans="1:38">
      <c r="A818" s="437" t="s">
        <v>1042</v>
      </c>
      <c r="B818" s="437" t="s">
        <v>2594</v>
      </c>
      <c r="C818" s="437" t="s">
        <v>517</v>
      </c>
      <c r="D818" s="437" t="s">
        <v>518</v>
      </c>
      <c r="E818" s="437" t="s">
        <v>1393</v>
      </c>
      <c r="F818" s="437" t="s">
        <v>986</v>
      </c>
      <c r="G818" s="437" t="s">
        <v>1369</v>
      </c>
      <c r="H818" s="437" t="s">
        <v>985</v>
      </c>
      <c r="I818" s="437" t="s">
        <v>0</v>
      </c>
      <c r="J818" s="437" t="s">
        <v>987</v>
      </c>
      <c r="K818" s="437" t="s">
        <v>521</v>
      </c>
      <c r="L818" s="437" t="s">
        <v>533</v>
      </c>
      <c r="M818" s="437">
        <v>1</v>
      </c>
      <c r="N818" s="437">
        <v>1</v>
      </c>
      <c r="O818" s="437">
        <v>1</v>
      </c>
      <c r="P818" s="437">
        <v>1</v>
      </c>
      <c r="Q818" s="437">
        <v>1</v>
      </c>
      <c r="R818" s="437">
        <v>1</v>
      </c>
      <c r="S818" s="448">
        <v>53100</v>
      </c>
      <c r="T818" s="448">
        <v>0</v>
      </c>
      <c r="U818" s="448">
        <v>0</v>
      </c>
      <c r="V818" s="448">
        <v>237.18</v>
      </c>
      <c r="W818" s="448">
        <v>0</v>
      </c>
      <c r="X818" s="448">
        <v>0</v>
      </c>
      <c r="Y818" s="448">
        <v>0</v>
      </c>
      <c r="Z818" s="448">
        <v>53100</v>
      </c>
      <c r="AA818" s="846">
        <v>43804</v>
      </c>
      <c r="AB818" s="846">
        <v>45996</v>
      </c>
      <c r="AC818" s="847">
        <v>53100</v>
      </c>
      <c r="AD818" s="448">
        <v>4.3250000000000002</v>
      </c>
      <c r="AE818" s="448">
        <v>6.0888888888888886</v>
      </c>
      <c r="AF818" s="848">
        <v>5.3600000000000002E-2</v>
      </c>
      <c r="AG818" s="448">
        <v>229657.5</v>
      </c>
      <c r="AH818" s="448">
        <v>323320</v>
      </c>
      <c r="AI818" s="448">
        <v>2846.1600000000003</v>
      </c>
      <c r="AJ818" s="448">
        <v>4.3250000000000002</v>
      </c>
      <c r="AK818" s="448">
        <v>6.0888888888888886</v>
      </c>
      <c r="AL818" s="448">
        <v>5.3600000000000009E-2</v>
      </c>
    </row>
    <row r="819" spans="1:38">
      <c r="A819" s="437" t="s">
        <v>1042</v>
      </c>
      <c r="B819" s="437" t="s">
        <v>2595</v>
      </c>
      <c r="C819" s="437" t="s">
        <v>517</v>
      </c>
      <c r="D819" s="437" t="s">
        <v>518</v>
      </c>
      <c r="E819" s="437" t="s">
        <v>1393</v>
      </c>
      <c r="F819" s="437" t="s">
        <v>986</v>
      </c>
      <c r="G819" s="437" t="s">
        <v>1369</v>
      </c>
      <c r="H819" s="437" t="s">
        <v>985</v>
      </c>
      <c r="I819" s="437" t="s">
        <v>0</v>
      </c>
      <c r="J819" s="437" t="s">
        <v>987</v>
      </c>
      <c r="K819" s="437" t="s">
        <v>521</v>
      </c>
      <c r="L819" s="437" t="s">
        <v>533</v>
      </c>
      <c r="M819" s="437">
        <v>1</v>
      </c>
      <c r="N819" s="437">
        <v>1</v>
      </c>
      <c r="O819" s="437">
        <v>1</v>
      </c>
      <c r="P819" s="437">
        <v>1</v>
      </c>
      <c r="Q819" s="437">
        <v>1</v>
      </c>
      <c r="R819" s="437">
        <v>1</v>
      </c>
      <c r="S819" s="448">
        <v>106200</v>
      </c>
      <c r="T819" s="448">
        <v>0</v>
      </c>
      <c r="U819" s="448">
        <v>0</v>
      </c>
      <c r="V819" s="448">
        <v>524.79999999999995</v>
      </c>
      <c r="W819" s="448">
        <v>0</v>
      </c>
      <c r="X819" s="448">
        <v>0</v>
      </c>
      <c r="Y819" s="448">
        <v>0</v>
      </c>
      <c r="Z819" s="448">
        <v>106200</v>
      </c>
      <c r="AA819" s="846">
        <v>43804</v>
      </c>
      <c r="AB819" s="846">
        <v>46726</v>
      </c>
      <c r="AC819" s="847">
        <v>106200</v>
      </c>
      <c r="AD819" s="448">
        <v>6.3527777777777779</v>
      </c>
      <c r="AE819" s="448">
        <v>8.1166666666666671</v>
      </c>
      <c r="AF819" s="848">
        <v>5.9299999999999999E-2</v>
      </c>
      <c r="AG819" s="448">
        <v>674665</v>
      </c>
      <c r="AH819" s="448">
        <v>861990</v>
      </c>
      <c r="AI819" s="448">
        <v>6297.66</v>
      </c>
      <c r="AJ819" s="448">
        <v>6.3527777777777779</v>
      </c>
      <c r="AK819" s="448">
        <v>8.1166666666666671</v>
      </c>
      <c r="AL819" s="448">
        <v>5.9299999999999999E-2</v>
      </c>
    </row>
    <row r="820" spans="1:38">
      <c r="A820" s="437" t="s">
        <v>1042</v>
      </c>
      <c r="B820" s="437" t="s">
        <v>2596</v>
      </c>
      <c r="C820" s="437" t="s">
        <v>517</v>
      </c>
      <c r="D820" s="437" t="s">
        <v>518</v>
      </c>
      <c r="E820" s="437" t="s">
        <v>1393</v>
      </c>
      <c r="F820" s="437" t="s">
        <v>986</v>
      </c>
      <c r="G820" s="437" t="s">
        <v>1369</v>
      </c>
      <c r="H820" s="437" t="s">
        <v>985</v>
      </c>
      <c r="I820" s="437" t="s">
        <v>0</v>
      </c>
      <c r="J820" s="437" t="s">
        <v>987</v>
      </c>
      <c r="K820" s="437" t="s">
        <v>521</v>
      </c>
      <c r="L820" s="437" t="s">
        <v>533</v>
      </c>
      <c r="M820" s="437">
        <v>1</v>
      </c>
      <c r="N820" s="437">
        <v>1</v>
      </c>
      <c r="O820" s="437">
        <v>1</v>
      </c>
      <c r="P820" s="437">
        <v>1</v>
      </c>
      <c r="Q820" s="437">
        <v>1</v>
      </c>
      <c r="R820" s="437">
        <v>1</v>
      </c>
      <c r="S820" s="448">
        <v>100300</v>
      </c>
      <c r="T820" s="448">
        <v>0</v>
      </c>
      <c r="U820" s="448">
        <v>0</v>
      </c>
      <c r="V820" s="448">
        <v>519.04999999999995</v>
      </c>
      <c r="W820" s="448">
        <v>0</v>
      </c>
      <c r="X820" s="448">
        <v>0</v>
      </c>
      <c r="Y820" s="448">
        <v>0</v>
      </c>
      <c r="Z820" s="448">
        <v>100300</v>
      </c>
      <c r="AA820" s="846">
        <v>43804</v>
      </c>
      <c r="AB820" s="846">
        <v>47092</v>
      </c>
      <c r="AC820" s="847">
        <v>100300</v>
      </c>
      <c r="AD820" s="448">
        <v>7.3694444444444445</v>
      </c>
      <c r="AE820" s="448">
        <v>9.1333333333333329</v>
      </c>
      <c r="AF820" s="848">
        <v>6.2100000000000002E-2</v>
      </c>
      <c r="AG820" s="448">
        <v>739155.27777777775</v>
      </c>
      <c r="AH820" s="448">
        <v>916073.33333333326</v>
      </c>
      <c r="AI820" s="448">
        <v>6228.63</v>
      </c>
      <c r="AJ820" s="448">
        <v>7.3694444444444445</v>
      </c>
      <c r="AK820" s="448">
        <v>9.1333333333333329</v>
      </c>
      <c r="AL820" s="448">
        <v>6.2100000000000002E-2</v>
      </c>
    </row>
    <row r="821" spans="1:38">
      <c r="A821" s="437" t="s">
        <v>1043</v>
      </c>
      <c r="B821" s="437" t="s">
        <v>2597</v>
      </c>
      <c r="C821" s="437" t="s">
        <v>517</v>
      </c>
      <c r="D821" s="437" t="s">
        <v>518</v>
      </c>
      <c r="E821" s="437" t="s">
        <v>1393</v>
      </c>
      <c r="F821" s="437" t="s">
        <v>986</v>
      </c>
      <c r="G821" s="437" t="s">
        <v>1369</v>
      </c>
      <c r="H821" s="437" t="s">
        <v>985</v>
      </c>
      <c r="I821" s="437" t="s">
        <v>0</v>
      </c>
      <c r="J821" s="437" t="s">
        <v>987</v>
      </c>
      <c r="K821" s="437" t="s">
        <v>521</v>
      </c>
      <c r="L821" s="437" t="s">
        <v>533</v>
      </c>
      <c r="M821" s="437">
        <v>1</v>
      </c>
      <c r="N821" s="437">
        <v>1</v>
      </c>
      <c r="O821" s="437">
        <v>1</v>
      </c>
      <c r="P821" s="437">
        <v>1</v>
      </c>
      <c r="Q821" s="437">
        <v>1</v>
      </c>
      <c r="R821" s="437">
        <v>1</v>
      </c>
      <c r="S821" s="448">
        <v>26550</v>
      </c>
      <c r="T821" s="448">
        <v>0</v>
      </c>
      <c r="U821" s="448">
        <v>0</v>
      </c>
      <c r="V821" s="448">
        <v>84.52</v>
      </c>
      <c r="W821" s="448">
        <v>0</v>
      </c>
      <c r="X821" s="448">
        <v>0</v>
      </c>
      <c r="Y821" s="448">
        <v>0</v>
      </c>
      <c r="Z821" s="448">
        <v>26550</v>
      </c>
      <c r="AA821" s="846">
        <v>43804</v>
      </c>
      <c r="AB821" s="846">
        <v>44535</v>
      </c>
      <c r="AC821" s="847">
        <v>53100</v>
      </c>
      <c r="AD821" s="448">
        <v>0.26666666666666666</v>
      </c>
      <c r="AE821" s="448">
        <v>2.0305555555555554</v>
      </c>
      <c r="AF821" s="848">
        <v>3.8199999999999998E-2</v>
      </c>
      <c r="AG821" s="448">
        <v>7080</v>
      </c>
      <c r="AH821" s="448">
        <v>53911.25</v>
      </c>
      <c r="AI821" s="448">
        <v>1014.2099999999999</v>
      </c>
      <c r="AJ821" s="448">
        <v>0.26666666666666666</v>
      </c>
      <c r="AK821" s="448">
        <v>2.0305555555555554</v>
      </c>
      <c r="AL821" s="448">
        <v>3.8199999999999998E-2</v>
      </c>
    </row>
    <row r="822" spans="1:38">
      <c r="A822" s="437" t="s">
        <v>1043</v>
      </c>
      <c r="B822" s="437" t="s">
        <v>2598</v>
      </c>
      <c r="C822" s="437" t="s">
        <v>517</v>
      </c>
      <c r="D822" s="437" t="s">
        <v>518</v>
      </c>
      <c r="E822" s="437" t="s">
        <v>1393</v>
      </c>
      <c r="F822" s="437" t="s">
        <v>986</v>
      </c>
      <c r="G822" s="437" t="s">
        <v>1369</v>
      </c>
      <c r="H822" s="437" t="s">
        <v>985</v>
      </c>
      <c r="I822" s="437" t="s">
        <v>0</v>
      </c>
      <c r="J822" s="437" t="s">
        <v>987</v>
      </c>
      <c r="K822" s="437" t="s">
        <v>521</v>
      </c>
      <c r="L822" s="437" t="s">
        <v>533</v>
      </c>
      <c r="M822" s="437">
        <v>1</v>
      </c>
      <c r="N822" s="437">
        <v>1</v>
      </c>
      <c r="O822" s="437">
        <v>1</v>
      </c>
      <c r="P822" s="437">
        <v>1</v>
      </c>
      <c r="Q822" s="437">
        <v>1</v>
      </c>
      <c r="R822" s="437">
        <v>1</v>
      </c>
      <c r="S822" s="448">
        <v>103692.5</v>
      </c>
      <c r="T822" s="448">
        <v>0</v>
      </c>
      <c r="U822" s="448">
        <v>0</v>
      </c>
      <c r="V822" s="448">
        <v>371.56</v>
      </c>
      <c r="W822" s="448">
        <v>0</v>
      </c>
      <c r="X822" s="448">
        <v>0</v>
      </c>
      <c r="Y822" s="448">
        <v>0</v>
      </c>
      <c r="Z822" s="448">
        <v>103692.5</v>
      </c>
      <c r="AA822" s="846">
        <v>43804</v>
      </c>
      <c r="AB822" s="846">
        <v>44900</v>
      </c>
      <c r="AC822" s="847">
        <v>103692.5</v>
      </c>
      <c r="AD822" s="448">
        <v>1.2805555555555554</v>
      </c>
      <c r="AE822" s="448">
        <v>3.0444444444444443</v>
      </c>
      <c r="AF822" s="848">
        <v>4.2999999999999997E-2</v>
      </c>
      <c r="AG822" s="448">
        <v>132784.00694444444</v>
      </c>
      <c r="AH822" s="448">
        <v>315686.05555555556</v>
      </c>
      <c r="AI822" s="448">
        <v>4458.7774999999992</v>
      </c>
      <c r="AJ822" s="448">
        <v>1.2805555555555554</v>
      </c>
      <c r="AK822" s="448">
        <v>3.0444444444444443</v>
      </c>
      <c r="AL822" s="448">
        <v>4.299999999999999E-2</v>
      </c>
    </row>
    <row r="823" spans="1:38">
      <c r="A823" s="437" t="s">
        <v>1043</v>
      </c>
      <c r="B823" s="437" t="s">
        <v>2599</v>
      </c>
      <c r="C823" s="437" t="s">
        <v>517</v>
      </c>
      <c r="D823" s="437" t="s">
        <v>518</v>
      </c>
      <c r="E823" s="437" t="s">
        <v>1393</v>
      </c>
      <c r="F823" s="437" t="s">
        <v>986</v>
      </c>
      <c r="G823" s="437" t="s">
        <v>1369</v>
      </c>
      <c r="H823" s="437" t="s">
        <v>985</v>
      </c>
      <c r="I823" s="437" t="s">
        <v>0</v>
      </c>
      <c r="J823" s="437" t="s">
        <v>987</v>
      </c>
      <c r="K823" s="437" t="s">
        <v>521</v>
      </c>
      <c r="L823" s="437" t="s">
        <v>533</v>
      </c>
      <c r="M823" s="437">
        <v>1</v>
      </c>
      <c r="N823" s="437">
        <v>1</v>
      </c>
      <c r="O823" s="437">
        <v>1</v>
      </c>
      <c r="P823" s="437">
        <v>1</v>
      </c>
      <c r="Q823" s="437">
        <v>1</v>
      </c>
      <c r="R823" s="437">
        <v>1</v>
      </c>
      <c r="S823" s="448">
        <v>200747.5</v>
      </c>
      <c r="T823" s="448">
        <v>0</v>
      </c>
      <c r="U823" s="448">
        <v>0</v>
      </c>
      <c r="V823" s="448">
        <v>787.93</v>
      </c>
      <c r="W823" s="448">
        <v>0</v>
      </c>
      <c r="X823" s="448">
        <v>0</v>
      </c>
      <c r="Y823" s="448">
        <v>0</v>
      </c>
      <c r="Z823" s="448">
        <v>200747.5</v>
      </c>
      <c r="AA823" s="846">
        <v>43804</v>
      </c>
      <c r="AB823" s="846">
        <v>45265</v>
      </c>
      <c r="AC823" s="847">
        <v>200747.5</v>
      </c>
      <c r="AD823" s="448">
        <v>2.2944444444444443</v>
      </c>
      <c r="AE823" s="448">
        <v>4.0583333333333336</v>
      </c>
      <c r="AF823" s="848">
        <v>4.7100000000000003E-2</v>
      </c>
      <c r="AG823" s="448">
        <v>460603.98611111107</v>
      </c>
      <c r="AH823" s="448">
        <v>814700.27083333337</v>
      </c>
      <c r="AI823" s="448">
        <v>9455.2072500000013</v>
      </c>
      <c r="AJ823" s="448">
        <v>2.2944444444444443</v>
      </c>
      <c r="AK823" s="448">
        <v>4.0583333333333336</v>
      </c>
      <c r="AL823" s="448">
        <v>4.710000000000001E-2</v>
      </c>
    </row>
    <row r="824" spans="1:38">
      <c r="A824" s="437" t="s">
        <v>1043</v>
      </c>
      <c r="B824" s="437" t="s">
        <v>2600</v>
      </c>
      <c r="C824" s="437" t="s">
        <v>517</v>
      </c>
      <c r="D824" s="437" t="s">
        <v>518</v>
      </c>
      <c r="E824" s="437" t="s">
        <v>1393</v>
      </c>
      <c r="F824" s="437" t="s">
        <v>986</v>
      </c>
      <c r="G824" s="437" t="s">
        <v>1369</v>
      </c>
      <c r="H824" s="437" t="s">
        <v>985</v>
      </c>
      <c r="I824" s="437" t="s">
        <v>0</v>
      </c>
      <c r="J824" s="437" t="s">
        <v>987</v>
      </c>
      <c r="K824" s="437" t="s">
        <v>521</v>
      </c>
      <c r="L824" s="437" t="s">
        <v>533</v>
      </c>
      <c r="M824" s="437">
        <v>1</v>
      </c>
      <c r="N824" s="437">
        <v>1</v>
      </c>
      <c r="O824" s="437">
        <v>1</v>
      </c>
      <c r="P824" s="437">
        <v>1</v>
      </c>
      <c r="Q824" s="437">
        <v>1</v>
      </c>
      <c r="R824" s="437">
        <v>1</v>
      </c>
      <c r="S824" s="448">
        <v>418310</v>
      </c>
      <c r="T824" s="448">
        <v>0</v>
      </c>
      <c r="U824" s="448">
        <v>0</v>
      </c>
      <c r="V824" s="448">
        <v>1767.36</v>
      </c>
      <c r="W824" s="448">
        <v>0</v>
      </c>
      <c r="X824" s="448">
        <v>0</v>
      </c>
      <c r="Y824" s="448">
        <v>0</v>
      </c>
      <c r="Z824" s="448">
        <v>418310</v>
      </c>
      <c r="AA824" s="846">
        <v>43804</v>
      </c>
      <c r="AB824" s="846">
        <v>45631</v>
      </c>
      <c r="AC824" s="847">
        <v>418310</v>
      </c>
      <c r="AD824" s="448">
        <v>3.3111111111111109</v>
      </c>
      <c r="AE824" s="448">
        <v>5.0750000000000002</v>
      </c>
      <c r="AF824" s="848">
        <v>5.0700000000000002E-2</v>
      </c>
      <c r="AG824" s="448">
        <v>1385070.8888888888</v>
      </c>
      <c r="AH824" s="448">
        <v>2122923.25</v>
      </c>
      <c r="AI824" s="448">
        <v>21208.316999999999</v>
      </c>
      <c r="AJ824" s="448">
        <v>3.3111111111111109</v>
      </c>
      <c r="AK824" s="448">
        <v>5.0750000000000002</v>
      </c>
      <c r="AL824" s="448">
        <v>5.0699999999999995E-2</v>
      </c>
    </row>
    <row r="825" spans="1:38">
      <c r="A825" s="437" t="s">
        <v>1043</v>
      </c>
      <c r="B825" s="437" t="s">
        <v>2601</v>
      </c>
      <c r="C825" s="437" t="s">
        <v>517</v>
      </c>
      <c r="D825" s="437" t="s">
        <v>518</v>
      </c>
      <c r="E825" s="437" t="s">
        <v>1393</v>
      </c>
      <c r="F825" s="437" t="s">
        <v>986</v>
      </c>
      <c r="G825" s="437" t="s">
        <v>1369</v>
      </c>
      <c r="H825" s="437" t="s">
        <v>985</v>
      </c>
      <c r="I825" s="437" t="s">
        <v>0</v>
      </c>
      <c r="J825" s="437" t="s">
        <v>987</v>
      </c>
      <c r="K825" s="437" t="s">
        <v>521</v>
      </c>
      <c r="L825" s="437" t="s">
        <v>533</v>
      </c>
      <c r="M825" s="437">
        <v>1</v>
      </c>
      <c r="N825" s="437">
        <v>1</v>
      </c>
      <c r="O825" s="437">
        <v>1</v>
      </c>
      <c r="P825" s="437">
        <v>1</v>
      </c>
      <c r="Q825" s="437">
        <v>1</v>
      </c>
      <c r="R825" s="437">
        <v>1</v>
      </c>
      <c r="S825" s="448">
        <v>207237.5</v>
      </c>
      <c r="T825" s="448">
        <v>0</v>
      </c>
      <c r="U825" s="448">
        <v>0</v>
      </c>
      <c r="V825" s="448">
        <v>925.66</v>
      </c>
      <c r="W825" s="448">
        <v>0</v>
      </c>
      <c r="X825" s="448">
        <v>0</v>
      </c>
      <c r="Y825" s="448">
        <v>0</v>
      </c>
      <c r="Z825" s="448">
        <v>207237.5</v>
      </c>
      <c r="AA825" s="846">
        <v>43804</v>
      </c>
      <c r="AB825" s="846">
        <v>45996</v>
      </c>
      <c r="AC825" s="847">
        <v>207237.5</v>
      </c>
      <c r="AD825" s="448">
        <v>4.3250000000000002</v>
      </c>
      <c r="AE825" s="448">
        <v>6.0888888888888886</v>
      </c>
      <c r="AF825" s="848">
        <v>5.3600000000000002E-2</v>
      </c>
      <c r="AG825" s="448">
        <v>896302.1875</v>
      </c>
      <c r="AH825" s="448">
        <v>1261846.111111111</v>
      </c>
      <c r="AI825" s="448">
        <v>11107.93</v>
      </c>
      <c r="AJ825" s="448">
        <v>4.3250000000000002</v>
      </c>
      <c r="AK825" s="448">
        <v>6.0888888888888886</v>
      </c>
      <c r="AL825" s="448">
        <v>5.3600000000000002E-2</v>
      </c>
    </row>
    <row r="826" spans="1:38">
      <c r="A826" s="437" t="s">
        <v>1043</v>
      </c>
      <c r="B826" s="437" t="s">
        <v>2602</v>
      </c>
      <c r="C826" s="437" t="s">
        <v>517</v>
      </c>
      <c r="D826" s="437" t="s">
        <v>518</v>
      </c>
      <c r="E826" s="437" t="s">
        <v>1393</v>
      </c>
      <c r="F826" s="437" t="s">
        <v>986</v>
      </c>
      <c r="G826" s="437" t="s">
        <v>1369</v>
      </c>
      <c r="H826" s="437" t="s">
        <v>985</v>
      </c>
      <c r="I826" s="437" t="s">
        <v>0</v>
      </c>
      <c r="J826" s="437" t="s">
        <v>987</v>
      </c>
      <c r="K826" s="437" t="s">
        <v>521</v>
      </c>
      <c r="L826" s="437" t="s">
        <v>533</v>
      </c>
      <c r="M826" s="437">
        <v>1</v>
      </c>
      <c r="N826" s="437">
        <v>1</v>
      </c>
      <c r="O826" s="437">
        <v>1</v>
      </c>
      <c r="P826" s="437">
        <v>1</v>
      </c>
      <c r="Q826" s="437">
        <v>1</v>
      </c>
      <c r="R826" s="437">
        <v>1</v>
      </c>
      <c r="S826" s="448">
        <v>251340</v>
      </c>
      <c r="T826" s="448">
        <v>0</v>
      </c>
      <c r="U826" s="448">
        <v>0</v>
      </c>
      <c r="V826" s="448">
        <v>1181.3</v>
      </c>
      <c r="W826" s="448">
        <v>0</v>
      </c>
      <c r="X826" s="448">
        <v>0</v>
      </c>
      <c r="Y826" s="448">
        <v>0</v>
      </c>
      <c r="Z826" s="448">
        <v>251340</v>
      </c>
      <c r="AA826" s="846">
        <v>43804</v>
      </c>
      <c r="AB826" s="846">
        <v>46361</v>
      </c>
      <c r="AC826" s="847">
        <v>251340</v>
      </c>
      <c r="AD826" s="448">
        <v>5.3388888888888886</v>
      </c>
      <c r="AE826" s="448">
        <v>7.1027777777777779</v>
      </c>
      <c r="AF826" s="848">
        <v>5.6399999999999999E-2</v>
      </c>
      <c r="AG826" s="448">
        <v>1341876.3333333333</v>
      </c>
      <c r="AH826" s="448">
        <v>1785212.1666666667</v>
      </c>
      <c r="AI826" s="448">
        <v>14175.575999999999</v>
      </c>
      <c r="AJ826" s="448">
        <v>5.3388888888888886</v>
      </c>
      <c r="AK826" s="448">
        <v>7.1027777777777779</v>
      </c>
      <c r="AL826" s="448">
        <v>5.6399999999999999E-2</v>
      </c>
    </row>
    <row r="827" spans="1:38">
      <c r="A827" s="437" t="s">
        <v>1043</v>
      </c>
      <c r="B827" s="437" t="s">
        <v>2603</v>
      </c>
      <c r="C827" s="437" t="s">
        <v>517</v>
      </c>
      <c r="D827" s="437" t="s">
        <v>518</v>
      </c>
      <c r="E827" s="437" t="s">
        <v>1393</v>
      </c>
      <c r="F827" s="437" t="s">
        <v>986</v>
      </c>
      <c r="G827" s="437" t="s">
        <v>1369</v>
      </c>
      <c r="H827" s="437" t="s">
        <v>985</v>
      </c>
      <c r="I827" s="437" t="s">
        <v>0</v>
      </c>
      <c r="J827" s="437" t="s">
        <v>987</v>
      </c>
      <c r="K827" s="437" t="s">
        <v>521</v>
      </c>
      <c r="L827" s="437" t="s">
        <v>533</v>
      </c>
      <c r="M827" s="437">
        <v>1</v>
      </c>
      <c r="N827" s="437">
        <v>1</v>
      </c>
      <c r="O827" s="437">
        <v>1</v>
      </c>
      <c r="P827" s="437">
        <v>1</v>
      </c>
      <c r="Q827" s="437">
        <v>1</v>
      </c>
      <c r="R827" s="437">
        <v>1</v>
      </c>
      <c r="S827" s="448">
        <v>515807.5</v>
      </c>
      <c r="T827" s="448">
        <v>0</v>
      </c>
      <c r="U827" s="448">
        <v>0</v>
      </c>
      <c r="V827" s="448">
        <v>2548.9499999999998</v>
      </c>
      <c r="W827" s="448">
        <v>0</v>
      </c>
      <c r="X827" s="448">
        <v>0</v>
      </c>
      <c r="Y827" s="448">
        <v>0</v>
      </c>
      <c r="Z827" s="448">
        <v>515807.5</v>
      </c>
      <c r="AA827" s="846">
        <v>43804</v>
      </c>
      <c r="AB827" s="846">
        <v>46726</v>
      </c>
      <c r="AC827" s="847">
        <v>515807.5</v>
      </c>
      <c r="AD827" s="448">
        <v>6.3527777777777779</v>
      </c>
      <c r="AE827" s="448">
        <v>8.1166666666666671</v>
      </c>
      <c r="AF827" s="848">
        <v>5.9299999999999999E-2</v>
      </c>
      <c r="AG827" s="448">
        <v>3276810.423611111</v>
      </c>
      <c r="AH827" s="448">
        <v>4186637.541666667</v>
      </c>
      <c r="AI827" s="448">
        <v>30587.384749999997</v>
      </c>
      <c r="AJ827" s="448">
        <v>6.3527777777777779</v>
      </c>
      <c r="AK827" s="448">
        <v>8.1166666666666671</v>
      </c>
      <c r="AL827" s="448">
        <v>5.9299999999999992E-2</v>
      </c>
    </row>
    <row r="828" spans="1:38">
      <c r="A828" s="437" t="s">
        <v>1043</v>
      </c>
      <c r="B828" s="437" t="s">
        <v>2604</v>
      </c>
      <c r="C828" s="437" t="s">
        <v>517</v>
      </c>
      <c r="D828" s="437" t="s">
        <v>518</v>
      </c>
      <c r="E828" s="437" t="s">
        <v>1393</v>
      </c>
      <c r="F828" s="437" t="s">
        <v>986</v>
      </c>
      <c r="G828" s="437" t="s">
        <v>1369</v>
      </c>
      <c r="H828" s="437" t="s">
        <v>985</v>
      </c>
      <c r="I828" s="437" t="s">
        <v>0</v>
      </c>
      <c r="J828" s="437" t="s">
        <v>987</v>
      </c>
      <c r="K828" s="437" t="s">
        <v>521</v>
      </c>
      <c r="L828" s="437" t="s">
        <v>533</v>
      </c>
      <c r="M828" s="437">
        <v>1</v>
      </c>
      <c r="N828" s="437">
        <v>1</v>
      </c>
      <c r="O828" s="437">
        <v>1</v>
      </c>
      <c r="P828" s="437">
        <v>1</v>
      </c>
      <c r="Q828" s="437">
        <v>1</v>
      </c>
      <c r="R828" s="437">
        <v>1</v>
      </c>
      <c r="S828" s="448">
        <v>260927.5</v>
      </c>
      <c r="T828" s="448">
        <v>0</v>
      </c>
      <c r="U828" s="448">
        <v>0</v>
      </c>
      <c r="V828" s="448">
        <v>1350.3</v>
      </c>
      <c r="W828" s="448">
        <v>0</v>
      </c>
      <c r="X828" s="448">
        <v>0</v>
      </c>
      <c r="Y828" s="448">
        <v>0</v>
      </c>
      <c r="Z828" s="448">
        <v>260927.5</v>
      </c>
      <c r="AA828" s="846">
        <v>43804</v>
      </c>
      <c r="AB828" s="846">
        <v>47092</v>
      </c>
      <c r="AC828" s="847">
        <v>260927.5</v>
      </c>
      <c r="AD828" s="448">
        <v>7.3694444444444445</v>
      </c>
      <c r="AE828" s="448">
        <v>9.1333333333333329</v>
      </c>
      <c r="AF828" s="848">
        <v>6.2100000000000002E-2</v>
      </c>
      <c r="AG828" s="448">
        <v>1922890.7152777778</v>
      </c>
      <c r="AH828" s="448">
        <v>2383137.833333333</v>
      </c>
      <c r="AI828" s="448">
        <v>16203.597750000001</v>
      </c>
      <c r="AJ828" s="448">
        <v>7.3694444444444445</v>
      </c>
      <c r="AK828" s="448">
        <v>9.1333333333333329</v>
      </c>
      <c r="AL828" s="448">
        <v>6.2100000000000002E-2</v>
      </c>
    </row>
    <row r="829" spans="1:38">
      <c r="A829" s="437" t="s">
        <v>1043</v>
      </c>
      <c r="B829" s="437" t="s">
        <v>2605</v>
      </c>
      <c r="C829" s="437" t="s">
        <v>517</v>
      </c>
      <c r="D829" s="437" t="s">
        <v>518</v>
      </c>
      <c r="E829" s="437" t="s">
        <v>1393</v>
      </c>
      <c r="F829" s="437" t="s">
        <v>986</v>
      </c>
      <c r="G829" s="437" t="s">
        <v>1369</v>
      </c>
      <c r="H829" s="437" t="s">
        <v>985</v>
      </c>
      <c r="I829" s="437" t="s">
        <v>0</v>
      </c>
      <c r="J829" s="437" t="s">
        <v>987</v>
      </c>
      <c r="K829" s="437" t="s">
        <v>521</v>
      </c>
      <c r="L829" s="437" t="s">
        <v>533</v>
      </c>
      <c r="M829" s="437">
        <v>1</v>
      </c>
      <c r="N829" s="437">
        <v>1</v>
      </c>
      <c r="O829" s="437">
        <v>1</v>
      </c>
      <c r="P829" s="437">
        <v>1</v>
      </c>
      <c r="Q829" s="437">
        <v>1</v>
      </c>
      <c r="R829" s="437">
        <v>1</v>
      </c>
      <c r="S829" s="448">
        <v>159300</v>
      </c>
      <c r="T829" s="448">
        <v>0</v>
      </c>
      <c r="U829" s="448">
        <v>0</v>
      </c>
      <c r="V829" s="448">
        <v>862.87</v>
      </c>
      <c r="W829" s="448">
        <v>0</v>
      </c>
      <c r="X829" s="448">
        <v>0</v>
      </c>
      <c r="Y829" s="448">
        <v>0</v>
      </c>
      <c r="Z829" s="448">
        <v>159300</v>
      </c>
      <c r="AA829" s="846">
        <v>43804</v>
      </c>
      <c r="AB829" s="846">
        <v>47457</v>
      </c>
      <c r="AC829" s="847">
        <v>159300</v>
      </c>
      <c r="AD829" s="448">
        <v>8.3833333333333329</v>
      </c>
      <c r="AE829" s="448">
        <v>10.147222222222222</v>
      </c>
      <c r="AF829" s="848">
        <v>6.5000000000000002E-2</v>
      </c>
      <c r="AG829" s="448">
        <v>1335465</v>
      </c>
      <c r="AH829" s="448">
        <v>1616452.5</v>
      </c>
      <c r="AI829" s="448">
        <v>10354.5</v>
      </c>
      <c r="AJ829" s="448">
        <v>8.3833333333333329</v>
      </c>
      <c r="AK829" s="448">
        <v>10.147222222222222</v>
      </c>
      <c r="AL829" s="448">
        <v>6.5000000000000002E-2</v>
      </c>
    </row>
    <row r="830" spans="1:38">
      <c r="A830" s="437" t="s">
        <v>1044</v>
      </c>
      <c r="B830" s="437" t="s">
        <v>2606</v>
      </c>
      <c r="C830" s="437" t="s">
        <v>517</v>
      </c>
      <c r="D830" s="437" t="s">
        <v>518</v>
      </c>
      <c r="E830" s="437" t="s">
        <v>1393</v>
      </c>
      <c r="F830" s="437" t="s">
        <v>986</v>
      </c>
      <c r="G830" s="437" t="s">
        <v>1369</v>
      </c>
      <c r="H830" s="437" t="s">
        <v>985</v>
      </c>
      <c r="I830" s="437" t="s">
        <v>0</v>
      </c>
      <c r="J830" s="437" t="s">
        <v>987</v>
      </c>
      <c r="K830" s="437" t="s">
        <v>521</v>
      </c>
      <c r="L830" s="437" t="s">
        <v>533</v>
      </c>
      <c r="M830" s="437">
        <v>1</v>
      </c>
      <c r="N830" s="437">
        <v>1</v>
      </c>
      <c r="O830" s="437">
        <v>1</v>
      </c>
      <c r="P830" s="437">
        <v>1</v>
      </c>
      <c r="Q830" s="437">
        <v>1</v>
      </c>
      <c r="R830" s="437">
        <v>1</v>
      </c>
      <c r="S830" s="448">
        <v>203255</v>
      </c>
      <c r="T830" s="448">
        <v>0</v>
      </c>
      <c r="U830" s="448">
        <v>0</v>
      </c>
      <c r="V830" s="448">
        <v>728.33</v>
      </c>
      <c r="W830" s="448">
        <v>0</v>
      </c>
      <c r="X830" s="448">
        <v>0</v>
      </c>
      <c r="Y830" s="448">
        <v>0</v>
      </c>
      <c r="Z830" s="448">
        <v>203255</v>
      </c>
      <c r="AA830" s="846">
        <v>43808</v>
      </c>
      <c r="AB830" s="846">
        <v>44904</v>
      </c>
      <c r="AC830" s="847">
        <v>203255</v>
      </c>
      <c r="AD830" s="448">
        <v>1.2916666666666667</v>
      </c>
      <c r="AE830" s="448">
        <v>3.0444444444444443</v>
      </c>
      <c r="AF830" s="848">
        <v>4.2999999999999997E-2</v>
      </c>
      <c r="AG830" s="448">
        <v>262537.70833333337</v>
      </c>
      <c r="AH830" s="448">
        <v>618798.5555555555</v>
      </c>
      <c r="AI830" s="448">
        <v>8739.9650000000001</v>
      </c>
      <c r="AJ830" s="448">
        <v>1.291666666666667</v>
      </c>
      <c r="AK830" s="448">
        <v>3.0444444444444443</v>
      </c>
      <c r="AL830" s="448">
        <v>4.3000000000000003E-2</v>
      </c>
    </row>
    <row r="831" spans="1:38">
      <c r="A831" s="437" t="s">
        <v>1044</v>
      </c>
      <c r="B831" s="437" t="s">
        <v>2607</v>
      </c>
      <c r="C831" s="437" t="s">
        <v>517</v>
      </c>
      <c r="D831" s="437" t="s">
        <v>518</v>
      </c>
      <c r="E831" s="437" t="s">
        <v>1393</v>
      </c>
      <c r="F831" s="437" t="s">
        <v>986</v>
      </c>
      <c r="G831" s="437" t="s">
        <v>1369</v>
      </c>
      <c r="H831" s="437" t="s">
        <v>985</v>
      </c>
      <c r="I831" s="437" t="s">
        <v>0</v>
      </c>
      <c r="J831" s="437" t="s">
        <v>987</v>
      </c>
      <c r="K831" s="437" t="s">
        <v>521</v>
      </c>
      <c r="L831" s="437" t="s">
        <v>533</v>
      </c>
      <c r="M831" s="437">
        <v>1</v>
      </c>
      <c r="N831" s="437">
        <v>1</v>
      </c>
      <c r="O831" s="437">
        <v>1</v>
      </c>
      <c r="P831" s="437">
        <v>1</v>
      </c>
      <c r="Q831" s="437">
        <v>1</v>
      </c>
      <c r="R831" s="437">
        <v>1</v>
      </c>
      <c r="S831" s="448">
        <v>37612.5</v>
      </c>
      <c r="T831" s="448">
        <v>0</v>
      </c>
      <c r="U831" s="448">
        <v>0</v>
      </c>
      <c r="V831" s="448">
        <v>147.63</v>
      </c>
      <c r="W831" s="448">
        <v>0</v>
      </c>
      <c r="X831" s="448">
        <v>0</v>
      </c>
      <c r="Y831" s="448">
        <v>0</v>
      </c>
      <c r="Z831" s="448">
        <v>37612.5</v>
      </c>
      <c r="AA831" s="846">
        <v>43808</v>
      </c>
      <c r="AB831" s="846">
        <v>45269</v>
      </c>
      <c r="AC831" s="847">
        <v>37612.5</v>
      </c>
      <c r="AD831" s="448">
        <v>2.3055555555555554</v>
      </c>
      <c r="AE831" s="448">
        <v>4.0583333333333336</v>
      </c>
      <c r="AF831" s="848">
        <v>4.7100000000000003E-2</v>
      </c>
      <c r="AG831" s="448">
        <v>86717.708333333328</v>
      </c>
      <c r="AH831" s="448">
        <v>152644.0625</v>
      </c>
      <c r="AI831" s="448">
        <v>1771.5487500000002</v>
      </c>
      <c r="AJ831" s="448">
        <v>2.3055555555555554</v>
      </c>
      <c r="AK831" s="448">
        <v>4.0583333333333336</v>
      </c>
      <c r="AL831" s="448">
        <v>4.7100000000000003E-2</v>
      </c>
    </row>
    <row r="832" spans="1:38">
      <c r="A832" s="437" t="s">
        <v>1044</v>
      </c>
      <c r="B832" s="437" t="s">
        <v>2608</v>
      </c>
      <c r="C832" s="437" t="s">
        <v>517</v>
      </c>
      <c r="D832" s="437" t="s">
        <v>518</v>
      </c>
      <c r="E832" s="437" t="s">
        <v>1393</v>
      </c>
      <c r="F832" s="437" t="s">
        <v>986</v>
      </c>
      <c r="G832" s="437" t="s">
        <v>1369</v>
      </c>
      <c r="H832" s="437" t="s">
        <v>985</v>
      </c>
      <c r="I832" s="437" t="s">
        <v>0</v>
      </c>
      <c r="J832" s="437" t="s">
        <v>987</v>
      </c>
      <c r="K832" s="437" t="s">
        <v>521</v>
      </c>
      <c r="L832" s="437" t="s">
        <v>533</v>
      </c>
      <c r="M832" s="437">
        <v>1</v>
      </c>
      <c r="N832" s="437">
        <v>1</v>
      </c>
      <c r="O832" s="437">
        <v>1</v>
      </c>
      <c r="P832" s="437">
        <v>1</v>
      </c>
      <c r="Q832" s="437">
        <v>1</v>
      </c>
      <c r="R832" s="437">
        <v>1</v>
      </c>
      <c r="S832" s="448">
        <v>148680</v>
      </c>
      <c r="T832" s="448">
        <v>0</v>
      </c>
      <c r="U832" s="448">
        <v>0</v>
      </c>
      <c r="V832" s="448">
        <v>628.16999999999996</v>
      </c>
      <c r="W832" s="448">
        <v>0</v>
      </c>
      <c r="X832" s="448">
        <v>0</v>
      </c>
      <c r="Y832" s="448">
        <v>0</v>
      </c>
      <c r="Z832" s="448">
        <v>148680</v>
      </c>
      <c r="AA832" s="846">
        <v>43808</v>
      </c>
      <c r="AB832" s="846">
        <v>45635</v>
      </c>
      <c r="AC832" s="847">
        <v>148680</v>
      </c>
      <c r="AD832" s="448">
        <v>3.3222222222222224</v>
      </c>
      <c r="AE832" s="448">
        <v>5.0750000000000002</v>
      </c>
      <c r="AF832" s="848">
        <v>5.0700000000000002E-2</v>
      </c>
      <c r="AG832" s="448">
        <v>493948</v>
      </c>
      <c r="AH832" s="448">
        <v>754551</v>
      </c>
      <c r="AI832" s="448">
        <v>7538.076</v>
      </c>
      <c r="AJ832" s="448">
        <v>3.3222222222222224</v>
      </c>
      <c r="AK832" s="448">
        <v>5.0750000000000002</v>
      </c>
      <c r="AL832" s="448">
        <v>5.0700000000000002E-2</v>
      </c>
    </row>
    <row r="833" spans="1:38">
      <c r="A833" s="437" t="s">
        <v>1044</v>
      </c>
      <c r="B833" s="437" t="s">
        <v>2609</v>
      </c>
      <c r="C833" s="437" t="s">
        <v>517</v>
      </c>
      <c r="D833" s="437" t="s">
        <v>518</v>
      </c>
      <c r="E833" s="437" t="s">
        <v>1393</v>
      </c>
      <c r="F833" s="437" t="s">
        <v>986</v>
      </c>
      <c r="G833" s="437" t="s">
        <v>1369</v>
      </c>
      <c r="H833" s="437" t="s">
        <v>985</v>
      </c>
      <c r="I833" s="437" t="s">
        <v>0</v>
      </c>
      <c r="J833" s="437" t="s">
        <v>987</v>
      </c>
      <c r="K833" s="437" t="s">
        <v>521</v>
      </c>
      <c r="L833" s="437" t="s">
        <v>533</v>
      </c>
      <c r="M833" s="437">
        <v>1</v>
      </c>
      <c r="N833" s="437">
        <v>1</v>
      </c>
      <c r="O833" s="437">
        <v>1</v>
      </c>
      <c r="P833" s="437">
        <v>1</v>
      </c>
      <c r="Q833" s="437">
        <v>1</v>
      </c>
      <c r="R833" s="437">
        <v>1</v>
      </c>
      <c r="S833" s="448">
        <v>325975</v>
      </c>
      <c r="T833" s="448">
        <v>0</v>
      </c>
      <c r="U833" s="448">
        <v>0</v>
      </c>
      <c r="V833" s="448">
        <v>1456.02</v>
      </c>
      <c r="W833" s="448">
        <v>0</v>
      </c>
      <c r="X833" s="448">
        <v>0</v>
      </c>
      <c r="Y833" s="448">
        <v>0</v>
      </c>
      <c r="Z833" s="448">
        <v>325975</v>
      </c>
      <c r="AA833" s="846">
        <v>43808</v>
      </c>
      <c r="AB833" s="846">
        <v>46000</v>
      </c>
      <c r="AC833" s="847">
        <v>325975</v>
      </c>
      <c r="AD833" s="448">
        <v>4.3361111111111112</v>
      </c>
      <c r="AE833" s="448">
        <v>6.0888888888888886</v>
      </c>
      <c r="AF833" s="848">
        <v>5.3600000000000002E-2</v>
      </c>
      <c r="AG833" s="448">
        <v>1413463.8194444445</v>
      </c>
      <c r="AH833" s="448">
        <v>1984825.5555555555</v>
      </c>
      <c r="AI833" s="448">
        <v>17472.260000000002</v>
      </c>
      <c r="AJ833" s="448">
        <v>4.3361111111111112</v>
      </c>
      <c r="AK833" s="448">
        <v>6.0888888888888886</v>
      </c>
      <c r="AL833" s="448">
        <v>5.3600000000000009E-2</v>
      </c>
    </row>
    <row r="834" spans="1:38">
      <c r="A834" s="437" t="s">
        <v>1044</v>
      </c>
      <c r="B834" s="437" t="s">
        <v>2610</v>
      </c>
      <c r="C834" s="437" t="s">
        <v>517</v>
      </c>
      <c r="D834" s="437" t="s">
        <v>518</v>
      </c>
      <c r="E834" s="437" t="s">
        <v>1393</v>
      </c>
      <c r="F834" s="437" t="s">
        <v>986</v>
      </c>
      <c r="G834" s="437" t="s">
        <v>1369</v>
      </c>
      <c r="H834" s="437" t="s">
        <v>985</v>
      </c>
      <c r="I834" s="437" t="s">
        <v>0</v>
      </c>
      <c r="J834" s="437" t="s">
        <v>987</v>
      </c>
      <c r="K834" s="437" t="s">
        <v>521</v>
      </c>
      <c r="L834" s="437" t="s">
        <v>533</v>
      </c>
      <c r="M834" s="437">
        <v>1</v>
      </c>
      <c r="N834" s="437">
        <v>1</v>
      </c>
      <c r="O834" s="437">
        <v>1</v>
      </c>
      <c r="P834" s="437">
        <v>1</v>
      </c>
      <c r="Q834" s="437">
        <v>1</v>
      </c>
      <c r="R834" s="437">
        <v>1</v>
      </c>
      <c r="S834" s="448">
        <v>153695</v>
      </c>
      <c r="T834" s="448">
        <v>0</v>
      </c>
      <c r="U834" s="448">
        <v>0</v>
      </c>
      <c r="V834" s="448">
        <v>722.37</v>
      </c>
      <c r="W834" s="448">
        <v>0</v>
      </c>
      <c r="X834" s="448">
        <v>0</v>
      </c>
      <c r="Y834" s="448">
        <v>0</v>
      </c>
      <c r="Z834" s="448">
        <v>153695</v>
      </c>
      <c r="AA834" s="846">
        <v>43808</v>
      </c>
      <c r="AB834" s="846">
        <v>46365</v>
      </c>
      <c r="AC834" s="847">
        <v>153695</v>
      </c>
      <c r="AD834" s="448">
        <v>5.35</v>
      </c>
      <c r="AE834" s="448">
        <v>7.1027777777777779</v>
      </c>
      <c r="AF834" s="848">
        <v>5.6399999999999999E-2</v>
      </c>
      <c r="AG834" s="448">
        <v>822268.25</v>
      </c>
      <c r="AH834" s="448">
        <v>1091661.4305555555</v>
      </c>
      <c r="AI834" s="448">
        <v>8668.3979999999992</v>
      </c>
      <c r="AJ834" s="448">
        <v>5.35</v>
      </c>
      <c r="AK834" s="448">
        <v>7.1027777777777779</v>
      </c>
      <c r="AL834" s="448">
        <v>5.6399999999999992E-2</v>
      </c>
    </row>
    <row r="835" spans="1:38">
      <c r="A835" s="437" t="s">
        <v>1044</v>
      </c>
      <c r="B835" s="437" t="s">
        <v>2611</v>
      </c>
      <c r="C835" s="437" t="s">
        <v>517</v>
      </c>
      <c r="D835" s="437" t="s">
        <v>518</v>
      </c>
      <c r="E835" s="437" t="s">
        <v>1393</v>
      </c>
      <c r="F835" s="437" t="s">
        <v>986</v>
      </c>
      <c r="G835" s="437" t="s">
        <v>1369</v>
      </c>
      <c r="H835" s="437" t="s">
        <v>985</v>
      </c>
      <c r="I835" s="437" t="s">
        <v>0</v>
      </c>
      <c r="J835" s="437" t="s">
        <v>987</v>
      </c>
      <c r="K835" s="437" t="s">
        <v>521</v>
      </c>
      <c r="L835" s="437" t="s">
        <v>533</v>
      </c>
      <c r="M835" s="437">
        <v>1</v>
      </c>
      <c r="N835" s="437">
        <v>1</v>
      </c>
      <c r="O835" s="437">
        <v>1</v>
      </c>
      <c r="P835" s="437">
        <v>1</v>
      </c>
      <c r="Q835" s="437">
        <v>1</v>
      </c>
      <c r="R835" s="437">
        <v>1</v>
      </c>
      <c r="S835" s="448">
        <v>822460</v>
      </c>
      <c r="T835" s="448">
        <v>0</v>
      </c>
      <c r="U835" s="448">
        <v>0</v>
      </c>
      <c r="V835" s="448">
        <v>4064.32</v>
      </c>
      <c r="W835" s="448">
        <v>0</v>
      </c>
      <c r="X835" s="448">
        <v>0</v>
      </c>
      <c r="Y835" s="448">
        <v>0</v>
      </c>
      <c r="Z835" s="448">
        <v>822460</v>
      </c>
      <c r="AA835" s="846">
        <v>43808</v>
      </c>
      <c r="AB835" s="846">
        <v>46730</v>
      </c>
      <c r="AC835" s="847">
        <v>822460</v>
      </c>
      <c r="AD835" s="448">
        <v>6.3638888888888889</v>
      </c>
      <c r="AE835" s="448">
        <v>8.1166666666666671</v>
      </c>
      <c r="AF835" s="848">
        <v>5.9299999999999999E-2</v>
      </c>
      <c r="AG835" s="448">
        <v>5234044.055555556</v>
      </c>
      <c r="AH835" s="448">
        <v>6675633.666666667</v>
      </c>
      <c r="AI835" s="448">
        <v>48771.877999999997</v>
      </c>
      <c r="AJ835" s="448">
        <v>6.3638888888888898</v>
      </c>
      <c r="AK835" s="448">
        <v>8.1166666666666671</v>
      </c>
      <c r="AL835" s="448">
        <v>5.9299999999999999E-2</v>
      </c>
    </row>
    <row r="836" spans="1:38">
      <c r="A836" s="437" t="s">
        <v>1044</v>
      </c>
      <c r="B836" s="437" t="s">
        <v>2612</v>
      </c>
      <c r="C836" s="437" t="s">
        <v>517</v>
      </c>
      <c r="D836" s="437" t="s">
        <v>518</v>
      </c>
      <c r="E836" s="437" t="s">
        <v>1393</v>
      </c>
      <c r="F836" s="437" t="s">
        <v>986</v>
      </c>
      <c r="G836" s="437" t="s">
        <v>1369</v>
      </c>
      <c r="H836" s="437" t="s">
        <v>985</v>
      </c>
      <c r="I836" s="437" t="s">
        <v>0</v>
      </c>
      <c r="J836" s="437" t="s">
        <v>987</v>
      </c>
      <c r="K836" s="437" t="s">
        <v>521</v>
      </c>
      <c r="L836" s="437" t="s">
        <v>533</v>
      </c>
      <c r="M836" s="437">
        <v>1</v>
      </c>
      <c r="N836" s="437">
        <v>1</v>
      </c>
      <c r="O836" s="437">
        <v>1</v>
      </c>
      <c r="P836" s="437">
        <v>1</v>
      </c>
      <c r="Q836" s="437">
        <v>1</v>
      </c>
      <c r="R836" s="437">
        <v>1</v>
      </c>
      <c r="S836" s="448">
        <v>541030</v>
      </c>
      <c r="T836" s="448">
        <v>0</v>
      </c>
      <c r="U836" s="448">
        <v>0</v>
      </c>
      <c r="V836" s="448">
        <v>2799.83</v>
      </c>
      <c r="W836" s="448">
        <v>0</v>
      </c>
      <c r="X836" s="448">
        <v>0</v>
      </c>
      <c r="Y836" s="448">
        <v>0</v>
      </c>
      <c r="Z836" s="448">
        <v>541030</v>
      </c>
      <c r="AA836" s="846">
        <v>43808</v>
      </c>
      <c r="AB836" s="846">
        <v>47096</v>
      </c>
      <c r="AC836" s="847">
        <v>541030</v>
      </c>
      <c r="AD836" s="448">
        <v>7.3805555555555555</v>
      </c>
      <c r="AE836" s="448">
        <v>9.1333333333333329</v>
      </c>
      <c r="AF836" s="848">
        <v>6.2100000000000002E-2</v>
      </c>
      <c r="AG836" s="448">
        <v>3993101.972222222</v>
      </c>
      <c r="AH836" s="448">
        <v>4941407.333333333</v>
      </c>
      <c r="AI836" s="448">
        <v>33597.963000000003</v>
      </c>
      <c r="AJ836" s="448">
        <v>7.3805555555555555</v>
      </c>
      <c r="AK836" s="448">
        <v>9.1333333333333329</v>
      </c>
      <c r="AL836" s="448">
        <v>6.2100000000000009E-2</v>
      </c>
    </row>
    <row r="837" spans="1:38">
      <c r="A837" s="437" t="s">
        <v>1044</v>
      </c>
      <c r="B837" s="437" t="s">
        <v>2613</v>
      </c>
      <c r="C837" s="437" t="s">
        <v>517</v>
      </c>
      <c r="D837" s="437" t="s">
        <v>518</v>
      </c>
      <c r="E837" s="437" t="s">
        <v>1393</v>
      </c>
      <c r="F837" s="437" t="s">
        <v>986</v>
      </c>
      <c r="G837" s="437" t="s">
        <v>1369</v>
      </c>
      <c r="H837" s="437" t="s">
        <v>985</v>
      </c>
      <c r="I837" s="437" t="s">
        <v>0</v>
      </c>
      <c r="J837" s="437" t="s">
        <v>987</v>
      </c>
      <c r="K837" s="437" t="s">
        <v>521</v>
      </c>
      <c r="L837" s="437" t="s">
        <v>533</v>
      </c>
      <c r="M837" s="437">
        <v>1</v>
      </c>
      <c r="N837" s="437">
        <v>1</v>
      </c>
      <c r="O837" s="437">
        <v>1</v>
      </c>
      <c r="P837" s="437">
        <v>1</v>
      </c>
      <c r="Q837" s="437">
        <v>1</v>
      </c>
      <c r="R837" s="437">
        <v>1</v>
      </c>
      <c r="S837" s="448">
        <v>252667.5</v>
      </c>
      <c r="T837" s="448">
        <v>0</v>
      </c>
      <c r="U837" s="448">
        <v>0</v>
      </c>
      <c r="V837" s="448">
        <v>1368.62</v>
      </c>
      <c r="W837" s="448">
        <v>0</v>
      </c>
      <c r="X837" s="448">
        <v>0</v>
      </c>
      <c r="Y837" s="448">
        <v>0</v>
      </c>
      <c r="Z837" s="448">
        <v>252667.5</v>
      </c>
      <c r="AA837" s="846">
        <v>43808</v>
      </c>
      <c r="AB837" s="846">
        <v>47461</v>
      </c>
      <c r="AC837" s="847">
        <v>252667.5</v>
      </c>
      <c r="AD837" s="448">
        <v>8.3944444444444439</v>
      </c>
      <c r="AE837" s="448">
        <v>10.147222222222222</v>
      </c>
      <c r="AF837" s="848">
        <v>6.5000000000000002E-2</v>
      </c>
      <c r="AG837" s="448">
        <v>2121003.2916666665</v>
      </c>
      <c r="AH837" s="448">
        <v>2563873.2708333335</v>
      </c>
      <c r="AI837" s="448">
        <v>16423.387500000001</v>
      </c>
      <c r="AJ837" s="448">
        <v>8.3944444444444439</v>
      </c>
      <c r="AK837" s="448">
        <v>10.147222222222222</v>
      </c>
      <c r="AL837" s="448">
        <v>6.5000000000000002E-2</v>
      </c>
    </row>
    <row r="838" spans="1:38">
      <c r="A838" s="437" t="s">
        <v>1045</v>
      </c>
      <c r="B838" s="437" t="s">
        <v>2614</v>
      </c>
      <c r="C838" s="437" t="s">
        <v>517</v>
      </c>
      <c r="D838" s="437" t="s">
        <v>518</v>
      </c>
      <c r="E838" s="437" t="s">
        <v>1393</v>
      </c>
      <c r="F838" s="437" t="s">
        <v>986</v>
      </c>
      <c r="G838" s="437" t="s">
        <v>1369</v>
      </c>
      <c r="H838" s="437" t="s">
        <v>985</v>
      </c>
      <c r="I838" s="437" t="s">
        <v>0</v>
      </c>
      <c r="J838" s="437" t="s">
        <v>987</v>
      </c>
      <c r="K838" s="437" t="s">
        <v>521</v>
      </c>
      <c r="L838" s="437" t="s">
        <v>533</v>
      </c>
      <c r="M838" s="437">
        <v>1</v>
      </c>
      <c r="N838" s="437">
        <v>1</v>
      </c>
      <c r="O838" s="437">
        <v>1</v>
      </c>
      <c r="P838" s="437">
        <v>1</v>
      </c>
      <c r="Q838" s="437">
        <v>1</v>
      </c>
      <c r="R838" s="437">
        <v>1</v>
      </c>
      <c r="S838" s="448">
        <v>46167.5</v>
      </c>
      <c r="T838" s="448">
        <v>0</v>
      </c>
      <c r="U838" s="448">
        <v>0</v>
      </c>
      <c r="V838" s="448">
        <v>195.06</v>
      </c>
      <c r="W838" s="448">
        <v>0</v>
      </c>
      <c r="X838" s="448">
        <v>0</v>
      </c>
      <c r="Y838" s="448">
        <v>0</v>
      </c>
      <c r="Z838" s="448">
        <v>46167.5</v>
      </c>
      <c r="AA838" s="846">
        <v>43809</v>
      </c>
      <c r="AB838" s="846">
        <v>45636</v>
      </c>
      <c r="AC838" s="847">
        <v>46167.5</v>
      </c>
      <c r="AD838" s="448">
        <v>3.3250000000000002</v>
      </c>
      <c r="AE838" s="448">
        <v>5.0750000000000002</v>
      </c>
      <c r="AF838" s="848">
        <v>5.0700000000000002E-2</v>
      </c>
      <c r="AG838" s="448">
        <v>153506.9375</v>
      </c>
      <c r="AH838" s="448">
        <v>234300.0625</v>
      </c>
      <c r="AI838" s="448">
        <v>2340.6922500000001</v>
      </c>
      <c r="AJ838" s="448">
        <v>3.3250000000000002</v>
      </c>
      <c r="AK838" s="448">
        <v>5.0750000000000002</v>
      </c>
      <c r="AL838" s="448">
        <v>5.0700000000000002E-2</v>
      </c>
    </row>
    <row r="839" spans="1:38">
      <c r="A839" s="437" t="s">
        <v>1046</v>
      </c>
      <c r="B839" s="437" t="s">
        <v>2615</v>
      </c>
      <c r="C839" s="437" t="s">
        <v>517</v>
      </c>
      <c r="D839" s="437" t="s">
        <v>518</v>
      </c>
      <c r="E839" s="437" t="s">
        <v>1393</v>
      </c>
      <c r="F839" s="437" t="s">
        <v>986</v>
      </c>
      <c r="G839" s="437" t="s">
        <v>1369</v>
      </c>
      <c r="H839" s="437" t="s">
        <v>985</v>
      </c>
      <c r="I839" s="437" t="s">
        <v>0</v>
      </c>
      <c r="J839" s="437" t="s">
        <v>987</v>
      </c>
      <c r="K839" s="437" t="s">
        <v>521</v>
      </c>
      <c r="L839" s="437" t="s">
        <v>533</v>
      </c>
      <c r="M839" s="437">
        <v>1</v>
      </c>
      <c r="N839" s="437">
        <v>1</v>
      </c>
      <c r="O839" s="437">
        <v>1</v>
      </c>
      <c r="P839" s="437">
        <v>1</v>
      </c>
      <c r="Q839" s="437">
        <v>1</v>
      </c>
      <c r="R839" s="437">
        <v>1</v>
      </c>
      <c r="S839" s="448">
        <v>106200</v>
      </c>
      <c r="T839" s="448">
        <v>0</v>
      </c>
      <c r="U839" s="448">
        <v>0</v>
      </c>
      <c r="V839" s="448">
        <v>474.36</v>
      </c>
      <c r="W839" s="448">
        <v>0</v>
      </c>
      <c r="X839" s="448">
        <v>0</v>
      </c>
      <c r="Y839" s="448">
        <v>0</v>
      </c>
      <c r="Z839" s="448">
        <v>106200</v>
      </c>
      <c r="AA839" s="846">
        <v>43809</v>
      </c>
      <c r="AB839" s="846">
        <v>46001</v>
      </c>
      <c r="AC839" s="847">
        <v>106200</v>
      </c>
      <c r="AD839" s="448">
        <v>4.3388888888888886</v>
      </c>
      <c r="AE839" s="448">
        <v>6.0888888888888886</v>
      </c>
      <c r="AF839" s="848">
        <v>5.3600000000000002E-2</v>
      </c>
      <c r="AG839" s="448">
        <v>460789.99999999994</v>
      </c>
      <c r="AH839" s="448">
        <v>646640</v>
      </c>
      <c r="AI839" s="448">
        <v>5692.3200000000006</v>
      </c>
      <c r="AJ839" s="448">
        <v>4.3388888888888886</v>
      </c>
      <c r="AK839" s="448">
        <v>6.0888888888888886</v>
      </c>
      <c r="AL839" s="448">
        <v>5.3600000000000009E-2</v>
      </c>
    </row>
    <row r="840" spans="1:38">
      <c r="A840" s="437" t="s">
        <v>1046</v>
      </c>
      <c r="B840" s="437" t="s">
        <v>2616</v>
      </c>
      <c r="C840" s="437" t="s">
        <v>517</v>
      </c>
      <c r="D840" s="437" t="s">
        <v>518</v>
      </c>
      <c r="E840" s="437" t="s">
        <v>1393</v>
      </c>
      <c r="F840" s="437" t="s">
        <v>986</v>
      </c>
      <c r="G840" s="437" t="s">
        <v>1369</v>
      </c>
      <c r="H840" s="437" t="s">
        <v>985</v>
      </c>
      <c r="I840" s="437" t="s">
        <v>0</v>
      </c>
      <c r="J840" s="437" t="s">
        <v>987</v>
      </c>
      <c r="K840" s="437" t="s">
        <v>521</v>
      </c>
      <c r="L840" s="437" t="s">
        <v>533</v>
      </c>
      <c r="M840" s="437">
        <v>1</v>
      </c>
      <c r="N840" s="437">
        <v>1</v>
      </c>
      <c r="O840" s="437">
        <v>1</v>
      </c>
      <c r="P840" s="437">
        <v>1</v>
      </c>
      <c r="Q840" s="437">
        <v>1</v>
      </c>
      <c r="R840" s="437">
        <v>1</v>
      </c>
      <c r="S840" s="448">
        <v>53100</v>
      </c>
      <c r="T840" s="448">
        <v>0</v>
      </c>
      <c r="U840" s="448">
        <v>0</v>
      </c>
      <c r="V840" s="448">
        <v>249.57</v>
      </c>
      <c r="W840" s="448">
        <v>0</v>
      </c>
      <c r="X840" s="448">
        <v>0</v>
      </c>
      <c r="Y840" s="448">
        <v>0</v>
      </c>
      <c r="Z840" s="448">
        <v>53100</v>
      </c>
      <c r="AA840" s="846">
        <v>43809</v>
      </c>
      <c r="AB840" s="846">
        <v>46366</v>
      </c>
      <c r="AC840" s="847">
        <v>53100</v>
      </c>
      <c r="AD840" s="448">
        <v>5.3527777777777779</v>
      </c>
      <c r="AE840" s="448">
        <v>7.1027777777777779</v>
      </c>
      <c r="AF840" s="848">
        <v>5.6399999999999999E-2</v>
      </c>
      <c r="AG840" s="448">
        <v>284232.5</v>
      </c>
      <c r="AH840" s="448">
        <v>377157.5</v>
      </c>
      <c r="AI840" s="448">
        <v>2994.84</v>
      </c>
      <c r="AJ840" s="448">
        <v>5.3527777777777779</v>
      </c>
      <c r="AK840" s="448">
        <v>7.1027777777777779</v>
      </c>
      <c r="AL840" s="448">
        <v>5.6400000000000006E-2</v>
      </c>
    </row>
    <row r="841" spans="1:38">
      <c r="A841" s="437" t="s">
        <v>1046</v>
      </c>
      <c r="B841" s="437" t="s">
        <v>2617</v>
      </c>
      <c r="C841" s="437" t="s">
        <v>517</v>
      </c>
      <c r="D841" s="437" t="s">
        <v>518</v>
      </c>
      <c r="E841" s="437" t="s">
        <v>1393</v>
      </c>
      <c r="F841" s="437" t="s">
        <v>986</v>
      </c>
      <c r="G841" s="437" t="s">
        <v>1369</v>
      </c>
      <c r="H841" s="437" t="s">
        <v>985</v>
      </c>
      <c r="I841" s="437" t="s">
        <v>0</v>
      </c>
      <c r="J841" s="437" t="s">
        <v>987</v>
      </c>
      <c r="K841" s="437" t="s">
        <v>521</v>
      </c>
      <c r="L841" s="437" t="s">
        <v>533</v>
      </c>
      <c r="M841" s="437">
        <v>1</v>
      </c>
      <c r="N841" s="437">
        <v>1</v>
      </c>
      <c r="O841" s="437">
        <v>1</v>
      </c>
      <c r="P841" s="437">
        <v>1</v>
      </c>
      <c r="Q841" s="437">
        <v>1</v>
      </c>
      <c r="R841" s="437">
        <v>1</v>
      </c>
      <c r="S841" s="448">
        <v>159300</v>
      </c>
      <c r="T841" s="448">
        <v>0</v>
      </c>
      <c r="U841" s="448">
        <v>0</v>
      </c>
      <c r="V841" s="448">
        <v>787.21</v>
      </c>
      <c r="W841" s="448">
        <v>0</v>
      </c>
      <c r="X841" s="448">
        <v>0</v>
      </c>
      <c r="Y841" s="448">
        <v>0</v>
      </c>
      <c r="Z841" s="448">
        <v>159300</v>
      </c>
      <c r="AA841" s="846">
        <v>43809</v>
      </c>
      <c r="AB841" s="846">
        <v>46731</v>
      </c>
      <c r="AC841" s="847">
        <v>159300</v>
      </c>
      <c r="AD841" s="448">
        <v>6.3666666666666663</v>
      </c>
      <c r="AE841" s="448">
        <v>8.1166666666666671</v>
      </c>
      <c r="AF841" s="848">
        <v>5.9299999999999999E-2</v>
      </c>
      <c r="AG841" s="448">
        <v>1014209.9999999999</v>
      </c>
      <c r="AH841" s="448">
        <v>1292985</v>
      </c>
      <c r="AI841" s="448">
        <v>9446.49</v>
      </c>
      <c r="AJ841" s="448">
        <v>6.3666666666666663</v>
      </c>
      <c r="AK841" s="448">
        <v>8.1166666666666671</v>
      </c>
      <c r="AL841" s="448">
        <v>5.9299999999999999E-2</v>
      </c>
    </row>
    <row r="842" spans="1:38">
      <c r="A842" s="437" t="s">
        <v>1046</v>
      </c>
      <c r="B842" s="437" t="s">
        <v>2618</v>
      </c>
      <c r="C842" s="437" t="s">
        <v>517</v>
      </c>
      <c r="D842" s="437" t="s">
        <v>518</v>
      </c>
      <c r="E842" s="437" t="s">
        <v>1393</v>
      </c>
      <c r="F842" s="437" t="s">
        <v>986</v>
      </c>
      <c r="G842" s="437" t="s">
        <v>1369</v>
      </c>
      <c r="H842" s="437" t="s">
        <v>985</v>
      </c>
      <c r="I842" s="437" t="s">
        <v>0</v>
      </c>
      <c r="J842" s="437" t="s">
        <v>987</v>
      </c>
      <c r="K842" s="437" t="s">
        <v>521</v>
      </c>
      <c r="L842" s="437" t="s">
        <v>533</v>
      </c>
      <c r="M842" s="437">
        <v>1</v>
      </c>
      <c r="N842" s="437">
        <v>1</v>
      </c>
      <c r="O842" s="437">
        <v>1</v>
      </c>
      <c r="P842" s="437">
        <v>1</v>
      </c>
      <c r="Q842" s="437">
        <v>1</v>
      </c>
      <c r="R842" s="437">
        <v>1</v>
      </c>
      <c r="S842" s="448">
        <v>254290</v>
      </c>
      <c r="T842" s="448">
        <v>0</v>
      </c>
      <c r="U842" s="448">
        <v>0</v>
      </c>
      <c r="V842" s="448">
        <v>1315.95</v>
      </c>
      <c r="W842" s="448">
        <v>0</v>
      </c>
      <c r="X842" s="448">
        <v>0</v>
      </c>
      <c r="Y842" s="448">
        <v>0</v>
      </c>
      <c r="Z842" s="448">
        <v>254290</v>
      </c>
      <c r="AA842" s="846">
        <v>43809</v>
      </c>
      <c r="AB842" s="846">
        <v>47097</v>
      </c>
      <c r="AC842" s="847">
        <v>254290</v>
      </c>
      <c r="AD842" s="448">
        <v>7.3833333333333337</v>
      </c>
      <c r="AE842" s="448">
        <v>9.1333333333333329</v>
      </c>
      <c r="AF842" s="848">
        <v>6.2100000000000002E-2</v>
      </c>
      <c r="AG842" s="448">
        <v>1877507.8333333335</v>
      </c>
      <c r="AH842" s="448">
        <v>2322515.333333333</v>
      </c>
      <c r="AI842" s="448">
        <v>15791.409000000001</v>
      </c>
      <c r="AJ842" s="448">
        <v>7.3833333333333337</v>
      </c>
      <c r="AK842" s="448">
        <v>9.1333333333333329</v>
      </c>
      <c r="AL842" s="448">
        <v>6.2100000000000002E-2</v>
      </c>
    </row>
    <row r="843" spans="1:38">
      <c r="A843" s="437" t="s">
        <v>1047</v>
      </c>
      <c r="B843" s="437" t="s">
        <v>2619</v>
      </c>
      <c r="C843" s="437" t="s">
        <v>517</v>
      </c>
      <c r="D843" s="437" t="s">
        <v>518</v>
      </c>
      <c r="E843" s="437" t="s">
        <v>1393</v>
      </c>
      <c r="F843" s="437" t="s">
        <v>986</v>
      </c>
      <c r="G843" s="437" t="s">
        <v>1369</v>
      </c>
      <c r="H843" s="437" t="s">
        <v>985</v>
      </c>
      <c r="I843" s="437" t="s">
        <v>0</v>
      </c>
      <c r="J843" s="437" t="s">
        <v>987</v>
      </c>
      <c r="K843" s="437" t="s">
        <v>521</v>
      </c>
      <c r="L843" s="437" t="s">
        <v>533</v>
      </c>
      <c r="M843" s="437">
        <v>1</v>
      </c>
      <c r="N843" s="437">
        <v>1</v>
      </c>
      <c r="O843" s="437">
        <v>1</v>
      </c>
      <c r="P843" s="437">
        <v>1</v>
      </c>
      <c r="Q843" s="437">
        <v>1</v>
      </c>
      <c r="R843" s="437">
        <v>1</v>
      </c>
      <c r="S843" s="448">
        <v>53100</v>
      </c>
      <c r="T843" s="448">
        <v>0</v>
      </c>
      <c r="U843" s="448">
        <v>0</v>
      </c>
      <c r="V843" s="448">
        <v>224.35</v>
      </c>
      <c r="W843" s="448">
        <v>0</v>
      </c>
      <c r="X843" s="448">
        <v>0</v>
      </c>
      <c r="Y843" s="448">
        <v>0</v>
      </c>
      <c r="Z843" s="448">
        <v>53100</v>
      </c>
      <c r="AA843" s="846">
        <v>43809</v>
      </c>
      <c r="AB843" s="846">
        <v>45636</v>
      </c>
      <c r="AC843" s="847">
        <v>53100</v>
      </c>
      <c r="AD843" s="448">
        <v>3.3250000000000002</v>
      </c>
      <c r="AE843" s="448">
        <v>5.0750000000000002</v>
      </c>
      <c r="AF843" s="848">
        <v>5.0700000000000002E-2</v>
      </c>
      <c r="AG843" s="448">
        <v>176557.5</v>
      </c>
      <c r="AH843" s="448">
        <v>269482.5</v>
      </c>
      <c r="AI843" s="448">
        <v>2692.17</v>
      </c>
      <c r="AJ843" s="448">
        <v>3.3250000000000002</v>
      </c>
      <c r="AK843" s="448">
        <v>5.0750000000000002</v>
      </c>
      <c r="AL843" s="448">
        <v>5.0700000000000002E-2</v>
      </c>
    </row>
    <row r="844" spans="1:38">
      <c r="A844" s="437" t="s">
        <v>1047</v>
      </c>
      <c r="B844" s="437" t="s">
        <v>2620</v>
      </c>
      <c r="C844" s="437" t="s">
        <v>517</v>
      </c>
      <c r="D844" s="437" t="s">
        <v>518</v>
      </c>
      <c r="E844" s="437" t="s">
        <v>1393</v>
      </c>
      <c r="F844" s="437" t="s">
        <v>986</v>
      </c>
      <c r="G844" s="437" t="s">
        <v>1369</v>
      </c>
      <c r="H844" s="437" t="s">
        <v>985</v>
      </c>
      <c r="I844" s="437" t="s">
        <v>0</v>
      </c>
      <c r="J844" s="437" t="s">
        <v>987</v>
      </c>
      <c r="K844" s="437" t="s">
        <v>521</v>
      </c>
      <c r="L844" s="437" t="s">
        <v>533</v>
      </c>
      <c r="M844" s="437">
        <v>1</v>
      </c>
      <c r="N844" s="437">
        <v>1</v>
      </c>
      <c r="O844" s="437">
        <v>1</v>
      </c>
      <c r="P844" s="437">
        <v>1</v>
      </c>
      <c r="Q844" s="437">
        <v>1</v>
      </c>
      <c r="R844" s="437">
        <v>1</v>
      </c>
      <c r="S844" s="448">
        <v>53100</v>
      </c>
      <c r="T844" s="448">
        <v>0</v>
      </c>
      <c r="U844" s="448">
        <v>0</v>
      </c>
      <c r="V844" s="448">
        <v>237.18</v>
      </c>
      <c r="W844" s="448">
        <v>0</v>
      </c>
      <c r="X844" s="448">
        <v>0</v>
      </c>
      <c r="Y844" s="448">
        <v>0</v>
      </c>
      <c r="Z844" s="448">
        <v>53100</v>
      </c>
      <c r="AA844" s="846">
        <v>43809</v>
      </c>
      <c r="AB844" s="846">
        <v>46001</v>
      </c>
      <c r="AC844" s="847">
        <v>53100</v>
      </c>
      <c r="AD844" s="448">
        <v>4.3388888888888886</v>
      </c>
      <c r="AE844" s="448">
        <v>6.0888888888888886</v>
      </c>
      <c r="AF844" s="848">
        <v>5.3600000000000002E-2</v>
      </c>
      <c r="AG844" s="448">
        <v>230394.99999999997</v>
      </c>
      <c r="AH844" s="448">
        <v>323320</v>
      </c>
      <c r="AI844" s="448">
        <v>2846.1600000000003</v>
      </c>
      <c r="AJ844" s="448">
        <v>4.3388888888888886</v>
      </c>
      <c r="AK844" s="448">
        <v>6.0888888888888886</v>
      </c>
      <c r="AL844" s="448">
        <v>5.3600000000000009E-2</v>
      </c>
    </row>
    <row r="845" spans="1:38">
      <c r="A845" s="437" t="s">
        <v>1047</v>
      </c>
      <c r="B845" s="437" t="s">
        <v>2621</v>
      </c>
      <c r="C845" s="437" t="s">
        <v>517</v>
      </c>
      <c r="D845" s="437" t="s">
        <v>518</v>
      </c>
      <c r="E845" s="437" t="s">
        <v>1393</v>
      </c>
      <c r="F845" s="437" t="s">
        <v>986</v>
      </c>
      <c r="G845" s="437" t="s">
        <v>1369</v>
      </c>
      <c r="H845" s="437" t="s">
        <v>985</v>
      </c>
      <c r="I845" s="437" t="s">
        <v>0</v>
      </c>
      <c r="J845" s="437" t="s">
        <v>987</v>
      </c>
      <c r="K845" s="437" t="s">
        <v>521</v>
      </c>
      <c r="L845" s="437" t="s">
        <v>533</v>
      </c>
      <c r="M845" s="437">
        <v>1</v>
      </c>
      <c r="N845" s="437">
        <v>1</v>
      </c>
      <c r="O845" s="437">
        <v>1</v>
      </c>
      <c r="P845" s="437">
        <v>1</v>
      </c>
      <c r="Q845" s="437">
        <v>1</v>
      </c>
      <c r="R845" s="437">
        <v>1</v>
      </c>
      <c r="S845" s="448">
        <v>212400</v>
      </c>
      <c r="T845" s="448">
        <v>0</v>
      </c>
      <c r="U845" s="448">
        <v>0</v>
      </c>
      <c r="V845" s="448">
        <v>1099.17</v>
      </c>
      <c r="W845" s="448">
        <v>0</v>
      </c>
      <c r="X845" s="448">
        <v>0</v>
      </c>
      <c r="Y845" s="448">
        <v>0</v>
      </c>
      <c r="Z845" s="448">
        <v>212400</v>
      </c>
      <c r="AA845" s="846">
        <v>43809</v>
      </c>
      <c r="AB845" s="846">
        <v>47097</v>
      </c>
      <c r="AC845" s="847">
        <v>212400</v>
      </c>
      <c r="AD845" s="448">
        <v>7.3833333333333337</v>
      </c>
      <c r="AE845" s="448">
        <v>9.1333333333333329</v>
      </c>
      <c r="AF845" s="848">
        <v>6.2100000000000002E-2</v>
      </c>
      <c r="AG845" s="448">
        <v>1568220</v>
      </c>
      <c r="AH845" s="448">
        <v>1939920</v>
      </c>
      <c r="AI845" s="448">
        <v>13190.04</v>
      </c>
      <c r="AJ845" s="448">
        <v>7.3833333333333337</v>
      </c>
      <c r="AK845" s="448">
        <v>9.1333333333333329</v>
      </c>
      <c r="AL845" s="448">
        <v>6.2100000000000002E-2</v>
      </c>
    </row>
    <row r="846" spans="1:38">
      <c r="A846" s="437" t="s">
        <v>1048</v>
      </c>
      <c r="B846" s="437" t="s">
        <v>2622</v>
      </c>
      <c r="C846" s="437" t="s">
        <v>517</v>
      </c>
      <c r="D846" s="437" t="s">
        <v>518</v>
      </c>
      <c r="E846" s="437" t="s">
        <v>1393</v>
      </c>
      <c r="F846" s="437" t="s">
        <v>986</v>
      </c>
      <c r="G846" s="437" t="s">
        <v>1369</v>
      </c>
      <c r="H846" s="437" t="s">
        <v>985</v>
      </c>
      <c r="I846" s="437" t="s">
        <v>0</v>
      </c>
      <c r="J846" s="437" t="s">
        <v>987</v>
      </c>
      <c r="K846" s="437" t="s">
        <v>521</v>
      </c>
      <c r="L846" s="437" t="s">
        <v>533</v>
      </c>
      <c r="M846" s="437">
        <v>1</v>
      </c>
      <c r="N846" s="437">
        <v>1</v>
      </c>
      <c r="O846" s="437">
        <v>1</v>
      </c>
      <c r="P846" s="437">
        <v>1</v>
      </c>
      <c r="Q846" s="437">
        <v>1</v>
      </c>
      <c r="R846" s="437">
        <v>1</v>
      </c>
      <c r="S846" s="448">
        <v>46462.5</v>
      </c>
      <c r="T846" s="448">
        <v>0</v>
      </c>
      <c r="U846" s="448">
        <v>0</v>
      </c>
      <c r="V846" s="448">
        <v>166.49</v>
      </c>
      <c r="W846" s="448">
        <v>0</v>
      </c>
      <c r="X846" s="448">
        <v>0</v>
      </c>
      <c r="Y846" s="448">
        <v>0</v>
      </c>
      <c r="Z846" s="448">
        <v>46462.5</v>
      </c>
      <c r="AA846" s="846">
        <v>43809</v>
      </c>
      <c r="AB846" s="846">
        <v>44905</v>
      </c>
      <c r="AC846" s="847">
        <v>46462.5</v>
      </c>
      <c r="AD846" s="448">
        <v>1.2944444444444445</v>
      </c>
      <c r="AE846" s="448">
        <v>3.0444444444444443</v>
      </c>
      <c r="AF846" s="848">
        <v>4.2999999999999997E-2</v>
      </c>
      <c r="AG846" s="448">
        <v>60143.125</v>
      </c>
      <c r="AH846" s="448">
        <v>141452.5</v>
      </c>
      <c r="AI846" s="448">
        <v>1997.8874999999998</v>
      </c>
      <c r="AJ846" s="448">
        <v>1.2944444444444445</v>
      </c>
      <c r="AK846" s="448">
        <v>3.0444444444444443</v>
      </c>
      <c r="AL846" s="448">
        <v>4.2999999999999997E-2</v>
      </c>
    </row>
    <row r="847" spans="1:38">
      <c r="A847" s="437" t="s">
        <v>1048</v>
      </c>
      <c r="B847" s="437" t="s">
        <v>2623</v>
      </c>
      <c r="C847" s="437" t="s">
        <v>517</v>
      </c>
      <c r="D847" s="437" t="s">
        <v>518</v>
      </c>
      <c r="E847" s="437" t="s">
        <v>1393</v>
      </c>
      <c r="F847" s="437" t="s">
        <v>986</v>
      </c>
      <c r="G847" s="437" t="s">
        <v>1369</v>
      </c>
      <c r="H847" s="437" t="s">
        <v>985</v>
      </c>
      <c r="I847" s="437" t="s">
        <v>0</v>
      </c>
      <c r="J847" s="437" t="s">
        <v>987</v>
      </c>
      <c r="K847" s="437" t="s">
        <v>521</v>
      </c>
      <c r="L847" s="437" t="s">
        <v>533</v>
      </c>
      <c r="M847" s="437">
        <v>1</v>
      </c>
      <c r="N847" s="437">
        <v>1</v>
      </c>
      <c r="O847" s="437">
        <v>1</v>
      </c>
      <c r="P847" s="437">
        <v>1</v>
      </c>
      <c r="Q847" s="437">
        <v>1</v>
      </c>
      <c r="R847" s="437">
        <v>1</v>
      </c>
      <c r="S847" s="448">
        <v>51330</v>
      </c>
      <c r="T847" s="448">
        <v>0</v>
      </c>
      <c r="U847" s="448">
        <v>0</v>
      </c>
      <c r="V847" s="448">
        <v>241.25</v>
      </c>
      <c r="W847" s="448">
        <v>0</v>
      </c>
      <c r="X847" s="448">
        <v>0</v>
      </c>
      <c r="Y847" s="448">
        <v>0</v>
      </c>
      <c r="Z847" s="448">
        <v>51330</v>
      </c>
      <c r="AA847" s="846">
        <v>43809</v>
      </c>
      <c r="AB847" s="846">
        <v>46366</v>
      </c>
      <c r="AC847" s="847">
        <v>51330</v>
      </c>
      <c r="AD847" s="448">
        <v>5.3527777777777779</v>
      </c>
      <c r="AE847" s="448">
        <v>7.1027777777777779</v>
      </c>
      <c r="AF847" s="848">
        <v>5.6399999999999999E-2</v>
      </c>
      <c r="AG847" s="448">
        <v>274758.08333333331</v>
      </c>
      <c r="AH847" s="448">
        <v>364585.58333333331</v>
      </c>
      <c r="AI847" s="448">
        <v>2895.0119999999997</v>
      </c>
      <c r="AJ847" s="448">
        <v>5.352777777777777</v>
      </c>
      <c r="AK847" s="448">
        <v>7.102777777777777</v>
      </c>
      <c r="AL847" s="448">
        <v>5.6399999999999992E-2</v>
      </c>
    </row>
    <row r="848" spans="1:38">
      <c r="A848" s="437" t="s">
        <v>1048</v>
      </c>
      <c r="B848" s="437" t="s">
        <v>2624</v>
      </c>
      <c r="C848" s="437" t="s">
        <v>517</v>
      </c>
      <c r="D848" s="437" t="s">
        <v>518</v>
      </c>
      <c r="E848" s="437" t="s">
        <v>1393</v>
      </c>
      <c r="F848" s="437" t="s">
        <v>986</v>
      </c>
      <c r="G848" s="437" t="s">
        <v>1369</v>
      </c>
      <c r="H848" s="437" t="s">
        <v>985</v>
      </c>
      <c r="I848" s="437" t="s">
        <v>0</v>
      </c>
      <c r="J848" s="437" t="s">
        <v>987</v>
      </c>
      <c r="K848" s="437" t="s">
        <v>521</v>
      </c>
      <c r="L848" s="437" t="s">
        <v>533</v>
      </c>
      <c r="M848" s="437">
        <v>1</v>
      </c>
      <c r="N848" s="437">
        <v>1</v>
      </c>
      <c r="O848" s="437">
        <v>1</v>
      </c>
      <c r="P848" s="437">
        <v>1</v>
      </c>
      <c r="Q848" s="437">
        <v>1</v>
      </c>
      <c r="R848" s="437">
        <v>1</v>
      </c>
      <c r="S848" s="448">
        <v>53100</v>
      </c>
      <c r="T848" s="448">
        <v>0</v>
      </c>
      <c r="U848" s="448">
        <v>0</v>
      </c>
      <c r="V848" s="448">
        <v>262.39999999999998</v>
      </c>
      <c r="W848" s="448">
        <v>0</v>
      </c>
      <c r="X848" s="448">
        <v>0</v>
      </c>
      <c r="Y848" s="448">
        <v>0</v>
      </c>
      <c r="Z848" s="448">
        <v>53100</v>
      </c>
      <c r="AA848" s="846">
        <v>43809</v>
      </c>
      <c r="AB848" s="846">
        <v>46731</v>
      </c>
      <c r="AC848" s="847">
        <v>53100</v>
      </c>
      <c r="AD848" s="448">
        <v>6.3666666666666663</v>
      </c>
      <c r="AE848" s="448">
        <v>8.1166666666666671</v>
      </c>
      <c r="AF848" s="848">
        <v>5.9299999999999999E-2</v>
      </c>
      <c r="AG848" s="448">
        <v>338070</v>
      </c>
      <c r="AH848" s="448">
        <v>430995</v>
      </c>
      <c r="AI848" s="448">
        <v>3148.83</v>
      </c>
      <c r="AJ848" s="448">
        <v>6.3666666666666663</v>
      </c>
      <c r="AK848" s="448">
        <v>8.1166666666666671</v>
      </c>
      <c r="AL848" s="448">
        <v>5.9299999999999999E-2</v>
      </c>
    </row>
    <row r="849" spans="1:38">
      <c r="A849" s="437" t="s">
        <v>1048</v>
      </c>
      <c r="B849" s="437" t="s">
        <v>2625</v>
      </c>
      <c r="C849" s="437" t="s">
        <v>517</v>
      </c>
      <c r="D849" s="437" t="s">
        <v>518</v>
      </c>
      <c r="E849" s="437" t="s">
        <v>1393</v>
      </c>
      <c r="F849" s="437" t="s">
        <v>986</v>
      </c>
      <c r="G849" s="437" t="s">
        <v>1369</v>
      </c>
      <c r="H849" s="437" t="s">
        <v>985</v>
      </c>
      <c r="I849" s="437" t="s">
        <v>0</v>
      </c>
      <c r="J849" s="437" t="s">
        <v>987</v>
      </c>
      <c r="K849" s="437" t="s">
        <v>521</v>
      </c>
      <c r="L849" s="437" t="s">
        <v>533</v>
      </c>
      <c r="M849" s="437">
        <v>1</v>
      </c>
      <c r="N849" s="437">
        <v>1</v>
      </c>
      <c r="O849" s="437">
        <v>1</v>
      </c>
      <c r="P849" s="437">
        <v>1</v>
      </c>
      <c r="Q849" s="437">
        <v>1</v>
      </c>
      <c r="R849" s="437">
        <v>1</v>
      </c>
      <c r="S849" s="448">
        <v>112837.5</v>
      </c>
      <c r="T849" s="448">
        <v>0</v>
      </c>
      <c r="U849" s="448">
        <v>0</v>
      </c>
      <c r="V849" s="448">
        <v>583.92999999999995</v>
      </c>
      <c r="W849" s="448">
        <v>0</v>
      </c>
      <c r="X849" s="448">
        <v>0</v>
      </c>
      <c r="Y849" s="448">
        <v>0</v>
      </c>
      <c r="Z849" s="448">
        <v>112837.5</v>
      </c>
      <c r="AA849" s="846">
        <v>43809</v>
      </c>
      <c r="AB849" s="846">
        <v>47097</v>
      </c>
      <c r="AC849" s="847">
        <v>112837.5</v>
      </c>
      <c r="AD849" s="448">
        <v>7.3833333333333337</v>
      </c>
      <c r="AE849" s="448">
        <v>9.1333333333333329</v>
      </c>
      <c r="AF849" s="848">
        <v>6.2100000000000002E-2</v>
      </c>
      <c r="AG849" s="448">
        <v>833116.875</v>
      </c>
      <c r="AH849" s="448">
        <v>1030582.5</v>
      </c>
      <c r="AI849" s="448">
        <v>7007.2087500000007</v>
      </c>
      <c r="AJ849" s="448">
        <v>7.3833333333333337</v>
      </c>
      <c r="AK849" s="448">
        <v>9.1333333333333329</v>
      </c>
      <c r="AL849" s="448">
        <v>6.2100000000000009E-2</v>
      </c>
    </row>
    <row r="850" spans="1:38">
      <c r="A850" s="437" t="s">
        <v>1049</v>
      </c>
      <c r="B850" s="437" t="s">
        <v>2626</v>
      </c>
      <c r="C850" s="437" t="s">
        <v>517</v>
      </c>
      <c r="D850" s="437" t="s">
        <v>518</v>
      </c>
      <c r="E850" s="437" t="s">
        <v>1393</v>
      </c>
      <c r="F850" s="437" t="s">
        <v>986</v>
      </c>
      <c r="G850" s="437" t="s">
        <v>1369</v>
      </c>
      <c r="H850" s="437" t="s">
        <v>985</v>
      </c>
      <c r="I850" s="437" t="s">
        <v>0</v>
      </c>
      <c r="J850" s="437" t="s">
        <v>987</v>
      </c>
      <c r="K850" s="437" t="s">
        <v>521</v>
      </c>
      <c r="L850" s="437" t="s">
        <v>533</v>
      </c>
      <c r="M850" s="437">
        <v>1</v>
      </c>
      <c r="N850" s="437">
        <v>1</v>
      </c>
      <c r="O850" s="437">
        <v>1</v>
      </c>
      <c r="P850" s="437">
        <v>1</v>
      </c>
      <c r="Q850" s="437">
        <v>1</v>
      </c>
      <c r="R850" s="437">
        <v>1</v>
      </c>
      <c r="S850" s="448">
        <v>66448.75</v>
      </c>
      <c r="T850" s="448">
        <v>0</v>
      </c>
      <c r="U850" s="448">
        <v>0</v>
      </c>
      <c r="V850" s="448">
        <v>211.53</v>
      </c>
      <c r="W850" s="448">
        <v>0</v>
      </c>
      <c r="X850" s="448">
        <v>0</v>
      </c>
      <c r="Y850" s="448">
        <v>0</v>
      </c>
      <c r="Z850" s="448">
        <v>66448.75</v>
      </c>
      <c r="AA850" s="846">
        <v>43810</v>
      </c>
      <c r="AB850" s="846">
        <v>44541</v>
      </c>
      <c r="AC850" s="847">
        <v>132897.5</v>
      </c>
      <c r="AD850" s="448">
        <v>0.28333333333333333</v>
      </c>
      <c r="AE850" s="448">
        <v>2.0305555555555554</v>
      </c>
      <c r="AF850" s="848">
        <v>3.8199999999999998E-2</v>
      </c>
      <c r="AG850" s="448">
        <v>18827.145833333332</v>
      </c>
      <c r="AH850" s="448">
        <v>134927.87847222222</v>
      </c>
      <c r="AI850" s="448">
        <v>2538.3422499999997</v>
      </c>
      <c r="AJ850" s="448">
        <v>0.28333333333333333</v>
      </c>
      <c r="AK850" s="448">
        <v>2.0305555555555554</v>
      </c>
      <c r="AL850" s="448">
        <v>3.8199999999999998E-2</v>
      </c>
    </row>
    <row r="851" spans="1:38">
      <c r="A851" s="437" t="s">
        <v>1049</v>
      </c>
      <c r="B851" s="437" t="s">
        <v>2627</v>
      </c>
      <c r="C851" s="437" t="s">
        <v>517</v>
      </c>
      <c r="D851" s="437" t="s">
        <v>518</v>
      </c>
      <c r="E851" s="437" t="s">
        <v>1393</v>
      </c>
      <c r="F851" s="437" t="s">
        <v>986</v>
      </c>
      <c r="G851" s="437" t="s">
        <v>1369</v>
      </c>
      <c r="H851" s="437" t="s">
        <v>985</v>
      </c>
      <c r="I851" s="437" t="s">
        <v>0</v>
      </c>
      <c r="J851" s="437" t="s">
        <v>987</v>
      </c>
      <c r="K851" s="437" t="s">
        <v>521</v>
      </c>
      <c r="L851" s="437" t="s">
        <v>533</v>
      </c>
      <c r="M851" s="437">
        <v>1</v>
      </c>
      <c r="N851" s="437">
        <v>1</v>
      </c>
      <c r="O851" s="437">
        <v>1</v>
      </c>
      <c r="P851" s="437">
        <v>1</v>
      </c>
      <c r="Q851" s="437">
        <v>1</v>
      </c>
      <c r="R851" s="437">
        <v>1</v>
      </c>
      <c r="S851" s="448">
        <v>85255</v>
      </c>
      <c r="T851" s="448">
        <v>0</v>
      </c>
      <c r="U851" s="448">
        <v>0</v>
      </c>
      <c r="V851" s="448">
        <v>305.5</v>
      </c>
      <c r="W851" s="448">
        <v>0</v>
      </c>
      <c r="X851" s="448">
        <v>0</v>
      </c>
      <c r="Y851" s="448">
        <v>0</v>
      </c>
      <c r="Z851" s="448">
        <v>85255</v>
      </c>
      <c r="AA851" s="846">
        <v>43810</v>
      </c>
      <c r="AB851" s="846">
        <v>44906</v>
      </c>
      <c r="AC851" s="847">
        <v>85255</v>
      </c>
      <c r="AD851" s="448">
        <v>1.2972222222222223</v>
      </c>
      <c r="AE851" s="448">
        <v>3.0444444444444443</v>
      </c>
      <c r="AF851" s="848">
        <v>4.2999999999999997E-2</v>
      </c>
      <c r="AG851" s="448">
        <v>110594.68055555556</v>
      </c>
      <c r="AH851" s="448">
        <v>259554.11111111109</v>
      </c>
      <c r="AI851" s="448">
        <v>3665.9649999999997</v>
      </c>
      <c r="AJ851" s="448">
        <v>1.2972222222222223</v>
      </c>
      <c r="AK851" s="448">
        <v>3.0444444444444443</v>
      </c>
      <c r="AL851" s="448">
        <v>4.2999999999999997E-2</v>
      </c>
    </row>
    <row r="852" spans="1:38">
      <c r="A852" s="437" t="s">
        <v>1049</v>
      </c>
      <c r="B852" s="437" t="s">
        <v>2628</v>
      </c>
      <c r="C852" s="437" t="s">
        <v>517</v>
      </c>
      <c r="D852" s="437" t="s">
        <v>518</v>
      </c>
      <c r="E852" s="437" t="s">
        <v>1393</v>
      </c>
      <c r="F852" s="437" t="s">
        <v>986</v>
      </c>
      <c r="G852" s="437" t="s">
        <v>1369</v>
      </c>
      <c r="H852" s="437" t="s">
        <v>985</v>
      </c>
      <c r="I852" s="437" t="s">
        <v>0</v>
      </c>
      <c r="J852" s="437" t="s">
        <v>987</v>
      </c>
      <c r="K852" s="437" t="s">
        <v>521</v>
      </c>
      <c r="L852" s="437" t="s">
        <v>533</v>
      </c>
      <c r="M852" s="437">
        <v>1</v>
      </c>
      <c r="N852" s="437">
        <v>1</v>
      </c>
      <c r="O852" s="437">
        <v>1</v>
      </c>
      <c r="P852" s="437">
        <v>1</v>
      </c>
      <c r="Q852" s="437">
        <v>1</v>
      </c>
      <c r="R852" s="437">
        <v>1</v>
      </c>
      <c r="S852" s="448">
        <v>158120</v>
      </c>
      <c r="T852" s="448">
        <v>0</v>
      </c>
      <c r="U852" s="448">
        <v>0</v>
      </c>
      <c r="V852" s="448">
        <v>620.62</v>
      </c>
      <c r="W852" s="448">
        <v>0</v>
      </c>
      <c r="X852" s="448">
        <v>0</v>
      </c>
      <c r="Y852" s="448">
        <v>0</v>
      </c>
      <c r="Z852" s="448">
        <v>158120</v>
      </c>
      <c r="AA852" s="846">
        <v>43810</v>
      </c>
      <c r="AB852" s="846">
        <v>45271</v>
      </c>
      <c r="AC852" s="847">
        <v>158120</v>
      </c>
      <c r="AD852" s="448">
        <v>2.3111111111111109</v>
      </c>
      <c r="AE852" s="448">
        <v>4.0583333333333336</v>
      </c>
      <c r="AF852" s="848">
        <v>4.7100000000000003E-2</v>
      </c>
      <c r="AG852" s="448">
        <v>365432.88888888888</v>
      </c>
      <c r="AH852" s="448">
        <v>641703.66666666674</v>
      </c>
      <c r="AI852" s="448">
        <v>7447.4520000000002</v>
      </c>
      <c r="AJ852" s="448">
        <v>2.3111111111111109</v>
      </c>
      <c r="AK852" s="448">
        <v>4.0583333333333336</v>
      </c>
      <c r="AL852" s="448">
        <v>4.7100000000000003E-2</v>
      </c>
    </row>
    <row r="853" spans="1:38">
      <c r="A853" s="437" t="s">
        <v>1049</v>
      </c>
      <c r="B853" s="437" t="s">
        <v>2629</v>
      </c>
      <c r="C853" s="437" t="s">
        <v>517</v>
      </c>
      <c r="D853" s="437" t="s">
        <v>518</v>
      </c>
      <c r="E853" s="437" t="s">
        <v>1393</v>
      </c>
      <c r="F853" s="437" t="s">
        <v>986</v>
      </c>
      <c r="G853" s="437" t="s">
        <v>1369</v>
      </c>
      <c r="H853" s="437" t="s">
        <v>985</v>
      </c>
      <c r="I853" s="437" t="s">
        <v>0</v>
      </c>
      <c r="J853" s="437" t="s">
        <v>987</v>
      </c>
      <c r="K853" s="437" t="s">
        <v>521</v>
      </c>
      <c r="L853" s="437" t="s">
        <v>533</v>
      </c>
      <c r="M853" s="437">
        <v>1</v>
      </c>
      <c r="N853" s="437">
        <v>1</v>
      </c>
      <c r="O853" s="437">
        <v>1</v>
      </c>
      <c r="P853" s="437">
        <v>1</v>
      </c>
      <c r="Q853" s="437">
        <v>1</v>
      </c>
      <c r="R853" s="437">
        <v>1</v>
      </c>
      <c r="S853" s="448">
        <v>259452.5</v>
      </c>
      <c r="T853" s="448">
        <v>0</v>
      </c>
      <c r="U853" s="448">
        <v>0</v>
      </c>
      <c r="V853" s="448">
        <v>1096.19</v>
      </c>
      <c r="W853" s="448">
        <v>0</v>
      </c>
      <c r="X853" s="448">
        <v>0</v>
      </c>
      <c r="Y853" s="448">
        <v>0</v>
      </c>
      <c r="Z853" s="448">
        <v>259452.5</v>
      </c>
      <c r="AA853" s="846">
        <v>43810</v>
      </c>
      <c r="AB853" s="846">
        <v>45637</v>
      </c>
      <c r="AC853" s="847">
        <v>259452.5</v>
      </c>
      <c r="AD853" s="448">
        <v>3.3277777777777779</v>
      </c>
      <c r="AE853" s="448">
        <v>5.0750000000000002</v>
      </c>
      <c r="AF853" s="848">
        <v>5.0700000000000002E-2</v>
      </c>
      <c r="AG853" s="448">
        <v>863400.26388888888</v>
      </c>
      <c r="AH853" s="448">
        <v>1316721.4375</v>
      </c>
      <c r="AI853" s="448">
        <v>13154.241750000001</v>
      </c>
      <c r="AJ853" s="448">
        <v>3.3277777777777779</v>
      </c>
      <c r="AK853" s="448">
        <v>5.0750000000000002</v>
      </c>
      <c r="AL853" s="448">
        <v>5.0700000000000002E-2</v>
      </c>
    </row>
    <row r="854" spans="1:38">
      <c r="A854" s="437" t="s">
        <v>1049</v>
      </c>
      <c r="B854" s="437" t="s">
        <v>2630</v>
      </c>
      <c r="C854" s="437" t="s">
        <v>517</v>
      </c>
      <c r="D854" s="437" t="s">
        <v>518</v>
      </c>
      <c r="E854" s="437" t="s">
        <v>1393</v>
      </c>
      <c r="F854" s="437" t="s">
        <v>986</v>
      </c>
      <c r="G854" s="437" t="s">
        <v>1369</v>
      </c>
      <c r="H854" s="437" t="s">
        <v>985</v>
      </c>
      <c r="I854" s="437" t="s">
        <v>0</v>
      </c>
      <c r="J854" s="437" t="s">
        <v>987</v>
      </c>
      <c r="K854" s="437" t="s">
        <v>521</v>
      </c>
      <c r="L854" s="437" t="s">
        <v>533</v>
      </c>
      <c r="M854" s="437">
        <v>1</v>
      </c>
      <c r="N854" s="437">
        <v>1</v>
      </c>
      <c r="O854" s="437">
        <v>1</v>
      </c>
      <c r="P854" s="437">
        <v>1</v>
      </c>
      <c r="Q854" s="437">
        <v>1</v>
      </c>
      <c r="R854" s="437">
        <v>1</v>
      </c>
      <c r="S854" s="448">
        <v>518905</v>
      </c>
      <c r="T854" s="448">
        <v>0</v>
      </c>
      <c r="U854" s="448">
        <v>0</v>
      </c>
      <c r="V854" s="448">
        <v>2317.7800000000002</v>
      </c>
      <c r="W854" s="448">
        <v>0</v>
      </c>
      <c r="X854" s="448">
        <v>0</v>
      </c>
      <c r="Y854" s="448">
        <v>0</v>
      </c>
      <c r="Z854" s="448">
        <v>518905</v>
      </c>
      <c r="AA854" s="846">
        <v>43810</v>
      </c>
      <c r="AB854" s="846">
        <v>46002</v>
      </c>
      <c r="AC854" s="847">
        <v>518905</v>
      </c>
      <c r="AD854" s="448">
        <v>4.3416666666666668</v>
      </c>
      <c r="AE854" s="448">
        <v>6.0888888888888886</v>
      </c>
      <c r="AF854" s="848">
        <v>5.3600000000000002E-2</v>
      </c>
      <c r="AG854" s="448">
        <v>2252912.5416666665</v>
      </c>
      <c r="AH854" s="448">
        <v>3159554.8888888885</v>
      </c>
      <c r="AI854" s="448">
        <v>27813.308000000001</v>
      </c>
      <c r="AJ854" s="448">
        <v>4.3416666666666668</v>
      </c>
      <c r="AK854" s="448">
        <v>6.0888888888888886</v>
      </c>
      <c r="AL854" s="448">
        <v>5.3600000000000002E-2</v>
      </c>
    </row>
    <row r="855" spans="1:38">
      <c r="A855" s="437" t="s">
        <v>1049</v>
      </c>
      <c r="B855" s="437" t="s">
        <v>2631</v>
      </c>
      <c r="C855" s="437" t="s">
        <v>517</v>
      </c>
      <c r="D855" s="437" t="s">
        <v>518</v>
      </c>
      <c r="E855" s="437" t="s">
        <v>1393</v>
      </c>
      <c r="F855" s="437" t="s">
        <v>986</v>
      </c>
      <c r="G855" s="437" t="s">
        <v>1369</v>
      </c>
      <c r="H855" s="437" t="s">
        <v>985</v>
      </c>
      <c r="I855" s="437" t="s">
        <v>0</v>
      </c>
      <c r="J855" s="437" t="s">
        <v>987</v>
      </c>
      <c r="K855" s="437" t="s">
        <v>521</v>
      </c>
      <c r="L855" s="437" t="s">
        <v>533</v>
      </c>
      <c r="M855" s="437">
        <v>1</v>
      </c>
      <c r="N855" s="437">
        <v>1</v>
      </c>
      <c r="O855" s="437">
        <v>1</v>
      </c>
      <c r="P855" s="437">
        <v>1</v>
      </c>
      <c r="Q855" s="437">
        <v>1</v>
      </c>
      <c r="R855" s="437">
        <v>1</v>
      </c>
      <c r="S855" s="448">
        <v>805645</v>
      </c>
      <c r="T855" s="448">
        <v>0</v>
      </c>
      <c r="U855" s="448">
        <v>0</v>
      </c>
      <c r="V855" s="448">
        <v>3786.53</v>
      </c>
      <c r="W855" s="448">
        <v>0</v>
      </c>
      <c r="X855" s="448">
        <v>0</v>
      </c>
      <c r="Y855" s="448">
        <v>0</v>
      </c>
      <c r="Z855" s="448">
        <v>805645</v>
      </c>
      <c r="AA855" s="846">
        <v>43810</v>
      </c>
      <c r="AB855" s="846">
        <v>46367</v>
      </c>
      <c r="AC855" s="847">
        <v>805645</v>
      </c>
      <c r="AD855" s="448">
        <v>5.3555555555555552</v>
      </c>
      <c r="AE855" s="448">
        <v>7.1027777777777779</v>
      </c>
      <c r="AF855" s="848">
        <v>5.6399999999999999E-2</v>
      </c>
      <c r="AG855" s="448">
        <v>4314676.555555555</v>
      </c>
      <c r="AH855" s="448">
        <v>5722317.402777778</v>
      </c>
      <c r="AI855" s="448">
        <v>45438.377999999997</v>
      </c>
      <c r="AJ855" s="448">
        <v>5.3555555555555552</v>
      </c>
      <c r="AK855" s="448">
        <v>7.1027777777777779</v>
      </c>
      <c r="AL855" s="448">
        <v>5.6399999999999999E-2</v>
      </c>
    </row>
    <row r="856" spans="1:38">
      <c r="A856" s="437" t="s">
        <v>1049</v>
      </c>
      <c r="B856" s="437" t="s">
        <v>2632</v>
      </c>
      <c r="C856" s="437" t="s">
        <v>517</v>
      </c>
      <c r="D856" s="437" t="s">
        <v>518</v>
      </c>
      <c r="E856" s="437" t="s">
        <v>1393</v>
      </c>
      <c r="F856" s="437" t="s">
        <v>986</v>
      </c>
      <c r="G856" s="437" t="s">
        <v>1369</v>
      </c>
      <c r="H856" s="437" t="s">
        <v>985</v>
      </c>
      <c r="I856" s="437" t="s">
        <v>0</v>
      </c>
      <c r="J856" s="437" t="s">
        <v>987</v>
      </c>
      <c r="K856" s="437" t="s">
        <v>521</v>
      </c>
      <c r="L856" s="437" t="s">
        <v>533</v>
      </c>
      <c r="M856" s="437">
        <v>1</v>
      </c>
      <c r="N856" s="437">
        <v>1</v>
      </c>
      <c r="O856" s="437">
        <v>1</v>
      </c>
      <c r="P856" s="437">
        <v>1</v>
      </c>
      <c r="Q856" s="437">
        <v>1</v>
      </c>
      <c r="R856" s="437">
        <v>1</v>
      </c>
      <c r="S856" s="448">
        <v>562565</v>
      </c>
      <c r="T856" s="448">
        <v>0</v>
      </c>
      <c r="U856" s="448">
        <v>0</v>
      </c>
      <c r="V856" s="448">
        <v>2780.01</v>
      </c>
      <c r="W856" s="448">
        <v>0</v>
      </c>
      <c r="X856" s="448">
        <v>0</v>
      </c>
      <c r="Y856" s="448">
        <v>0</v>
      </c>
      <c r="Z856" s="448">
        <v>562565</v>
      </c>
      <c r="AA856" s="846">
        <v>43810</v>
      </c>
      <c r="AB856" s="846">
        <v>46732</v>
      </c>
      <c r="AC856" s="847">
        <v>562565</v>
      </c>
      <c r="AD856" s="448">
        <v>6.3694444444444445</v>
      </c>
      <c r="AE856" s="448">
        <v>8.1166666666666671</v>
      </c>
      <c r="AF856" s="848">
        <v>5.9299999999999999E-2</v>
      </c>
      <c r="AG856" s="448">
        <v>3583226.513888889</v>
      </c>
      <c r="AH856" s="448">
        <v>4566152.583333334</v>
      </c>
      <c r="AI856" s="448">
        <v>33360.104500000001</v>
      </c>
      <c r="AJ856" s="448">
        <v>6.3694444444444445</v>
      </c>
      <c r="AK856" s="448">
        <v>8.1166666666666671</v>
      </c>
      <c r="AL856" s="448">
        <v>5.9300000000000005E-2</v>
      </c>
    </row>
    <row r="857" spans="1:38">
      <c r="A857" s="437" t="s">
        <v>1049</v>
      </c>
      <c r="B857" s="437" t="s">
        <v>2633</v>
      </c>
      <c r="C857" s="437" t="s">
        <v>517</v>
      </c>
      <c r="D857" s="437" t="s">
        <v>518</v>
      </c>
      <c r="E857" s="437" t="s">
        <v>1393</v>
      </c>
      <c r="F857" s="437" t="s">
        <v>986</v>
      </c>
      <c r="G857" s="437" t="s">
        <v>1369</v>
      </c>
      <c r="H857" s="437" t="s">
        <v>985</v>
      </c>
      <c r="I857" s="437" t="s">
        <v>0</v>
      </c>
      <c r="J857" s="437" t="s">
        <v>987</v>
      </c>
      <c r="K857" s="437" t="s">
        <v>521</v>
      </c>
      <c r="L857" s="437" t="s">
        <v>533</v>
      </c>
      <c r="M857" s="437">
        <v>1</v>
      </c>
      <c r="N857" s="437">
        <v>1</v>
      </c>
      <c r="O857" s="437">
        <v>1</v>
      </c>
      <c r="P857" s="437">
        <v>1</v>
      </c>
      <c r="Q857" s="437">
        <v>1</v>
      </c>
      <c r="R857" s="437">
        <v>1</v>
      </c>
      <c r="S857" s="448">
        <v>159300</v>
      </c>
      <c r="T857" s="448">
        <v>0</v>
      </c>
      <c r="U857" s="448">
        <v>0</v>
      </c>
      <c r="V857" s="448">
        <v>824.38</v>
      </c>
      <c r="W857" s="448">
        <v>0</v>
      </c>
      <c r="X857" s="448">
        <v>0</v>
      </c>
      <c r="Y857" s="448">
        <v>0</v>
      </c>
      <c r="Z857" s="448">
        <v>159300</v>
      </c>
      <c r="AA857" s="846">
        <v>43810</v>
      </c>
      <c r="AB857" s="846">
        <v>47098</v>
      </c>
      <c r="AC857" s="847">
        <v>159300</v>
      </c>
      <c r="AD857" s="448">
        <v>7.3861111111111111</v>
      </c>
      <c r="AE857" s="448">
        <v>9.1333333333333329</v>
      </c>
      <c r="AF857" s="848">
        <v>6.2100000000000002E-2</v>
      </c>
      <c r="AG857" s="448">
        <v>1176607.5</v>
      </c>
      <c r="AH857" s="448">
        <v>1454940</v>
      </c>
      <c r="AI857" s="448">
        <v>9892.5300000000007</v>
      </c>
      <c r="AJ857" s="448">
        <v>7.3861111111111111</v>
      </c>
      <c r="AK857" s="448">
        <v>9.1333333333333329</v>
      </c>
      <c r="AL857" s="448">
        <v>6.2100000000000002E-2</v>
      </c>
    </row>
    <row r="858" spans="1:38">
      <c r="A858" s="437" t="s">
        <v>1049</v>
      </c>
      <c r="B858" s="437" t="s">
        <v>2634</v>
      </c>
      <c r="C858" s="437" t="s">
        <v>517</v>
      </c>
      <c r="D858" s="437" t="s">
        <v>518</v>
      </c>
      <c r="E858" s="437" t="s">
        <v>1393</v>
      </c>
      <c r="F858" s="437" t="s">
        <v>986</v>
      </c>
      <c r="G858" s="437" t="s">
        <v>1369</v>
      </c>
      <c r="H858" s="437" t="s">
        <v>985</v>
      </c>
      <c r="I858" s="437" t="s">
        <v>0</v>
      </c>
      <c r="J858" s="437" t="s">
        <v>987</v>
      </c>
      <c r="K858" s="437" t="s">
        <v>521</v>
      </c>
      <c r="L858" s="437" t="s">
        <v>533</v>
      </c>
      <c r="M858" s="437">
        <v>1</v>
      </c>
      <c r="N858" s="437">
        <v>1</v>
      </c>
      <c r="O858" s="437">
        <v>1</v>
      </c>
      <c r="P858" s="437">
        <v>1</v>
      </c>
      <c r="Q858" s="437">
        <v>1</v>
      </c>
      <c r="R858" s="437">
        <v>1</v>
      </c>
      <c r="S858" s="448">
        <v>159300</v>
      </c>
      <c r="T858" s="448">
        <v>0</v>
      </c>
      <c r="U858" s="448">
        <v>0</v>
      </c>
      <c r="V858" s="448">
        <v>862.87</v>
      </c>
      <c r="W858" s="448">
        <v>0</v>
      </c>
      <c r="X858" s="448">
        <v>0</v>
      </c>
      <c r="Y858" s="448">
        <v>0</v>
      </c>
      <c r="Z858" s="448">
        <v>159300</v>
      </c>
      <c r="AA858" s="846">
        <v>43810</v>
      </c>
      <c r="AB858" s="846">
        <v>47463</v>
      </c>
      <c r="AC858" s="847">
        <v>159300</v>
      </c>
      <c r="AD858" s="448">
        <v>8.4</v>
      </c>
      <c r="AE858" s="448">
        <v>10.147222222222222</v>
      </c>
      <c r="AF858" s="848">
        <v>6.5000000000000002E-2</v>
      </c>
      <c r="AG858" s="448">
        <v>1338120</v>
      </c>
      <c r="AH858" s="448">
        <v>1616452.5</v>
      </c>
      <c r="AI858" s="448">
        <v>10354.5</v>
      </c>
      <c r="AJ858" s="448">
        <v>8.4</v>
      </c>
      <c r="AK858" s="448">
        <v>10.147222222222222</v>
      </c>
      <c r="AL858" s="448">
        <v>6.5000000000000002E-2</v>
      </c>
    </row>
    <row r="859" spans="1:38">
      <c r="A859" s="437" t="s">
        <v>1050</v>
      </c>
      <c r="B859" s="437" t="s">
        <v>2635</v>
      </c>
      <c r="C859" s="437" t="s">
        <v>517</v>
      </c>
      <c r="D859" s="437" t="s">
        <v>518</v>
      </c>
      <c r="E859" s="437" t="s">
        <v>1393</v>
      </c>
      <c r="F859" s="437" t="s">
        <v>986</v>
      </c>
      <c r="G859" s="437" t="s">
        <v>1369</v>
      </c>
      <c r="H859" s="437" t="s">
        <v>985</v>
      </c>
      <c r="I859" s="437" t="s">
        <v>0</v>
      </c>
      <c r="J859" s="437" t="s">
        <v>987</v>
      </c>
      <c r="K859" s="437" t="s">
        <v>521</v>
      </c>
      <c r="L859" s="437" t="s">
        <v>533</v>
      </c>
      <c r="M859" s="437">
        <v>1</v>
      </c>
      <c r="N859" s="437">
        <v>1</v>
      </c>
      <c r="O859" s="437">
        <v>1</v>
      </c>
      <c r="P859" s="437">
        <v>1</v>
      </c>
      <c r="Q859" s="437">
        <v>1</v>
      </c>
      <c r="R859" s="437">
        <v>1</v>
      </c>
      <c r="S859" s="448">
        <v>186882.5</v>
      </c>
      <c r="T859" s="448">
        <v>0</v>
      </c>
      <c r="U859" s="448">
        <v>0</v>
      </c>
      <c r="V859" s="448">
        <v>669.66</v>
      </c>
      <c r="W859" s="448">
        <v>0</v>
      </c>
      <c r="X859" s="448">
        <v>0</v>
      </c>
      <c r="Y859" s="448">
        <v>0</v>
      </c>
      <c r="Z859" s="448">
        <v>186882.5</v>
      </c>
      <c r="AA859" s="846">
        <v>43810</v>
      </c>
      <c r="AB859" s="846">
        <v>44906</v>
      </c>
      <c r="AC859" s="847">
        <v>186882.5</v>
      </c>
      <c r="AD859" s="448">
        <v>1.2972222222222223</v>
      </c>
      <c r="AE859" s="448">
        <v>3.0444444444444443</v>
      </c>
      <c r="AF859" s="848">
        <v>4.2999999999999997E-2</v>
      </c>
      <c r="AG859" s="448">
        <v>242428.13194444447</v>
      </c>
      <c r="AH859" s="448">
        <v>568953.38888888888</v>
      </c>
      <c r="AI859" s="448">
        <v>8035.9474999999993</v>
      </c>
      <c r="AJ859" s="448">
        <v>1.2972222222222223</v>
      </c>
      <c r="AK859" s="448">
        <v>3.0444444444444443</v>
      </c>
      <c r="AL859" s="448">
        <v>4.2999999999999997E-2</v>
      </c>
    </row>
    <row r="860" spans="1:38">
      <c r="A860" s="437" t="s">
        <v>1050</v>
      </c>
      <c r="B860" s="437" t="s">
        <v>2636</v>
      </c>
      <c r="C860" s="437" t="s">
        <v>517</v>
      </c>
      <c r="D860" s="437" t="s">
        <v>518</v>
      </c>
      <c r="E860" s="437" t="s">
        <v>1393</v>
      </c>
      <c r="F860" s="437" t="s">
        <v>986</v>
      </c>
      <c r="G860" s="437" t="s">
        <v>1369</v>
      </c>
      <c r="H860" s="437" t="s">
        <v>985</v>
      </c>
      <c r="I860" s="437" t="s">
        <v>0</v>
      </c>
      <c r="J860" s="437" t="s">
        <v>987</v>
      </c>
      <c r="K860" s="437" t="s">
        <v>521</v>
      </c>
      <c r="L860" s="437" t="s">
        <v>533</v>
      </c>
      <c r="M860" s="437">
        <v>1</v>
      </c>
      <c r="N860" s="437">
        <v>1</v>
      </c>
      <c r="O860" s="437">
        <v>1</v>
      </c>
      <c r="P860" s="437">
        <v>1</v>
      </c>
      <c r="Q860" s="437">
        <v>1</v>
      </c>
      <c r="R860" s="437">
        <v>1</v>
      </c>
      <c r="S860" s="448">
        <v>87762.5</v>
      </c>
      <c r="T860" s="448">
        <v>0</v>
      </c>
      <c r="U860" s="448">
        <v>0</v>
      </c>
      <c r="V860" s="448">
        <v>344.47</v>
      </c>
      <c r="W860" s="448">
        <v>0</v>
      </c>
      <c r="X860" s="448">
        <v>0</v>
      </c>
      <c r="Y860" s="448">
        <v>0</v>
      </c>
      <c r="Z860" s="448">
        <v>87762.5</v>
      </c>
      <c r="AA860" s="846">
        <v>43810</v>
      </c>
      <c r="AB860" s="846">
        <v>45271</v>
      </c>
      <c r="AC860" s="847">
        <v>87762.5</v>
      </c>
      <c r="AD860" s="448">
        <v>2.3111111111111109</v>
      </c>
      <c r="AE860" s="448">
        <v>4.0583333333333336</v>
      </c>
      <c r="AF860" s="848">
        <v>4.7100000000000003E-2</v>
      </c>
      <c r="AG860" s="448">
        <v>202828.88888888888</v>
      </c>
      <c r="AH860" s="448">
        <v>356169.47916666669</v>
      </c>
      <c r="AI860" s="448">
        <v>4133.6137500000004</v>
      </c>
      <c r="AJ860" s="448">
        <v>2.3111111111111109</v>
      </c>
      <c r="AK860" s="448">
        <v>4.0583333333333336</v>
      </c>
      <c r="AL860" s="448">
        <v>4.7100000000000003E-2</v>
      </c>
    </row>
    <row r="861" spans="1:38">
      <c r="A861" s="437" t="s">
        <v>1050</v>
      </c>
      <c r="B861" s="437" t="s">
        <v>2637</v>
      </c>
      <c r="C861" s="437" t="s">
        <v>517</v>
      </c>
      <c r="D861" s="437" t="s">
        <v>518</v>
      </c>
      <c r="E861" s="437" t="s">
        <v>1393</v>
      </c>
      <c r="F861" s="437" t="s">
        <v>986</v>
      </c>
      <c r="G861" s="437" t="s">
        <v>1369</v>
      </c>
      <c r="H861" s="437" t="s">
        <v>985</v>
      </c>
      <c r="I861" s="437" t="s">
        <v>0</v>
      </c>
      <c r="J861" s="437" t="s">
        <v>987</v>
      </c>
      <c r="K861" s="437" t="s">
        <v>521</v>
      </c>
      <c r="L861" s="437" t="s">
        <v>533</v>
      </c>
      <c r="M861" s="437">
        <v>1</v>
      </c>
      <c r="N861" s="437">
        <v>1</v>
      </c>
      <c r="O861" s="437">
        <v>1</v>
      </c>
      <c r="P861" s="437">
        <v>1</v>
      </c>
      <c r="Q861" s="437">
        <v>1</v>
      </c>
      <c r="R861" s="437">
        <v>1</v>
      </c>
      <c r="S861" s="448">
        <v>53100</v>
      </c>
      <c r="T861" s="448">
        <v>0</v>
      </c>
      <c r="U861" s="448">
        <v>0</v>
      </c>
      <c r="V861" s="448">
        <v>224.35</v>
      </c>
      <c r="W861" s="448">
        <v>0</v>
      </c>
      <c r="X861" s="448">
        <v>0</v>
      </c>
      <c r="Y861" s="448">
        <v>0</v>
      </c>
      <c r="Z861" s="448">
        <v>53100</v>
      </c>
      <c r="AA861" s="846">
        <v>43810</v>
      </c>
      <c r="AB861" s="846">
        <v>45637</v>
      </c>
      <c r="AC861" s="847">
        <v>53100</v>
      </c>
      <c r="AD861" s="448">
        <v>3.3277777777777779</v>
      </c>
      <c r="AE861" s="448">
        <v>5.0750000000000002</v>
      </c>
      <c r="AF861" s="848">
        <v>5.0700000000000002E-2</v>
      </c>
      <c r="AG861" s="448">
        <v>176705</v>
      </c>
      <c r="AH861" s="448">
        <v>269482.5</v>
      </c>
      <c r="AI861" s="448">
        <v>2692.17</v>
      </c>
      <c r="AJ861" s="448">
        <v>3.3277777777777779</v>
      </c>
      <c r="AK861" s="448">
        <v>5.0750000000000002</v>
      </c>
      <c r="AL861" s="448">
        <v>5.0700000000000002E-2</v>
      </c>
    </row>
    <row r="862" spans="1:38">
      <c r="A862" s="437" t="s">
        <v>1050</v>
      </c>
      <c r="B862" s="437" t="s">
        <v>2638</v>
      </c>
      <c r="C862" s="437" t="s">
        <v>517</v>
      </c>
      <c r="D862" s="437" t="s">
        <v>518</v>
      </c>
      <c r="E862" s="437" t="s">
        <v>1393</v>
      </c>
      <c r="F862" s="437" t="s">
        <v>986</v>
      </c>
      <c r="G862" s="437" t="s">
        <v>1369</v>
      </c>
      <c r="H862" s="437" t="s">
        <v>985</v>
      </c>
      <c r="I862" s="437" t="s">
        <v>0</v>
      </c>
      <c r="J862" s="437" t="s">
        <v>987</v>
      </c>
      <c r="K862" s="437" t="s">
        <v>521</v>
      </c>
      <c r="L862" s="437" t="s">
        <v>533</v>
      </c>
      <c r="M862" s="437">
        <v>1</v>
      </c>
      <c r="N862" s="437">
        <v>1</v>
      </c>
      <c r="O862" s="437">
        <v>1</v>
      </c>
      <c r="P862" s="437">
        <v>1</v>
      </c>
      <c r="Q862" s="437">
        <v>1</v>
      </c>
      <c r="R862" s="437">
        <v>1</v>
      </c>
      <c r="S862" s="448">
        <v>407690</v>
      </c>
      <c r="T862" s="448">
        <v>0</v>
      </c>
      <c r="U862" s="448">
        <v>0</v>
      </c>
      <c r="V862" s="448">
        <v>1821.02</v>
      </c>
      <c r="W862" s="448">
        <v>0</v>
      </c>
      <c r="X862" s="448">
        <v>0</v>
      </c>
      <c r="Y862" s="448">
        <v>0</v>
      </c>
      <c r="Z862" s="448">
        <v>407690</v>
      </c>
      <c r="AA862" s="846">
        <v>43810</v>
      </c>
      <c r="AB862" s="846">
        <v>46002</v>
      </c>
      <c r="AC862" s="847">
        <v>407690</v>
      </c>
      <c r="AD862" s="448">
        <v>4.3416666666666668</v>
      </c>
      <c r="AE862" s="448">
        <v>6.0888888888888886</v>
      </c>
      <c r="AF862" s="848">
        <v>5.3600000000000002E-2</v>
      </c>
      <c r="AG862" s="448">
        <v>1770054.0833333335</v>
      </c>
      <c r="AH862" s="448">
        <v>2482379.111111111</v>
      </c>
      <c r="AI862" s="448">
        <v>21852.184000000001</v>
      </c>
      <c r="AJ862" s="448">
        <v>4.3416666666666668</v>
      </c>
      <c r="AK862" s="448">
        <v>6.0888888888888886</v>
      </c>
      <c r="AL862" s="448">
        <v>5.3600000000000002E-2</v>
      </c>
    </row>
    <row r="863" spans="1:38">
      <c r="A863" s="437" t="s">
        <v>1050</v>
      </c>
      <c r="B863" s="437" t="s">
        <v>2639</v>
      </c>
      <c r="C863" s="437" t="s">
        <v>517</v>
      </c>
      <c r="D863" s="437" t="s">
        <v>518</v>
      </c>
      <c r="E863" s="437" t="s">
        <v>1393</v>
      </c>
      <c r="F863" s="437" t="s">
        <v>986</v>
      </c>
      <c r="G863" s="437" t="s">
        <v>1369</v>
      </c>
      <c r="H863" s="437" t="s">
        <v>985</v>
      </c>
      <c r="I863" s="437" t="s">
        <v>0</v>
      </c>
      <c r="J863" s="437" t="s">
        <v>987</v>
      </c>
      <c r="K863" s="437" t="s">
        <v>521</v>
      </c>
      <c r="L863" s="437" t="s">
        <v>533</v>
      </c>
      <c r="M863" s="437">
        <v>1</v>
      </c>
      <c r="N863" s="437">
        <v>1</v>
      </c>
      <c r="O863" s="437">
        <v>1</v>
      </c>
      <c r="P863" s="437">
        <v>1</v>
      </c>
      <c r="Q863" s="437">
        <v>1</v>
      </c>
      <c r="R863" s="437">
        <v>1</v>
      </c>
      <c r="S863" s="448">
        <v>364767.5</v>
      </c>
      <c r="T863" s="448">
        <v>0</v>
      </c>
      <c r="U863" s="448">
        <v>0</v>
      </c>
      <c r="V863" s="448">
        <v>1714.41</v>
      </c>
      <c r="W863" s="448">
        <v>0</v>
      </c>
      <c r="X863" s="448">
        <v>0</v>
      </c>
      <c r="Y863" s="448">
        <v>0</v>
      </c>
      <c r="Z863" s="448">
        <v>364767.5</v>
      </c>
      <c r="AA863" s="846">
        <v>43810</v>
      </c>
      <c r="AB863" s="846">
        <v>46367</v>
      </c>
      <c r="AC863" s="847">
        <v>364767.5</v>
      </c>
      <c r="AD863" s="448">
        <v>5.3555555555555552</v>
      </c>
      <c r="AE863" s="448">
        <v>7.1027777777777779</v>
      </c>
      <c r="AF863" s="848">
        <v>5.6399999999999999E-2</v>
      </c>
      <c r="AG863" s="448">
        <v>1953532.611111111</v>
      </c>
      <c r="AH863" s="448">
        <v>2590862.4930555555</v>
      </c>
      <c r="AI863" s="448">
        <v>20572.886999999999</v>
      </c>
      <c r="AJ863" s="448">
        <v>5.3555555555555552</v>
      </c>
      <c r="AK863" s="448">
        <v>7.1027777777777779</v>
      </c>
      <c r="AL863" s="448">
        <v>5.6399999999999999E-2</v>
      </c>
    </row>
    <row r="864" spans="1:38">
      <c r="A864" s="437" t="s">
        <v>1050</v>
      </c>
      <c r="B864" s="437" t="s">
        <v>2640</v>
      </c>
      <c r="C864" s="437" t="s">
        <v>517</v>
      </c>
      <c r="D864" s="437" t="s">
        <v>518</v>
      </c>
      <c r="E864" s="437" t="s">
        <v>1393</v>
      </c>
      <c r="F864" s="437" t="s">
        <v>986</v>
      </c>
      <c r="G864" s="437" t="s">
        <v>1369</v>
      </c>
      <c r="H864" s="437" t="s">
        <v>985</v>
      </c>
      <c r="I864" s="437" t="s">
        <v>0</v>
      </c>
      <c r="J864" s="437" t="s">
        <v>987</v>
      </c>
      <c r="K864" s="437" t="s">
        <v>521</v>
      </c>
      <c r="L864" s="437" t="s">
        <v>533</v>
      </c>
      <c r="M864" s="437">
        <v>1</v>
      </c>
      <c r="N864" s="437">
        <v>1</v>
      </c>
      <c r="O864" s="437">
        <v>1</v>
      </c>
      <c r="P864" s="437">
        <v>1</v>
      </c>
      <c r="Q864" s="437">
        <v>1</v>
      </c>
      <c r="R864" s="437">
        <v>1</v>
      </c>
      <c r="S864" s="448">
        <v>969222.5</v>
      </c>
      <c r="T864" s="448">
        <v>0</v>
      </c>
      <c r="U864" s="448">
        <v>0</v>
      </c>
      <c r="V864" s="448">
        <v>4789.57</v>
      </c>
      <c r="W864" s="448">
        <v>0</v>
      </c>
      <c r="X864" s="448">
        <v>0</v>
      </c>
      <c r="Y864" s="448">
        <v>0</v>
      </c>
      <c r="Z864" s="448">
        <v>969222.5</v>
      </c>
      <c r="AA864" s="846">
        <v>43810</v>
      </c>
      <c r="AB864" s="846">
        <v>46732</v>
      </c>
      <c r="AC864" s="847">
        <v>969222.5</v>
      </c>
      <c r="AD864" s="448">
        <v>6.3694444444444445</v>
      </c>
      <c r="AE864" s="448">
        <v>8.1166666666666671</v>
      </c>
      <c r="AF864" s="848">
        <v>5.9299999999999999E-2</v>
      </c>
      <c r="AG864" s="448">
        <v>6173408.868055556</v>
      </c>
      <c r="AH864" s="448">
        <v>7866855.958333334</v>
      </c>
      <c r="AI864" s="448">
        <v>57474.894249999998</v>
      </c>
      <c r="AJ864" s="448">
        <v>6.3694444444444445</v>
      </c>
      <c r="AK864" s="448">
        <v>8.1166666666666671</v>
      </c>
      <c r="AL864" s="448">
        <v>5.9299999999999999E-2</v>
      </c>
    </row>
    <row r="865" spans="1:38">
      <c r="A865" s="437" t="s">
        <v>1050</v>
      </c>
      <c r="B865" s="437" t="s">
        <v>2641</v>
      </c>
      <c r="C865" s="437" t="s">
        <v>517</v>
      </c>
      <c r="D865" s="437" t="s">
        <v>518</v>
      </c>
      <c r="E865" s="437" t="s">
        <v>1393</v>
      </c>
      <c r="F865" s="437" t="s">
        <v>986</v>
      </c>
      <c r="G865" s="437" t="s">
        <v>1369</v>
      </c>
      <c r="H865" s="437" t="s">
        <v>985</v>
      </c>
      <c r="I865" s="437" t="s">
        <v>0</v>
      </c>
      <c r="J865" s="437" t="s">
        <v>987</v>
      </c>
      <c r="K865" s="437" t="s">
        <v>521</v>
      </c>
      <c r="L865" s="437" t="s">
        <v>533</v>
      </c>
      <c r="M865" s="437">
        <v>1</v>
      </c>
      <c r="N865" s="437">
        <v>1</v>
      </c>
      <c r="O865" s="437">
        <v>1</v>
      </c>
      <c r="P865" s="437">
        <v>1</v>
      </c>
      <c r="Q865" s="437">
        <v>1</v>
      </c>
      <c r="R865" s="437">
        <v>1</v>
      </c>
      <c r="S865" s="448">
        <v>1580020</v>
      </c>
      <c r="T865" s="448">
        <v>0</v>
      </c>
      <c r="U865" s="448">
        <v>0</v>
      </c>
      <c r="V865" s="448">
        <v>8176.6</v>
      </c>
      <c r="W865" s="448">
        <v>0</v>
      </c>
      <c r="X865" s="448">
        <v>0</v>
      </c>
      <c r="Y865" s="448">
        <v>0</v>
      </c>
      <c r="Z865" s="448">
        <v>1580020</v>
      </c>
      <c r="AA865" s="846">
        <v>43810</v>
      </c>
      <c r="AB865" s="846">
        <v>47098</v>
      </c>
      <c r="AC865" s="847">
        <v>1580020</v>
      </c>
      <c r="AD865" s="448">
        <v>7.3861111111111111</v>
      </c>
      <c r="AE865" s="448">
        <v>9.1333333333333329</v>
      </c>
      <c r="AF865" s="848">
        <v>6.2100000000000002E-2</v>
      </c>
      <c r="AG865" s="448">
        <v>11670203.277777778</v>
      </c>
      <c r="AH865" s="448">
        <v>14430849.333333332</v>
      </c>
      <c r="AI865" s="448">
        <v>98119.241999999998</v>
      </c>
      <c r="AJ865" s="448">
        <v>7.3861111111111111</v>
      </c>
      <c r="AK865" s="448">
        <v>9.1333333333333329</v>
      </c>
      <c r="AL865" s="448">
        <v>6.2100000000000002E-2</v>
      </c>
    </row>
    <row r="866" spans="1:38">
      <c r="A866" s="437" t="s">
        <v>1050</v>
      </c>
      <c r="B866" s="437" t="s">
        <v>2642</v>
      </c>
      <c r="C866" s="437" t="s">
        <v>517</v>
      </c>
      <c r="D866" s="437" t="s">
        <v>518</v>
      </c>
      <c r="E866" s="437" t="s">
        <v>1393</v>
      </c>
      <c r="F866" s="437" t="s">
        <v>986</v>
      </c>
      <c r="G866" s="437" t="s">
        <v>1369</v>
      </c>
      <c r="H866" s="437" t="s">
        <v>985</v>
      </c>
      <c r="I866" s="437" t="s">
        <v>0</v>
      </c>
      <c r="J866" s="437" t="s">
        <v>987</v>
      </c>
      <c r="K866" s="437" t="s">
        <v>521</v>
      </c>
      <c r="L866" s="437" t="s">
        <v>533</v>
      </c>
      <c r="M866" s="437">
        <v>1</v>
      </c>
      <c r="N866" s="437">
        <v>1</v>
      </c>
      <c r="O866" s="437">
        <v>1</v>
      </c>
      <c r="P866" s="437">
        <v>1</v>
      </c>
      <c r="Q866" s="437">
        <v>1</v>
      </c>
      <c r="R866" s="437">
        <v>1</v>
      </c>
      <c r="S866" s="448">
        <v>318305</v>
      </c>
      <c r="T866" s="448">
        <v>0</v>
      </c>
      <c r="U866" s="448">
        <v>0</v>
      </c>
      <c r="V866" s="448">
        <v>1724.15</v>
      </c>
      <c r="W866" s="448">
        <v>0</v>
      </c>
      <c r="X866" s="448">
        <v>0</v>
      </c>
      <c r="Y866" s="448">
        <v>0</v>
      </c>
      <c r="Z866" s="448">
        <v>318305</v>
      </c>
      <c r="AA866" s="846">
        <v>43810</v>
      </c>
      <c r="AB866" s="846">
        <v>47463</v>
      </c>
      <c r="AC866" s="847">
        <v>318305</v>
      </c>
      <c r="AD866" s="448">
        <v>8.4</v>
      </c>
      <c r="AE866" s="448">
        <v>10.147222222222222</v>
      </c>
      <c r="AF866" s="848">
        <v>6.5000000000000002E-2</v>
      </c>
      <c r="AG866" s="448">
        <v>2673762</v>
      </c>
      <c r="AH866" s="448">
        <v>3229911.5694444445</v>
      </c>
      <c r="AI866" s="448">
        <v>20689.825000000001</v>
      </c>
      <c r="AJ866" s="448">
        <v>8.4</v>
      </c>
      <c r="AK866" s="448">
        <v>10.147222222222222</v>
      </c>
      <c r="AL866" s="448">
        <v>6.5000000000000002E-2</v>
      </c>
    </row>
    <row r="867" spans="1:38">
      <c r="A867" s="437" t="s">
        <v>1051</v>
      </c>
      <c r="B867" s="437" t="s">
        <v>2643</v>
      </c>
      <c r="C867" s="437" t="s">
        <v>517</v>
      </c>
      <c r="D867" s="437" t="s">
        <v>518</v>
      </c>
      <c r="E867" s="437" t="s">
        <v>1393</v>
      </c>
      <c r="F867" s="437" t="s">
        <v>986</v>
      </c>
      <c r="G867" s="437" t="s">
        <v>1369</v>
      </c>
      <c r="H867" s="437" t="s">
        <v>985</v>
      </c>
      <c r="I867" s="437" t="s">
        <v>0</v>
      </c>
      <c r="J867" s="437" t="s">
        <v>987</v>
      </c>
      <c r="K867" s="437" t="s">
        <v>521</v>
      </c>
      <c r="L867" s="437" t="s">
        <v>533</v>
      </c>
      <c r="M867" s="437">
        <v>1</v>
      </c>
      <c r="N867" s="437">
        <v>1</v>
      </c>
      <c r="O867" s="437">
        <v>1</v>
      </c>
      <c r="P867" s="437">
        <v>1</v>
      </c>
      <c r="Q867" s="437">
        <v>1</v>
      </c>
      <c r="R867" s="437">
        <v>1</v>
      </c>
      <c r="S867" s="448">
        <v>49855</v>
      </c>
      <c r="T867" s="448">
        <v>0</v>
      </c>
      <c r="U867" s="448">
        <v>0</v>
      </c>
      <c r="V867" s="448">
        <v>234.32</v>
      </c>
      <c r="W867" s="448">
        <v>0</v>
      </c>
      <c r="X867" s="448">
        <v>0</v>
      </c>
      <c r="Y867" s="448">
        <v>0</v>
      </c>
      <c r="Z867" s="448">
        <v>49855</v>
      </c>
      <c r="AA867" s="846">
        <v>43810</v>
      </c>
      <c r="AB867" s="846">
        <v>46367</v>
      </c>
      <c r="AC867" s="847">
        <v>49855</v>
      </c>
      <c r="AD867" s="448">
        <v>5.3555555555555552</v>
      </c>
      <c r="AE867" s="448">
        <v>7.1027777777777779</v>
      </c>
      <c r="AF867" s="848">
        <v>5.6399999999999999E-2</v>
      </c>
      <c r="AG867" s="448">
        <v>267001.22222222219</v>
      </c>
      <c r="AH867" s="448">
        <v>354108.98611111112</v>
      </c>
      <c r="AI867" s="448">
        <v>2811.8220000000001</v>
      </c>
      <c r="AJ867" s="448">
        <v>5.3555555555555552</v>
      </c>
      <c r="AK867" s="448">
        <v>7.1027777777777779</v>
      </c>
      <c r="AL867" s="448">
        <v>5.6400000000000006E-2</v>
      </c>
    </row>
    <row r="868" spans="1:38">
      <c r="A868" s="437" t="s">
        <v>1051</v>
      </c>
      <c r="B868" s="437" t="s">
        <v>2644</v>
      </c>
      <c r="C868" s="437" t="s">
        <v>517</v>
      </c>
      <c r="D868" s="437" t="s">
        <v>518</v>
      </c>
      <c r="E868" s="437" t="s">
        <v>1393</v>
      </c>
      <c r="F868" s="437" t="s">
        <v>986</v>
      </c>
      <c r="G868" s="437" t="s">
        <v>1369</v>
      </c>
      <c r="H868" s="437" t="s">
        <v>985</v>
      </c>
      <c r="I868" s="437" t="s">
        <v>0</v>
      </c>
      <c r="J868" s="437" t="s">
        <v>987</v>
      </c>
      <c r="K868" s="437" t="s">
        <v>521</v>
      </c>
      <c r="L868" s="437" t="s">
        <v>533</v>
      </c>
      <c r="M868" s="437">
        <v>1</v>
      </c>
      <c r="N868" s="437">
        <v>1</v>
      </c>
      <c r="O868" s="437">
        <v>1</v>
      </c>
      <c r="P868" s="437">
        <v>1</v>
      </c>
      <c r="Q868" s="437">
        <v>1</v>
      </c>
      <c r="R868" s="437">
        <v>1</v>
      </c>
      <c r="S868" s="448">
        <v>101627.5</v>
      </c>
      <c r="T868" s="448">
        <v>0</v>
      </c>
      <c r="U868" s="448">
        <v>0</v>
      </c>
      <c r="V868" s="448">
        <v>502.21</v>
      </c>
      <c r="W868" s="448">
        <v>0</v>
      </c>
      <c r="X868" s="448">
        <v>0</v>
      </c>
      <c r="Y868" s="448">
        <v>0</v>
      </c>
      <c r="Z868" s="448">
        <v>101627.5</v>
      </c>
      <c r="AA868" s="846">
        <v>43810</v>
      </c>
      <c r="AB868" s="846">
        <v>46732</v>
      </c>
      <c r="AC868" s="847">
        <v>101627.5</v>
      </c>
      <c r="AD868" s="448">
        <v>6.3694444444444445</v>
      </c>
      <c r="AE868" s="448">
        <v>8.1166666666666671</v>
      </c>
      <c r="AF868" s="848">
        <v>5.9299999999999999E-2</v>
      </c>
      <c r="AG868" s="448">
        <v>647310.71527777775</v>
      </c>
      <c r="AH868" s="448">
        <v>824876.54166666674</v>
      </c>
      <c r="AI868" s="448">
        <v>6026.5107499999995</v>
      </c>
      <c r="AJ868" s="448">
        <v>6.3694444444444445</v>
      </c>
      <c r="AK868" s="448">
        <v>8.1166666666666671</v>
      </c>
      <c r="AL868" s="448">
        <v>5.9299999999999992E-2</v>
      </c>
    </row>
    <row r="869" spans="1:38">
      <c r="A869" s="437" t="s">
        <v>1051</v>
      </c>
      <c r="B869" s="437" t="s">
        <v>2645</v>
      </c>
      <c r="C869" s="437" t="s">
        <v>517</v>
      </c>
      <c r="D869" s="437" t="s">
        <v>518</v>
      </c>
      <c r="E869" s="437" t="s">
        <v>1393</v>
      </c>
      <c r="F869" s="437" t="s">
        <v>986</v>
      </c>
      <c r="G869" s="437" t="s">
        <v>1369</v>
      </c>
      <c r="H869" s="437" t="s">
        <v>985</v>
      </c>
      <c r="I869" s="437" t="s">
        <v>0</v>
      </c>
      <c r="J869" s="437" t="s">
        <v>987</v>
      </c>
      <c r="K869" s="437" t="s">
        <v>521</v>
      </c>
      <c r="L869" s="437" t="s">
        <v>533</v>
      </c>
      <c r="M869" s="437">
        <v>1</v>
      </c>
      <c r="N869" s="437">
        <v>1</v>
      </c>
      <c r="O869" s="437">
        <v>1</v>
      </c>
      <c r="P869" s="437">
        <v>1</v>
      </c>
      <c r="Q869" s="437">
        <v>1</v>
      </c>
      <c r="R869" s="437">
        <v>1</v>
      </c>
      <c r="S869" s="448">
        <v>48675</v>
      </c>
      <c r="T869" s="448">
        <v>0</v>
      </c>
      <c r="U869" s="448">
        <v>0</v>
      </c>
      <c r="V869" s="448">
        <v>251.89</v>
      </c>
      <c r="W869" s="448">
        <v>0</v>
      </c>
      <c r="X869" s="448">
        <v>0</v>
      </c>
      <c r="Y869" s="448">
        <v>0</v>
      </c>
      <c r="Z869" s="448">
        <v>48675</v>
      </c>
      <c r="AA869" s="846">
        <v>43810</v>
      </c>
      <c r="AB869" s="846">
        <v>47098</v>
      </c>
      <c r="AC869" s="847">
        <v>48675</v>
      </c>
      <c r="AD869" s="448">
        <v>7.3861111111111111</v>
      </c>
      <c r="AE869" s="448">
        <v>9.1333333333333329</v>
      </c>
      <c r="AF869" s="848">
        <v>6.2100000000000002E-2</v>
      </c>
      <c r="AG869" s="448">
        <v>359518.95833333331</v>
      </c>
      <c r="AH869" s="448">
        <v>444565</v>
      </c>
      <c r="AI869" s="448">
        <v>3022.7175000000002</v>
      </c>
      <c r="AJ869" s="448">
        <v>7.3861111111111111</v>
      </c>
      <c r="AK869" s="448">
        <v>9.1333333333333329</v>
      </c>
      <c r="AL869" s="448">
        <v>6.2100000000000002E-2</v>
      </c>
    </row>
    <row r="870" spans="1:38">
      <c r="A870" s="437" t="s">
        <v>1051</v>
      </c>
      <c r="B870" s="437" t="s">
        <v>2646</v>
      </c>
      <c r="C870" s="437" t="s">
        <v>517</v>
      </c>
      <c r="D870" s="437" t="s">
        <v>518</v>
      </c>
      <c r="E870" s="437" t="s">
        <v>1393</v>
      </c>
      <c r="F870" s="437" t="s">
        <v>986</v>
      </c>
      <c r="G870" s="437" t="s">
        <v>1369</v>
      </c>
      <c r="H870" s="437" t="s">
        <v>985</v>
      </c>
      <c r="I870" s="437" t="s">
        <v>0</v>
      </c>
      <c r="J870" s="437" t="s">
        <v>987</v>
      </c>
      <c r="K870" s="437" t="s">
        <v>521</v>
      </c>
      <c r="L870" s="437" t="s">
        <v>533</v>
      </c>
      <c r="M870" s="437">
        <v>1</v>
      </c>
      <c r="N870" s="437">
        <v>1</v>
      </c>
      <c r="O870" s="437">
        <v>1</v>
      </c>
      <c r="P870" s="437">
        <v>1</v>
      </c>
      <c r="Q870" s="437">
        <v>1</v>
      </c>
      <c r="R870" s="437">
        <v>1</v>
      </c>
      <c r="S870" s="448">
        <v>51920</v>
      </c>
      <c r="T870" s="448">
        <v>0</v>
      </c>
      <c r="U870" s="448">
        <v>0</v>
      </c>
      <c r="V870" s="448">
        <v>281.23</v>
      </c>
      <c r="W870" s="448">
        <v>0</v>
      </c>
      <c r="X870" s="448">
        <v>0</v>
      </c>
      <c r="Y870" s="448">
        <v>0</v>
      </c>
      <c r="Z870" s="448">
        <v>51920</v>
      </c>
      <c r="AA870" s="846">
        <v>43810</v>
      </c>
      <c r="AB870" s="846">
        <v>47463</v>
      </c>
      <c r="AC870" s="847">
        <v>51920</v>
      </c>
      <c r="AD870" s="448">
        <v>8.4</v>
      </c>
      <c r="AE870" s="448">
        <v>10.147222222222222</v>
      </c>
      <c r="AF870" s="848">
        <v>6.5000000000000002E-2</v>
      </c>
      <c r="AG870" s="448">
        <v>436128</v>
      </c>
      <c r="AH870" s="448">
        <v>526843.77777777775</v>
      </c>
      <c r="AI870" s="448">
        <v>3374.8</v>
      </c>
      <c r="AJ870" s="448">
        <v>8.4</v>
      </c>
      <c r="AK870" s="448">
        <v>10.147222222222222</v>
      </c>
      <c r="AL870" s="448">
        <v>6.5000000000000002E-2</v>
      </c>
    </row>
    <row r="871" spans="1:38">
      <c r="A871" s="437" t="s">
        <v>1052</v>
      </c>
      <c r="B871" s="437" t="s">
        <v>2647</v>
      </c>
      <c r="C871" s="437" t="s">
        <v>517</v>
      </c>
      <c r="D871" s="437" t="s">
        <v>518</v>
      </c>
      <c r="E871" s="437" t="s">
        <v>1393</v>
      </c>
      <c r="F871" s="437" t="s">
        <v>986</v>
      </c>
      <c r="G871" s="437" t="s">
        <v>1369</v>
      </c>
      <c r="H871" s="437" t="s">
        <v>985</v>
      </c>
      <c r="I871" s="437" t="s">
        <v>0</v>
      </c>
      <c r="J871" s="437" t="s">
        <v>987</v>
      </c>
      <c r="K871" s="437" t="s">
        <v>521</v>
      </c>
      <c r="L871" s="437" t="s">
        <v>533</v>
      </c>
      <c r="M871" s="437">
        <v>1</v>
      </c>
      <c r="N871" s="437">
        <v>1</v>
      </c>
      <c r="O871" s="437">
        <v>1</v>
      </c>
      <c r="P871" s="437">
        <v>1</v>
      </c>
      <c r="Q871" s="437">
        <v>1</v>
      </c>
      <c r="R871" s="437">
        <v>1</v>
      </c>
      <c r="S871" s="448">
        <v>25960</v>
      </c>
      <c r="T871" s="448">
        <v>0</v>
      </c>
      <c r="U871" s="448">
        <v>0</v>
      </c>
      <c r="V871" s="448">
        <v>122.01</v>
      </c>
      <c r="W871" s="448">
        <v>0</v>
      </c>
      <c r="X871" s="448">
        <v>0</v>
      </c>
      <c r="Y871" s="448">
        <v>0</v>
      </c>
      <c r="Z871" s="448">
        <v>25960</v>
      </c>
      <c r="AA871" s="846">
        <v>43810</v>
      </c>
      <c r="AB871" s="846">
        <v>46367</v>
      </c>
      <c r="AC871" s="847">
        <v>25960</v>
      </c>
      <c r="AD871" s="448">
        <v>5.3555555555555552</v>
      </c>
      <c r="AE871" s="448">
        <v>7.1027777777777779</v>
      </c>
      <c r="AF871" s="848">
        <v>5.6399999999999999E-2</v>
      </c>
      <c r="AG871" s="448">
        <v>139030.22222222222</v>
      </c>
      <c r="AH871" s="448">
        <v>184388.11111111112</v>
      </c>
      <c r="AI871" s="448">
        <v>1464.144</v>
      </c>
      <c r="AJ871" s="448">
        <v>5.3555555555555552</v>
      </c>
      <c r="AK871" s="448">
        <v>7.1027777777777779</v>
      </c>
      <c r="AL871" s="448">
        <v>5.6399999999999999E-2</v>
      </c>
    </row>
    <row r="872" spans="1:38">
      <c r="A872" s="437" t="s">
        <v>1053</v>
      </c>
      <c r="B872" s="437" t="s">
        <v>2648</v>
      </c>
      <c r="C872" s="437" t="s">
        <v>517</v>
      </c>
      <c r="D872" s="437" t="s">
        <v>518</v>
      </c>
      <c r="E872" s="437" t="s">
        <v>1393</v>
      </c>
      <c r="F872" s="437" t="s">
        <v>986</v>
      </c>
      <c r="G872" s="437" t="s">
        <v>1369</v>
      </c>
      <c r="H872" s="437" t="s">
        <v>985</v>
      </c>
      <c r="I872" s="437" t="s">
        <v>0</v>
      </c>
      <c r="J872" s="437" t="s">
        <v>987</v>
      </c>
      <c r="K872" s="437" t="s">
        <v>521</v>
      </c>
      <c r="L872" s="437" t="s">
        <v>533</v>
      </c>
      <c r="M872" s="437">
        <v>1</v>
      </c>
      <c r="N872" s="437">
        <v>1</v>
      </c>
      <c r="O872" s="437">
        <v>1</v>
      </c>
      <c r="P872" s="437">
        <v>1</v>
      </c>
      <c r="Q872" s="437">
        <v>1</v>
      </c>
      <c r="R872" s="437">
        <v>1</v>
      </c>
      <c r="S872" s="448">
        <v>26550</v>
      </c>
      <c r="T872" s="448">
        <v>0</v>
      </c>
      <c r="U872" s="448">
        <v>0</v>
      </c>
      <c r="V872" s="448">
        <v>84.52</v>
      </c>
      <c r="W872" s="448">
        <v>0</v>
      </c>
      <c r="X872" s="448">
        <v>0</v>
      </c>
      <c r="Y872" s="448">
        <v>0</v>
      </c>
      <c r="Z872" s="448">
        <v>26550</v>
      </c>
      <c r="AA872" s="846">
        <v>43810</v>
      </c>
      <c r="AB872" s="846">
        <v>44541</v>
      </c>
      <c r="AC872" s="847">
        <v>53100</v>
      </c>
      <c r="AD872" s="448">
        <v>0.28333333333333333</v>
      </c>
      <c r="AE872" s="448">
        <v>2.0305555555555554</v>
      </c>
      <c r="AF872" s="848">
        <v>3.8199999999999998E-2</v>
      </c>
      <c r="AG872" s="448">
        <v>7522.5</v>
      </c>
      <c r="AH872" s="448">
        <v>53911.25</v>
      </c>
      <c r="AI872" s="448">
        <v>1014.2099999999999</v>
      </c>
      <c r="AJ872" s="448">
        <v>0.28333333333333333</v>
      </c>
      <c r="AK872" s="448">
        <v>2.0305555555555554</v>
      </c>
      <c r="AL872" s="448">
        <v>3.8199999999999998E-2</v>
      </c>
    </row>
    <row r="873" spans="1:38">
      <c r="A873" s="437" t="s">
        <v>1054</v>
      </c>
      <c r="B873" s="437" t="s">
        <v>2649</v>
      </c>
      <c r="C873" s="437" t="s">
        <v>517</v>
      </c>
      <c r="D873" s="437" t="s">
        <v>518</v>
      </c>
      <c r="E873" s="437" t="s">
        <v>1393</v>
      </c>
      <c r="F873" s="437" t="s">
        <v>986</v>
      </c>
      <c r="G873" s="437" t="s">
        <v>1369</v>
      </c>
      <c r="H873" s="437" t="s">
        <v>985</v>
      </c>
      <c r="I873" s="437" t="s">
        <v>0</v>
      </c>
      <c r="J873" s="437" t="s">
        <v>987</v>
      </c>
      <c r="K873" s="437" t="s">
        <v>521</v>
      </c>
      <c r="L873" s="437" t="s">
        <v>533</v>
      </c>
      <c r="M873" s="437">
        <v>1</v>
      </c>
      <c r="N873" s="437">
        <v>1</v>
      </c>
      <c r="O873" s="437">
        <v>1</v>
      </c>
      <c r="P873" s="437">
        <v>1</v>
      </c>
      <c r="Q873" s="437">
        <v>1</v>
      </c>
      <c r="R873" s="437">
        <v>1</v>
      </c>
      <c r="S873" s="448">
        <v>52510</v>
      </c>
      <c r="T873" s="448">
        <v>0</v>
      </c>
      <c r="U873" s="448">
        <v>0</v>
      </c>
      <c r="V873" s="448">
        <v>188.16</v>
      </c>
      <c r="W873" s="448">
        <v>0</v>
      </c>
      <c r="X873" s="448">
        <v>0</v>
      </c>
      <c r="Y873" s="448">
        <v>0</v>
      </c>
      <c r="Z873" s="448">
        <v>52510</v>
      </c>
      <c r="AA873" s="846">
        <v>43810</v>
      </c>
      <c r="AB873" s="846">
        <v>44906</v>
      </c>
      <c r="AC873" s="847">
        <v>52509.999999999993</v>
      </c>
      <c r="AD873" s="448">
        <v>1.2972222222222223</v>
      </c>
      <c r="AE873" s="448">
        <v>3.0444444444444443</v>
      </c>
      <c r="AF873" s="848">
        <v>4.2999999999999997E-2</v>
      </c>
      <c r="AG873" s="448">
        <v>68117.138888888891</v>
      </c>
      <c r="AH873" s="448">
        <v>159863.77777777778</v>
      </c>
      <c r="AI873" s="448">
        <v>2257.9299999999998</v>
      </c>
      <c r="AJ873" s="448">
        <v>1.2972222222222223</v>
      </c>
      <c r="AK873" s="448">
        <v>3.0444444444444443</v>
      </c>
      <c r="AL873" s="448">
        <v>4.2999999999999997E-2</v>
      </c>
    </row>
    <row r="874" spans="1:38">
      <c r="A874" s="437" t="s">
        <v>1054</v>
      </c>
      <c r="B874" s="437" t="s">
        <v>2650</v>
      </c>
      <c r="C874" s="437" t="s">
        <v>517</v>
      </c>
      <c r="D874" s="437" t="s">
        <v>518</v>
      </c>
      <c r="E874" s="437" t="s">
        <v>1393</v>
      </c>
      <c r="F874" s="437" t="s">
        <v>986</v>
      </c>
      <c r="G874" s="437" t="s">
        <v>1369</v>
      </c>
      <c r="H874" s="437" t="s">
        <v>985</v>
      </c>
      <c r="I874" s="437" t="s">
        <v>0</v>
      </c>
      <c r="J874" s="437" t="s">
        <v>987</v>
      </c>
      <c r="K874" s="437" t="s">
        <v>521</v>
      </c>
      <c r="L874" s="437" t="s">
        <v>533</v>
      </c>
      <c r="M874" s="437">
        <v>1</v>
      </c>
      <c r="N874" s="437">
        <v>1</v>
      </c>
      <c r="O874" s="437">
        <v>1</v>
      </c>
      <c r="P874" s="437">
        <v>1</v>
      </c>
      <c r="Q874" s="437">
        <v>1</v>
      </c>
      <c r="R874" s="437">
        <v>1</v>
      </c>
      <c r="S874" s="448">
        <v>159300</v>
      </c>
      <c r="T874" s="448">
        <v>0</v>
      </c>
      <c r="U874" s="448">
        <v>0</v>
      </c>
      <c r="V874" s="448">
        <v>625.25</v>
      </c>
      <c r="W874" s="448">
        <v>0</v>
      </c>
      <c r="X874" s="448">
        <v>0</v>
      </c>
      <c r="Y874" s="448">
        <v>0</v>
      </c>
      <c r="Z874" s="448">
        <v>159300</v>
      </c>
      <c r="AA874" s="846">
        <v>43810</v>
      </c>
      <c r="AB874" s="846">
        <v>45271</v>
      </c>
      <c r="AC874" s="847">
        <v>159300</v>
      </c>
      <c r="AD874" s="448">
        <v>2.3111111111111109</v>
      </c>
      <c r="AE874" s="448">
        <v>4.0583333333333336</v>
      </c>
      <c r="AF874" s="848">
        <v>4.7100000000000003E-2</v>
      </c>
      <c r="AG874" s="448">
        <v>368159.99999999994</v>
      </c>
      <c r="AH874" s="448">
        <v>646492.5</v>
      </c>
      <c r="AI874" s="448">
        <v>7503.0300000000007</v>
      </c>
      <c r="AJ874" s="448">
        <v>2.3111111111111109</v>
      </c>
      <c r="AK874" s="448">
        <v>4.0583333333333336</v>
      </c>
      <c r="AL874" s="448">
        <v>4.7100000000000003E-2</v>
      </c>
    </row>
    <row r="875" spans="1:38">
      <c r="A875" s="437" t="s">
        <v>1054</v>
      </c>
      <c r="B875" s="437" t="s">
        <v>2651</v>
      </c>
      <c r="C875" s="437" t="s">
        <v>517</v>
      </c>
      <c r="D875" s="437" t="s">
        <v>518</v>
      </c>
      <c r="E875" s="437" t="s">
        <v>1393</v>
      </c>
      <c r="F875" s="437" t="s">
        <v>986</v>
      </c>
      <c r="G875" s="437" t="s">
        <v>1369</v>
      </c>
      <c r="H875" s="437" t="s">
        <v>985</v>
      </c>
      <c r="I875" s="437" t="s">
        <v>0</v>
      </c>
      <c r="J875" s="437" t="s">
        <v>987</v>
      </c>
      <c r="K875" s="437" t="s">
        <v>521</v>
      </c>
      <c r="L875" s="437" t="s">
        <v>533</v>
      </c>
      <c r="M875" s="437">
        <v>1</v>
      </c>
      <c r="N875" s="437">
        <v>1</v>
      </c>
      <c r="O875" s="437">
        <v>1</v>
      </c>
      <c r="P875" s="437">
        <v>1</v>
      </c>
      <c r="Q875" s="437">
        <v>1</v>
      </c>
      <c r="R875" s="437">
        <v>1</v>
      </c>
      <c r="S875" s="448">
        <v>53100</v>
      </c>
      <c r="T875" s="448">
        <v>0</v>
      </c>
      <c r="U875" s="448">
        <v>0</v>
      </c>
      <c r="V875" s="448">
        <v>237.18</v>
      </c>
      <c r="W875" s="448">
        <v>0</v>
      </c>
      <c r="X875" s="448">
        <v>0</v>
      </c>
      <c r="Y875" s="448">
        <v>0</v>
      </c>
      <c r="Z875" s="448">
        <v>53100</v>
      </c>
      <c r="AA875" s="846">
        <v>43810</v>
      </c>
      <c r="AB875" s="846">
        <v>46002</v>
      </c>
      <c r="AC875" s="847">
        <v>53100</v>
      </c>
      <c r="AD875" s="448">
        <v>4.3416666666666668</v>
      </c>
      <c r="AE875" s="448">
        <v>6.0888888888888886</v>
      </c>
      <c r="AF875" s="848">
        <v>5.3600000000000002E-2</v>
      </c>
      <c r="AG875" s="448">
        <v>230542.5</v>
      </c>
      <c r="AH875" s="448">
        <v>323320</v>
      </c>
      <c r="AI875" s="448">
        <v>2846.1600000000003</v>
      </c>
      <c r="AJ875" s="448">
        <v>4.3416666666666668</v>
      </c>
      <c r="AK875" s="448">
        <v>6.0888888888888886</v>
      </c>
      <c r="AL875" s="448">
        <v>5.3600000000000009E-2</v>
      </c>
    </row>
    <row r="876" spans="1:38">
      <c r="A876" s="437" t="s">
        <v>1054</v>
      </c>
      <c r="B876" s="437" t="s">
        <v>2652</v>
      </c>
      <c r="C876" s="437" t="s">
        <v>517</v>
      </c>
      <c r="D876" s="437" t="s">
        <v>518</v>
      </c>
      <c r="E876" s="437" t="s">
        <v>1393</v>
      </c>
      <c r="F876" s="437" t="s">
        <v>986</v>
      </c>
      <c r="G876" s="437" t="s">
        <v>1369</v>
      </c>
      <c r="H876" s="437" t="s">
        <v>985</v>
      </c>
      <c r="I876" s="437" t="s">
        <v>0</v>
      </c>
      <c r="J876" s="437" t="s">
        <v>987</v>
      </c>
      <c r="K876" s="437" t="s">
        <v>521</v>
      </c>
      <c r="L876" s="437" t="s">
        <v>533</v>
      </c>
      <c r="M876" s="437">
        <v>1</v>
      </c>
      <c r="N876" s="437">
        <v>1</v>
      </c>
      <c r="O876" s="437">
        <v>1</v>
      </c>
      <c r="P876" s="437">
        <v>1</v>
      </c>
      <c r="Q876" s="437">
        <v>1</v>
      </c>
      <c r="R876" s="437">
        <v>1</v>
      </c>
      <c r="S876" s="448">
        <v>255765</v>
      </c>
      <c r="T876" s="448">
        <v>0</v>
      </c>
      <c r="U876" s="448">
        <v>0</v>
      </c>
      <c r="V876" s="448">
        <v>1202.0999999999999</v>
      </c>
      <c r="W876" s="448">
        <v>0</v>
      </c>
      <c r="X876" s="448">
        <v>0</v>
      </c>
      <c r="Y876" s="448">
        <v>0</v>
      </c>
      <c r="Z876" s="448">
        <v>255765</v>
      </c>
      <c r="AA876" s="846">
        <v>43810</v>
      </c>
      <c r="AB876" s="846">
        <v>46367</v>
      </c>
      <c r="AC876" s="847">
        <v>255765</v>
      </c>
      <c r="AD876" s="448">
        <v>5.3555555555555552</v>
      </c>
      <c r="AE876" s="448">
        <v>7.1027777777777779</v>
      </c>
      <c r="AF876" s="848">
        <v>5.6399999999999999E-2</v>
      </c>
      <c r="AG876" s="448">
        <v>1369763.6666666665</v>
      </c>
      <c r="AH876" s="448">
        <v>1816641.9583333333</v>
      </c>
      <c r="AI876" s="448">
        <v>14425.145999999999</v>
      </c>
      <c r="AJ876" s="448">
        <v>5.3555555555555552</v>
      </c>
      <c r="AK876" s="448">
        <v>7.1027777777777779</v>
      </c>
      <c r="AL876" s="448">
        <v>5.6399999999999999E-2</v>
      </c>
    </row>
    <row r="877" spans="1:38">
      <c r="A877" s="437" t="s">
        <v>1054</v>
      </c>
      <c r="B877" s="437" t="s">
        <v>2653</v>
      </c>
      <c r="C877" s="437" t="s">
        <v>517</v>
      </c>
      <c r="D877" s="437" t="s">
        <v>518</v>
      </c>
      <c r="E877" s="437" t="s">
        <v>1393</v>
      </c>
      <c r="F877" s="437" t="s">
        <v>986</v>
      </c>
      <c r="G877" s="437" t="s">
        <v>1369</v>
      </c>
      <c r="H877" s="437" t="s">
        <v>985</v>
      </c>
      <c r="I877" s="437" t="s">
        <v>0</v>
      </c>
      <c r="J877" s="437" t="s">
        <v>987</v>
      </c>
      <c r="K877" s="437" t="s">
        <v>521</v>
      </c>
      <c r="L877" s="437" t="s">
        <v>533</v>
      </c>
      <c r="M877" s="437">
        <v>1</v>
      </c>
      <c r="N877" s="437">
        <v>1</v>
      </c>
      <c r="O877" s="437">
        <v>1</v>
      </c>
      <c r="P877" s="437">
        <v>1</v>
      </c>
      <c r="Q877" s="437">
        <v>1</v>
      </c>
      <c r="R877" s="437">
        <v>1</v>
      </c>
      <c r="S877" s="448">
        <v>106200</v>
      </c>
      <c r="T877" s="448">
        <v>0</v>
      </c>
      <c r="U877" s="448">
        <v>0</v>
      </c>
      <c r="V877" s="448">
        <v>524.79999999999995</v>
      </c>
      <c r="W877" s="448">
        <v>0</v>
      </c>
      <c r="X877" s="448">
        <v>0</v>
      </c>
      <c r="Y877" s="448">
        <v>0</v>
      </c>
      <c r="Z877" s="448">
        <v>106200</v>
      </c>
      <c r="AA877" s="846">
        <v>43810</v>
      </c>
      <c r="AB877" s="846">
        <v>46732</v>
      </c>
      <c r="AC877" s="847">
        <v>106200</v>
      </c>
      <c r="AD877" s="448">
        <v>6.3694444444444445</v>
      </c>
      <c r="AE877" s="448">
        <v>8.1166666666666671</v>
      </c>
      <c r="AF877" s="848">
        <v>5.9299999999999999E-2</v>
      </c>
      <c r="AG877" s="448">
        <v>676435</v>
      </c>
      <c r="AH877" s="448">
        <v>861990</v>
      </c>
      <c r="AI877" s="448">
        <v>6297.66</v>
      </c>
      <c r="AJ877" s="448">
        <v>6.3694444444444445</v>
      </c>
      <c r="AK877" s="448">
        <v>8.1166666666666671</v>
      </c>
      <c r="AL877" s="448">
        <v>5.9299999999999999E-2</v>
      </c>
    </row>
    <row r="878" spans="1:38">
      <c r="A878" s="437" t="s">
        <v>1055</v>
      </c>
      <c r="B878" s="437" t="s">
        <v>2654</v>
      </c>
      <c r="C878" s="437" t="s">
        <v>517</v>
      </c>
      <c r="D878" s="437" t="s">
        <v>518</v>
      </c>
      <c r="E878" s="437" t="s">
        <v>1393</v>
      </c>
      <c r="F878" s="437" t="s">
        <v>986</v>
      </c>
      <c r="G878" s="437" t="s">
        <v>1369</v>
      </c>
      <c r="H878" s="437" t="s">
        <v>985</v>
      </c>
      <c r="I878" s="437" t="s">
        <v>0</v>
      </c>
      <c r="J878" s="437" t="s">
        <v>987</v>
      </c>
      <c r="K878" s="437" t="s">
        <v>521</v>
      </c>
      <c r="L878" s="437" t="s">
        <v>533</v>
      </c>
      <c r="M878" s="437">
        <v>1</v>
      </c>
      <c r="N878" s="437">
        <v>1</v>
      </c>
      <c r="O878" s="437">
        <v>1</v>
      </c>
      <c r="P878" s="437">
        <v>1</v>
      </c>
      <c r="Q878" s="437">
        <v>1</v>
      </c>
      <c r="R878" s="437">
        <v>1</v>
      </c>
      <c r="S878" s="448">
        <v>53100</v>
      </c>
      <c r="T878" s="448">
        <v>0</v>
      </c>
      <c r="U878" s="448">
        <v>0</v>
      </c>
      <c r="V878" s="448">
        <v>224.35</v>
      </c>
      <c r="W878" s="448">
        <v>0</v>
      </c>
      <c r="X878" s="448">
        <v>0</v>
      </c>
      <c r="Y878" s="448">
        <v>0</v>
      </c>
      <c r="Z878" s="448">
        <v>53100</v>
      </c>
      <c r="AA878" s="846">
        <v>43810</v>
      </c>
      <c r="AB878" s="846">
        <v>45637</v>
      </c>
      <c r="AC878" s="847">
        <v>53100</v>
      </c>
      <c r="AD878" s="448">
        <v>3.3277777777777779</v>
      </c>
      <c r="AE878" s="448">
        <v>5.0750000000000002</v>
      </c>
      <c r="AF878" s="848">
        <v>5.0700000000000002E-2</v>
      </c>
      <c r="AG878" s="448">
        <v>176705</v>
      </c>
      <c r="AH878" s="448">
        <v>269482.5</v>
      </c>
      <c r="AI878" s="448">
        <v>2692.17</v>
      </c>
      <c r="AJ878" s="448">
        <v>3.3277777777777779</v>
      </c>
      <c r="AK878" s="448">
        <v>5.0750000000000002</v>
      </c>
      <c r="AL878" s="448">
        <v>5.0700000000000002E-2</v>
      </c>
    </row>
    <row r="879" spans="1:38">
      <c r="A879" s="437" t="s">
        <v>1055</v>
      </c>
      <c r="B879" s="437" t="s">
        <v>2655</v>
      </c>
      <c r="C879" s="437" t="s">
        <v>517</v>
      </c>
      <c r="D879" s="437" t="s">
        <v>518</v>
      </c>
      <c r="E879" s="437" t="s">
        <v>1393</v>
      </c>
      <c r="F879" s="437" t="s">
        <v>986</v>
      </c>
      <c r="G879" s="437" t="s">
        <v>1369</v>
      </c>
      <c r="H879" s="437" t="s">
        <v>985</v>
      </c>
      <c r="I879" s="437" t="s">
        <v>0</v>
      </c>
      <c r="J879" s="437" t="s">
        <v>987</v>
      </c>
      <c r="K879" s="437" t="s">
        <v>521</v>
      </c>
      <c r="L879" s="437" t="s">
        <v>533</v>
      </c>
      <c r="M879" s="437">
        <v>1</v>
      </c>
      <c r="N879" s="437">
        <v>1</v>
      </c>
      <c r="O879" s="437">
        <v>1</v>
      </c>
      <c r="P879" s="437">
        <v>1</v>
      </c>
      <c r="Q879" s="437">
        <v>1</v>
      </c>
      <c r="R879" s="437">
        <v>1</v>
      </c>
      <c r="S879" s="448">
        <v>52805</v>
      </c>
      <c r="T879" s="448">
        <v>0</v>
      </c>
      <c r="U879" s="448">
        <v>0</v>
      </c>
      <c r="V879" s="448">
        <v>235.86</v>
      </c>
      <c r="W879" s="448">
        <v>0</v>
      </c>
      <c r="X879" s="448">
        <v>0</v>
      </c>
      <c r="Y879" s="448">
        <v>0</v>
      </c>
      <c r="Z879" s="448">
        <v>52805</v>
      </c>
      <c r="AA879" s="846">
        <v>43810</v>
      </c>
      <c r="AB879" s="846">
        <v>46002</v>
      </c>
      <c r="AC879" s="847">
        <v>52805</v>
      </c>
      <c r="AD879" s="448">
        <v>4.3416666666666668</v>
      </c>
      <c r="AE879" s="448">
        <v>6.0888888888888886</v>
      </c>
      <c r="AF879" s="848">
        <v>5.3600000000000002E-2</v>
      </c>
      <c r="AG879" s="448">
        <v>229261.70833333334</v>
      </c>
      <c r="AH879" s="448">
        <v>321523.77777777775</v>
      </c>
      <c r="AI879" s="448">
        <v>2830.348</v>
      </c>
      <c r="AJ879" s="448">
        <v>4.3416666666666668</v>
      </c>
      <c r="AK879" s="448">
        <v>6.0888888888888886</v>
      </c>
      <c r="AL879" s="448">
        <v>5.3600000000000002E-2</v>
      </c>
    </row>
    <row r="880" spans="1:38">
      <c r="A880" s="437" t="s">
        <v>1056</v>
      </c>
      <c r="B880" s="437" t="s">
        <v>2656</v>
      </c>
      <c r="C880" s="437" t="s">
        <v>517</v>
      </c>
      <c r="D880" s="437" t="s">
        <v>518</v>
      </c>
      <c r="E880" s="437" t="s">
        <v>1393</v>
      </c>
      <c r="F880" s="437" t="s">
        <v>986</v>
      </c>
      <c r="G880" s="437" t="s">
        <v>1369</v>
      </c>
      <c r="H880" s="437" t="s">
        <v>985</v>
      </c>
      <c r="I880" s="437" t="s">
        <v>0</v>
      </c>
      <c r="J880" s="437" t="s">
        <v>987</v>
      </c>
      <c r="K880" s="437" t="s">
        <v>521</v>
      </c>
      <c r="L880" s="437" t="s">
        <v>533</v>
      </c>
      <c r="M880" s="437">
        <v>1</v>
      </c>
      <c r="N880" s="437">
        <v>1</v>
      </c>
      <c r="O880" s="437">
        <v>1</v>
      </c>
      <c r="P880" s="437">
        <v>1</v>
      </c>
      <c r="Q880" s="437">
        <v>1</v>
      </c>
      <c r="R880" s="437">
        <v>1</v>
      </c>
      <c r="S880" s="448">
        <v>41595</v>
      </c>
      <c r="T880" s="448">
        <v>0</v>
      </c>
      <c r="U880" s="448">
        <v>0</v>
      </c>
      <c r="V880" s="448">
        <v>205.55</v>
      </c>
      <c r="W880" s="448">
        <v>0</v>
      </c>
      <c r="X880" s="448">
        <v>0</v>
      </c>
      <c r="Y880" s="448">
        <v>0</v>
      </c>
      <c r="Z880" s="448">
        <v>41595</v>
      </c>
      <c r="AA880" s="846">
        <v>43811</v>
      </c>
      <c r="AB880" s="846">
        <v>46733</v>
      </c>
      <c r="AC880" s="847">
        <v>41595</v>
      </c>
      <c r="AD880" s="448">
        <v>6.3722222222222218</v>
      </c>
      <c r="AE880" s="448">
        <v>8.1166666666666671</v>
      </c>
      <c r="AF880" s="848">
        <v>5.9299999999999999E-2</v>
      </c>
      <c r="AG880" s="448">
        <v>265052.58333333331</v>
      </c>
      <c r="AH880" s="448">
        <v>337612.75</v>
      </c>
      <c r="AI880" s="448">
        <v>2466.5834999999997</v>
      </c>
      <c r="AJ880" s="448">
        <v>6.3722222222222218</v>
      </c>
      <c r="AK880" s="448">
        <v>8.1166666666666671</v>
      </c>
      <c r="AL880" s="448">
        <v>5.9299999999999992E-2</v>
      </c>
    </row>
    <row r="881" spans="1:38">
      <c r="A881" s="437" t="s">
        <v>1056</v>
      </c>
      <c r="B881" s="437" t="s">
        <v>2657</v>
      </c>
      <c r="C881" s="437" t="s">
        <v>517</v>
      </c>
      <c r="D881" s="437" t="s">
        <v>518</v>
      </c>
      <c r="E881" s="437" t="s">
        <v>1393</v>
      </c>
      <c r="F881" s="437" t="s">
        <v>986</v>
      </c>
      <c r="G881" s="437" t="s">
        <v>1369</v>
      </c>
      <c r="H881" s="437" t="s">
        <v>985</v>
      </c>
      <c r="I881" s="437" t="s">
        <v>0</v>
      </c>
      <c r="J881" s="437" t="s">
        <v>987</v>
      </c>
      <c r="K881" s="437" t="s">
        <v>521</v>
      </c>
      <c r="L881" s="437" t="s">
        <v>533</v>
      </c>
      <c r="M881" s="437">
        <v>1</v>
      </c>
      <c r="N881" s="437">
        <v>1</v>
      </c>
      <c r="O881" s="437">
        <v>1</v>
      </c>
      <c r="P881" s="437">
        <v>1</v>
      </c>
      <c r="Q881" s="437">
        <v>1</v>
      </c>
      <c r="R881" s="437">
        <v>1</v>
      </c>
      <c r="S881" s="448">
        <v>5015</v>
      </c>
      <c r="T881" s="448">
        <v>0</v>
      </c>
      <c r="U881" s="448">
        <v>0</v>
      </c>
      <c r="V881" s="448">
        <v>25.95</v>
      </c>
      <c r="W881" s="448">
        <v>0</v>
      </c>
      <c r="X881" s="448">
        <v>0</v>
      </c>
      <c r="Y881" s="448">
        <v>0</v>
      </c>
      <c r="Z881" s="448">
        <v>5015</v>
      </c>
      <c r="AA881" s="846">
        <v>43811</v>
      </c>
      <c r="AB881" s="846">
        <v>47099</v>
      </c>
      <c r="AC881" s="847">
        <v>5015</v>
      </c>
      <c r="AD881" s="448">
        <v>7.3888888888888893</v>
      </c>
      <c r="AE881" s="448">
        <v>9.1333333333333329</v>
      </c>
      <c r="AF881" s="848">
        <v>6.2100000000000002E-2</v>
      </c>
      <c r="AG881" s="448">
        <v>37055.277777777781</v>
      </c>
      <c r="AH881" s="448">
        <v>45803.666666666664</v>
      </c>
      <c r="AI881" s="448">
        <v>311.43150000000003</v>
      </c>
      <c r="AJ881" s="448">
        <v>7.3888888888888893</v>
      </c>
      <c r="AK881" s="448">
        <v>9.1333333333333329</v>
      </c>
      <c r="AL881" s="448">
        <v>6.2100000000000002E-2</v>
      </c>
    </row>
    <row r="882" spans="1:38">
      <c r="A882" s="437" t="s">
        <v>1057</v>
      </c>
      <c r="B882" s="437" t="s">
        <v>2658</v>
      </c>
      <c r="C882" s="437" t="s">
        <v>517</v>
      </c>
      <c r="D882" s="437" t="s">
        <v>518</v>
      </c>
      <c r="E882" s="437" t="s">
        <v>1393</v>
      </c>
      <c r="F882" s="437" t="s">
        <v>986</v>
      </c>
      <c r="G882" s="437" t="s">
        <v>1369</v>
      </c>
      <c r="H882" s="437" t="s">
        <v>985</v>
      </c>
      <c r="I882" s="437" t="s">
        <v>0</v>
      </c>
      <c r="J882" s="437" t="s">
        <v>987</v>
      </c>
      <c r="K882" s="437" t="s">
        <v>521</v>
      </c>
      <c r="L882" s="437" t="s">
        <v>533</v>
      </c>
      <c r="M882" s="437">
        <v>1</v>
      </c>
      <c r="N882" s="437">
        <v>1</v>
      </c>
      <c r="O882" s="437">
        <v>1</v>
      </c>
      <c r="P882" s="437">
        <v>1</v>
      </c>
      <c r="Q882" s="437">
        <v>1</v>
      </c>
      <c r="R882" s="437">
        <v>1</v>
      </c>
      <c r="S882" s="448">
        <v>48380</v>
      </c>
      <c r="T882" s="448">
        <v>0</v>
      </c>
      <c r="U882" s="448">
        <v>0</v>
      </c>
      <c r="V882" s="448">
        <v>173.36</v>
      </c>
      <c r="W882" s="448">
        <v>0</v>
      </c>
      <c r="X882" s="448">
        <v>0</v>
      </c>
      <c r="Y882" s="448">
        <v>0</v>
      </c>
      <c r="Z882" s="448">
        <v>48380</v>
      </c>
      <c r="AA882" s="846">
        <v>43811</v>
      </c>
      <c r="AB882" s="846">
        <v>44907</v>
      </c>
      <c r="AC882" s="847">
        <v>48380</v>
      </c>
      <c r="AD882" s="448">
        <v>1.3</v>
      </c>
      <c r="AE882" s="448">
        <v>3.0444444444444443</v>
      </c>
      <c r="AF882" s="848">
        <v>4.2999999999999997E-2</v>
      </c>
      <c r="AG882" s="448">
        <v>62894</v>
      </c>
      <c r="AH882" s="448">
        <v>147290.22222222222</v>
      </c>
      <c r="AI882" s="448">
        <v>2080.3399999999997</v>
      </c>
      <c r="AJ882" s="448">
        <v>1.3</v>
      </c>
      <c r="AK882" s="448">
        <v>3.0444444444444443</v>
      </c>
      <c r="AL882" s="448">
        <v>4.2999999999999997E-2</v>
      </c>
    </row>
    <row r="883" spans="1:38">
      <c r="A883" s="437" t="s">
        <v>1057</v>
      </c>
      <c r="B883" s="437" t="s">
        <v>2659</v>
      </c>
      <c r="C883" s="437" t="s">
        <v>517</v>
      </c>
      <c r="D883" s="437" t="s">
        <v>518</v>
      </c>
      <c r="E883" s="437" t="s">
        <v>1393</v>
      </c>
      <c r="F883" s="437" t="s">
        <v>986</v>
      </c>
      <c r="G883" s="437" t="s">
        <v>1369</v>
      </c>
      <c r="H883" s="437" t="s">
        <v>985</v>
      </c>
      <c r="I883" s="437" t="s">
        <v>0</v>
      </c>
      <c r="J883" s="437" t="s">
        <v>987</v>
      </c>
      <c r="K883" s="437" t="s">
        <v>521</v>
      </c>
      <c r="L883" s="437" t="s">
        <v>533</v>
      </c>
      <c r="M883" s="437">
        <v>1</v>
      </c>
      <c r="N883" s="437">
        <v>1</v>
      </c>
      <c r="O883" s="437">
        <v>1</v>
      </c>
      <c r="P883" s="437">
        <v>1</v>
      </c>
      <c r="Q883" s="437">
        <v>1</v>
      </c>
      <c r="R883" s="437">
        <v>1</v>
      </c>
      <c r="S883" s="448">
        <v>308570</v>
      </c>
      <c r="T883" s="448">
        <v>0</v>
      </c>
      <c r="U883" s="448">
        <v>0</v>
      </c>
      <c r="V883" s="448">
        <v>1211.1400000000001</v>
      </c>
      <c r="W883" s="448">
        <v>0</v>
      </c>
      <c r="X883" s="448">
        <v>0</v>
      </c>
      <c r="Y883" s="448">
        <v>0</v>
      </c>
      <c r="Z883" s="448">
        <v>308570</v>
      </c>
      <c r="AA883" s="846">
        <v>43811</v>
      </c>
      <c r="AB883" s="846">
        <v>45272</v>
      </c>
      <c r="AC883" s="847">
        <v>308570</v>
      </c>
      <c r="AD883" s="448">
        <v>2.3138888888888891</v>
      </c>
      <c r="AE883" s="448">
        <v>4.0583333333333336</v>
      </c>
      <c r="AF883" s="848">
        <v>4.7100000000000003E-2</v>
      </c>
      <c r="AG883" s="448">
        <v>713996.6944444445</v>
      </c>
      <c r="AH883" s="448">
        <v>1252279.9166666667</v>
      </c>
      <c r="AI883" s="448">
        <v>14533.647000000001</v>
      </c>
      <c r="AJ883" s="448">
        <v>2.3138888888888891</v>
      </c>
      <c r="AK883" s="448">
        <v>4.0583333333333336</v>
      </c>
      <c r="AL883" s="448">
        <v>4.7100000000000003E-2</v>
      </c>
    </row>
    <row r="884" spans="1:38">
      <c r="A884" s="437" t="s">
        <v>1057</v>
      </c>
      <c r="B884" s="437" t="s">
        <v>2660</v>
      </c>
      <c r="C884" s="437" t="s">
        <v>517</v>
      </c>
      <c r="D884" s="437" t="s">
        <v>518</v>
      </c>
      <c r="E884" s="437" t="s">
        <v>1393</v>
      </c>
      <c r="F884" s="437" t="s">
        <v>986</v>
      </c>
      <c r="G884" s="437" t="s">
        <v>1369</v>
      </c>
      <c r="H884" s="437" t="s">
        <v>985</v>
      </c>
      <c r="I884" s="437" t="s">
        <v>0</v>
      </c>
      <c r="J884" s="437" t="s">
        <v>987</v>
      </c>
      <c r="K884" s="437" t="s">
        <v>521</v>
      </c>
      <c r="L884" s="437" t="s">
        <v>533</v>
      </c>
      <c r="M884" s="437">
        <v>1</v>
      </c>
      <c r="N884" s="437">
        <v>1</v>
      </c>
      <c r="O884" s="437">
        <v>1</v>
      </c>
      <c r="P884" s="437">
        <v>1</v>
      </c>
      <c r="Q884" s="437">
        <v>1</v>
      </c>
      <c r="R884" s="437">
        <v>1</v>
      </c>
      <c r="S884" s="448">
        <v>137470</v>
      </c>
      <c r="T884" s="448">
        <v>0</v>
      </c>
      <c r="U884" s="448">
        <v>0</v>
      </c>
      <c r="V884" s="448">
        <v>580.80999999999995</v>
      </c>
      <c r="W884" s="448">
        <v>0</v>
      </c>
      <c r="X884" s="448">
        <v>0</v>
      </c>
      <c r="Y884" s="448">
        <v>0</v>
      </c>
      <c r="Z884" s="448">
        <v>137470</v>
      </c>
      <c r="AA884" s="846">
        <v>43811</v>
      </c>
      <c r="AB884" s="846">
        <v>45638</v>
      </c>
      <c r="AC884" s="847">
        <v>137470</v>
      </c>
      <c r="AD884" s="448">
        <v>3.3305555555555557</v>
      </c>
      <c r="AE884" s="448">
        <v>5.0750000000000002</v>
      </c>
      <c r="AF884" s="848">
        <v>5.0700000000000002E-2</v>
      </c>
      <c r="AG884" s="448">
        <v>457851.47222222225</v>
      </c>
      <c r="AH884" s="448">
        <v>697660.25</v>
      </c>
      <c r="AI884" s="448">
        <v>6969.7290000000003</v>
      </c>
      <c r="AJ884" s="448">
        <v>3.3305555555555557</v>
      </c>
      <c r="AK884" s="448">
        <v>5.0750000000000002</v>
      </c>
      <c r="AL884" s="448">
        <v>5.0700000000000002E-2</v>
      </c>
    </row>
    <row r="885" spans="1:38">
      <c r="A885" s="437" t="s">
        <v>1057</v>
      </c>
      <c r="B885" s="437" t="s">
        <v>2661</v>
      </c>
      <c r="C885" s="437" t="s">
        <v>517</v>
      </c>
      <c r="D885" s="437" t="s">
        <v>518</v>
      </c>
      <c r="E885" s="437" t="s">
        <v>1393</v>
      </c>
      <c r="F885" s="437" t="s">
        <v>986</v>
      </c>
      <c r="G885" s="437" t="s">
        <v>1369</v>
      </c>
      <c r="H885" s="437" t="s">
        <v>985</v>
      </c>
      <c r="I885" s="437" t="s">
        <v>0</v>
      </c>
      <c r="J885" s="437" t="s">
        <v>987</v>
      </c>
      <c r="K885" s="437" t="s">
        <v>521</v>
      </c>
      <c r="L885" s="437" t="s">
        <v>533</v>
      </c>
      <c r="M885" s="437">
        <v>1</v>
      </c>
      <c r="N885" s="437">
        <v>1</v>
      </c>
      <c r="O885" s="437">
        <v>1</v>
      </c>
      <c r="P885" s="437">
        <v>1</v>
      </c>
      <c r="Q885" s="437">
        <v>1</v>
      </c>
      <c r="R885" s="437">
        <v>1</v>
      </c>
      <c r="S885" s="448">
        <v>102217.5</v>
      </c>
      <c r="T885" s="448">
        <v>0</v>
      </c>
      <c r="U885" s="448">
        <v>0</v>
      </c>
      <c r="V885" s="448">
        <v>456.57</v>
      </c>
      <c r="W885" s="448">
        <v>0</v>
      </c>
      <c r="X885" s="448">
        <v>0</v>
      </c>
      <c r="Y885" s="448">
        <v>0</v>
      </c>
      <c r="Z885" s="448">
        <v>102217.5</v>
      </c>
      <c r="AA885" s="846">
        <v>43811</v>
      </c>
      <c r="AB885" s="846">
        <v>46003</v>
      </c>
      <c r="AC885" s="847">
        <v>102217.5</v>
      </c>
      <c r="AD885" s="448">
        <v>4.3444444444444441</v>
      </c>
      <c r="AE885" s="448">
        <v>6.0888888888888886</v>
      </c>
      <c r="AF885" s="848">
        <v>5.3600000000000002E-2</v>
      </c>
      <c r="AG885" s="448">
        <v>444078.24999999994</v>
      </c>
      <c r="AH885" s="448">
        <v>622391</v>
      </c>
      <c r="AI885" s="448">
        <v>5478.8580000000002</v>
      </c>
      <c r="AJ885" s="448">
        <v>4.3444444444444441</v>
      </c>
      <c r="AK885" s="448">
        <v>6.0888888888888886</v>
      </c>
      <c r="AL885" s="448">
        <v>5.3600000000000002E-2</v>
      </c>
    </row>
    <row r="886" spans="1:38">
      <c r="A886" s="437" t="s">
        <v>1057</v>
      </c>
      <c r="B886" s="437" t="s">
        <v>2662</v>
      </c>
      <c r="C886" s="437" t="s">
        <v>517</v>
      </c>
      <c r="D886" s="437" t="s">
        <v>518</v>
      </c>
      <c r="E886" s="437" t="s">
        <v>1393</v>
      </c>
      <c r="F886" s="437" t="s">
        <v>986</v>
      </c>
      <c r="G886" s="437" t="s">
        <v>1369</v>
      </c>
      <c r="H886" s="437" t="s">
        <v>985</v>
      </c>
      <c r="I886" s="437" t="s">
        <v>0</v>
      </c>
      <c r="J886" s="437" t="s">
        <v>987</v>
      </c>
      <c r="K886" s="437" t="s">
        <v>521</v>
      </c>
      <c r="L886" s="437" t="s">
        <v>533</v>
      </c>
      <c r="M886" s="437">
        <v>1</v>
      </c>
      <c r="N886" s="437">
        <v>1</v>
      </c>
      <c r="O886" s="437">
        <v>1</v>
      </c>
      <c r="P886" s="437">
        <v>1</v>
      </c>
      <c r="Q886" s="437">
        <v>1</v>
      </c>
      <c r="R886" s="437">
        <v>1</v>
      </c>
      <c r="S886" s="448">
        <v>258715</v>
      </c>
      <c r="T886" s="448">
        <v>0</v>
      </c>
      <c r="U886" s="448">
        <v>0</v>
      </c>
      <c r="V886" s="448">
        <v>1215.96</v>
      </c>
      <c r="W886" s="448">
        <v>0</v>
      </c>
      <c r="X886" s="448">
        <v>0</v>
      </c>
      <c r="Y886" s="448">
        <v>0</v>
      </c>
      <c r="Z886" s="448">
        <v>258715</v>
      </c>
      <c r="AA886" s="846">
        <v>43811</v>
      </c>
      <c r="AB886" s="846">
        <v>46368</v>
      </c>
      <c r="AC886" s="847">
        <v>258715</v>
      </c>
      <c r="AD886" s="448">
        <v>5.3583333333333334</v>
      </c>
      <c r="AE886" s="448">
        <v>7.1027777777777779</v>
      </c>
      <c r="AF886" s="848">
        <v>5.6399999999999999E-2</v>
      </c>
      <c r="AG886" s="448">
        <v>1386281.2083333333</v>
      </c>
      <c r="AH886" s="448">
        <v>1837595.1527777778</v>
      </c>
      <c r="AI886" s="448">
        <v>14591.526</v>
      </c>
      <c r="AJ886" s="448">
        <v>5.3583333333333334</v>
      </c>
      <c r="AK886" s="448">
        <v>7.1027777777777779</v>
      </c>
      <c r="AL886" s="448">
        <v>5.6399999999999999E-2</v>
      </c>
    </row>
    <row r="887" spans="1:38">
      <c r="A887" s="437" t="s">
        <v>1057</v>
      </c>
      <c r="B887" s="437" t="s">
        <v>2663</v>
      </c>
      <c r="C887" s="437" t="s">
        <v>517</v>
      </c>
      <c r="D887" s="437" t="s">
        <v>518</v>
      </c>
      <c r="E887" s="437" t="s">
        <v>1393</v>
      </c>
      <c r="F887" s="437" t="s">
        <v>986</v>
      </c>
      <c r="G887" s="437" t="s">
        <v>1369</v>
      </c>
      <c r="H887" s="437" t="s">
        <v>985</v>
      </c>
      <c r="I887" s="437" t="s">
        <v>0</v>
      </c>
      <c r="J887" s="437" t="s">
        <v>987</v>
      </c>
      <c r="K887" s="437" t="s">
        <v>521</v>
      </c>
      <c r="L887" s="437" t="s">
        <v>533</v>
      </c>
      <c r="M887" s="437">
        <v>1</v>
      </c>
      <c r="N887" s="437">
        <v>1</v>
      </c>
      <c r="O887" s="437">
        <v>1</v>
      </c>
      <c r="P887" s="437">
        <v>1</v>
      </c>
      <c r="Q887" s="437">
        <v>1</v>
      </c>
      <c r="R887" s="437">
        <v>1</v>
      </c>
      <c r="S887" s="448">
        <v>330400</v>
      </c>
      <c r="T887" s="448">
        <v>0</v>
      </c>
      <c r="U887" s="448">
        <v>0</v>
      </c>
      <c r="V887" s="448">
        <v>1632.73</v>
      </c>
      <c r="W887" s="448">
        <v>0</v>
      </c>
      <c r="X887" s="448">
        <v>0</v>
      </c>
      <c r="Y887" s="448">
        <v>0</v>
      </c>
      <c r="Z887" s="448">
        <v>330400</v>
      </c>
      <c r="AA887" s="846">
        <v>43811</v>
      </c>
      <c r="AB887" s="846">
        <v>46733</v>
      </c>
      <c r="AC887" s="847">
        <v>330400</v>
      </c>
      <c r="AD887" s="448">
        <v>6.3722222222222218</v>
      </c>
      <c r="AE887" s="448">
        <v>8.1166666666666671</v>
      </c>
      <c r="AF887" s="848">
        <v>5.9299999999999999E-2</v>
      </c>
      <c r="AG887" s="448">
        <v>2105382.222222222</v>
      </c>
      <c r="AH887" s="448">
        <v>2681746.666666667</v>
      </c>
      <c r="AI887" s="448">
        <v>19592.72</v>
      </c>
      <c r="AJ887" s="448">
        <v>6.3722222222222218</v>
      </c>
      <c r="AK887" s="448">
        <v>8.1166666666666671</v>
      </c>
      <c r="AL887" s="448">
        <v>5.9300000000000005E-2</v>
      </c>
    </row>
    <row r="888" spans="1:38">
      <c r="A888" s="437" t="s">
        <v>1057</v>
      </c>
      <c r="B888" s="437" t="s">
        <v>2664</v>
      </c>
      <c r="C888" s="437" t="s">
        <v>517</v>
      </c>
      <c r="D888" s="437" t="s">
        <v>518</v>
      </c>
      <c r="E888" s="437" t="s">
        <v>1393</v>
      </c>
      <c r="F888" s="437" t="s">
        <v>986</v>
      </c>
      <c r="G888" s="437" t="s">
        <v>1369</v>
      </c>
      <c r="H888" s="437" t="s">
        <v>985</v>
      </c>
      <c r="I888" s="437" t="s">
        <v>0</v>
      </c>
      <c r="J888" s="437" t="s">
        <v>987</v>
      </c>
      <c r="K888" s="437" t="s">
        <v>521</v>
      </c>
      <c r="L888" s="437" t="s">
        <v>533</v>
      </c>
      <c r="M888" s="437">
        <v>1</v>
      </c>
      <c r="N888" s="437">
        <v>1</v>
      </c>
      <c r="O888" s="437">
        <v>1</v>
      </c>
      <c r="P888" s="437">
        <v>1</v>
      </c>
      <c r="Q888" s="437">
        <v>1</v>
      </c>
      <c r="R888" s="437">
        <v>1</v>
      </c>
      <c r="S888" s="448">
        <v>542947.5</v>
      </c>
      <c r="T888" s="448">
        <v>0</v>
      </c>
      <c r="U888" s="448">
        <v>0</v>
      </c>
      <c r="V888" s="448">
        <v>2809.75</v>
      </c>
      <c r="W888" s="448">
        <v>0</v>
      </c>
      <c r="X888" s="448">
        <v>0</v>
      </c>
      <c r="Y888" s="448">
        <v>0</v>
      </c>
      <c r="Z888" s="448">
        <v>542947.5</v>
      </c>
      <c r="AA888" s="846">
        <v>43811</v>
      </c>
      <c r="AB888" s="846">
        <v>47099</v>
      </c>
      <c r="AC888" s="847">
        <v>542947.5</v>
      </c>
      <c r="AD888" s="448">
        <v>7.3888888888888893</v>
      </c>
      <c r="AE888" s="448">
        <v>9.1333333333333329</v>
      </c>
      <c r="AF888" s="848">
        <v>6.2100000000000002E-2</v>
      </c>
      <c r="AG888" s="448">
        <v>4011778.75</v>
      </c>
      <c r="AH888" s="448">
        <v>4958920.5</v>
      </c>
      <c r="AI888" s="448">
        <v>33717.039750000004</v>
      </c>
      <c r="AJ888" s="448">
        <v>7.3888888888888893</v>
      </c>
      <c r="AK888" s="448">
        <v>9.1333333333333329</v>
      </c>
      <c r="AL888" s="448">
        <v>6.2100000000000009E-2</v>
      </c>
    </row>
    <row r="889" spans="1:38">
      <c r="A889" s="437" t="s">
        <v>1057</v>
      </c>
      <c r="B889" s="437" t="s">
        <v>2665</v>
      </c>
      <c r="C889" s="437" t="s">
        <v>517</v>
      </c>
      <c r="D889" s="437" t="s">
        <v>518</v>
      </c>
      <c r="E889" s="437" t="s">
        <v>1393</v>
      </c>
      <c r="F889" s="437" t="s">
        <v>986</v>
      </c>
      <c r="G889" s="437" t="s">
        <v>1369</v>
      </c>
      <c r="H889" s="437" t="s">
        <v>985</v>
      </c>
      <c r="I889" s="437" t="s">
        <v>0</v>
      </c>
      <c r="J889" s="437" t="s">
        <v>987</v>
      </c>
      <c r="K889" s="437" t="s">
        <v>521</v>
      </c>
      <c r="L889" s="437" t="s">
        <v>533</v>
      </c>
      <c r="M889" s="437">
        <v>1</v>
      </c>
      <c r="N889" s="437">
        <v>1</v>
      </c>
      <c r="O889" s="437">
        <v>1</v>
      </c>
      <c r="P889" s="437">
        <v>1</v>
      </c>
      <c r="Q889" s="437">
        <v>1</v>
      </c>
      <c r="R889" s="437">
        <v>1</v>
      </c>
      <c r="S889" s="448">
        <v>159300</v>
      </c>
      <c r="T889" s="448">
        <v>0</v>
      </c>
      <c r="U889" s="448">
        <v>0</v>
      </c>
      <c r="V889" s="448">
        <v>862.87</v>
      </c>
      <c r="W889" s="448">
        <v>0</v>
      </c>
      <c r="X889" s="448">
        <v>0</v>
      </c>
      <c r="Y889" s="448">
        <v>0</v>
      </c>
      <c r="Z889" s="448">
        <v>159300</v>
      </c>
      <c r="AA889" s="846">
        <v>43811</v>
      </c>
      <c r="AB889" s="846">
        <v>47464</v>
      </c>
      <c r="AC889" s="847">
        <v>159300</v>
      </c>
      <c r="AD889" s="448">
        <v>8.4027777777777786</v>
      </c>
      <c r="AE889" s="448">
        <v>10.147222222222222</v>
      </c>
      <c r="AF889" s="848">
        <v>6.5000000000000002E-2</v>
      </c>
      <c r="AG889" s="448">
        <v>1338562.5000000002</v>
      </c>
      <c r="AH889" s="448">
        <v>1616452.5</v>
      </c>
      <c r="AI889" s="448">
        <v>10354.5</v>
      </c>
      <c r="AJ889" s="448">
        <v>8.4027777777777786</v>
      </c>
      <c r="AK889" s="448">
        <v>10.147222222222222</v>
      </c>
      <c r="AL889" s="448">
        <v>6.5000000000000002E-2</v>
      </c>
    </row>
    <row r="890" spans="1:38">
      <c r="A890" s="437" t="s">
        <v>1058</v>
      </c>
      <c r="B890" s="437" t="s">
        <v>2666</v>
      </c>
      <c r="C890" s="437" t="s">
        <v>517</v>
      </c>
      <c r="D890" s="437" t="s">
        <v>518</v>
      </c>
      <c r="E890" s="437" t="s">
        <v>1393</v>
      </c>
      <c r="F890" s="437" t="s">
        <v>986</v>
      </c>
      <c r="G890" s="437" t="s">
        <v>1369</v>
      </c>
      <c r="H890" s="437" t="s">
        <v>985</v>
      </c>
      <c r="I890" s="437" t="s">
        <v>0</v>
      </c>
      <c r="J890" s="437" t="s">
        <v>987</v>
      </c>
      <c r="K890" s="437" t="s">
        <v>521</v>
      </c>
      <c r="L890" s="437" t="s">
        <v>533</v>
      </c>
      <c r="M890" s="437">
        <v>1</v>
      </c>
      <c r="N890" s="437">
        <v>1</v>
      </c>
      <c r="O890" s="437">
        <v>1</v>
      </c>
      <c r="P890" s="437">
        <v>1</v>
      </c>
      <c r="Q890" s="437">
        <v>1</v>
      </c>
      <c r="R890" s="437">
        <v>1</v>
      </c>
      <c r="S890" s="448">
        <v>75815</v>
      </c>
      <c r="T890" s="448">
        <v>0</v>
      </c>
      <c r="U890" s="448">
        <v>0</v>
      </c>
      <c r="V890" s="448">
        <v>241.34</v>
      </c>
      <c r="W890" s="448">
        <v>0</v>
      </c>
      <c r="X890" s="448">
        <v>0</v>
      </c>
      <c r="Y890" s="448">
        <v>0</v>
      </c>
      <c r="Z890" s="448">
        <v>75815</v>
      </c>
      <c r="AA890" s="846">
        <v>43815</v>
      </c>
      <c r="AB890" s="846">
        <v>44546</v>
      </c>
      <c r="AC890" s="847">
        <v>151630</v>
      </c>
      <c r="AD890" s="448">
        <v>0.29722222222222222</v>
      </c>
      <c r="AE890" s="448">
        <v>2.0305555555555554</v>
      </c>
      <c r="AF890" s="848">
        <v>3.8199999999999998E-2</v>
      </c>
      <c r="AG890" s="448">
        <v>22533.902777777777</v>
      </c>
      <c r="AH890" s="448">
        <v>153946.56944444444</v>
      </c>
      <c r="AI890" s="448">
        <v>2896.1329999999998</v>
      </c>
      <c r="AJ890" s="448">
        <v>0.29722222222222222</v>
      </c>
      <c r="AK890" s="448">
        <v>2.0305555555555554</v>
      </c>
      <c r="AL890" s="448">
        <v>3.8199999999999998E-2</v>
      </c>
    </row>
    <row r="891" spans="1:38">
      <c r="A891" s="437" t="s">
        <v>1058</v>
      </c>
      <c r="B891" s="437" t="s">
        <v>2667</v>
      </c>
      <c r="C891" s="437" t="s">
        <v>517</v>
      </c>
      <c r="D891" s="437" t="s">
        <v>518</v>
      </c>
      <c r="E891" s="437" t="s">
        <v>1393</v>
      </c>
      <c r="F891" s="437" t="s">
        <v>986</v>
      </c>
      <c r="G891" s="437" t="s">
        <v>1369</v>
      </c>
      <c r="H891" s="437" t="s">
        <v>985</v>
      </c>
      <c r="I891" s="437" t="s">
        <v>0</v>
      </c>
      <c r="J891" s="437" t="s">
        <v>987</v>
      </c>
      <c r="K891" s="437" t="s">
        <v>521</v>
      </c>
      <c r="L891" s="437" t="s">
        <v>533</v>
      </c>
      <c r="M891" s="437">
        <v>1</v>
      </c>
      <c r="N891" s="437">
        <v>1</v>
      </c>
      <c r="O891" s="437">
        <v>1</v>
      </c>
      <c r="P891" s="437">
        <v>1</v>
      </c>
      <c r="Q891" s="437">
        <v>1</v>
      </c>
      <c r="R891" s="437">
        <v>1</v>
      </c>
      <c r="S891" s="448">
        <v>52362.5</v>
      </c>
      <c r="T891" s="448">
        <v>0</v>
      </c>
      <c r="U891" s="448">
        <v>0</v>
      </c>
      <c r="V891" s="448">
        <v>221.23</v>
      </c>
      <c r="W891" s="448">
        <v>0</v>
      </c>
      <c r="X891" s="448">
        <v>0</v>
      </c>
      <c r="Y891" s="448">
        <v>0</v>
      </c>
      <c r="Z891" s="448">
        <v>52362.5</v>
      </c>
      <c r="AA891" s="846">
        <v>43815</v>
      </c>
      <c r="AB891" s="846">
        <v>45642</v>
      </c>
      <c r="AC891" s="847">
        <v>52362.5</v>
      </c>
      <c r="AD891" s="448">
        <v>3.3416666666666668</v>
      </c>
      <c r="AE891" s="448">
        <v>5.0750000000000002</v>
      </c>
      <c r="AF891" s="848">
        <v>5.0700000000000002E-2</v>
      </c>
      <c r="AG891" s="448">
        <v>174978.02083333334</v>
      </c>
      <c r="AH891" s="448">
        <v>265739.6875</v>
      </c>
      <c r="AI891" s="448">
        <v>2654.7787499999999</v>
      </c>
      <c r="AJ891" s="448">
        <v>3.3416666666666668</v>
      </c>
      <c r="AK891" s="448">
        <v>5.0750000000000002</v>
      </c>
      <c r="AL891" s="448">
        <v>5.0700000000000002E-2</v>
      </c>
    </row>
    <row r="892" spans="1:38">
      <c r="A892" s="437" t="s">
        <v>1058</v>
      </c>
      <c r="B892" s="437" t="s">
        <v>2668</v>
      </c>
      <c r="C892" s="437" t="s">
        <v>517</v>
      </c>
      <c r="D892" s="437" t="s">
        <v>518</v>
      </c>
      <c r="E892" s="437" t="s">
        <v>1393</v>
      </c>
      <c r="F892" s="437" t="s">
        <v>986</v>
      </c>
      <c r="G892" s="437" t="s">
        <v>1369</v>
      </c>
      <c r="H892" s="437" t="s">
        <v>985</v>
      </c>
      <c r="I892" s="437" t="s">
        <v>0</v>
      </c>
      <c r="J892" s="437" t="s">
        <v>987</v>
      </c>
      <c r="K892" s="437" t="s">
        <v>521</v>
      </c>
      <c r="L892" s="437" t="s">
        <v>533</v>
      </c>
      <c r="M892" s="437">
        <v>1</v>
      </c>
      <c r="N892" s="437">
        <v>1</v>
      </c>
      <c r="O892" s="437">
        <v>1</v>
      </c>
      <c r="P892" s="437">
        <v>1</v>
      </c>
      <c r="Q892" s="437">
        <v>1</v>
      </c>
      <c r="R892" s="437">
        <v>1</v>
      </c>
      <c r="S892" s="448">
        <v>250012.5</v>
      </c>
      <c r="T892" s="448">
        <v>0</v>
      </c>
      <c r="U892" s="448">
        <v>0</v>
      </c>
      <c r="V892" s="448">
        <v>1116.72</v>
      </c>
      <c r="W892" s="448">
        <v>0</v>
      </c>
      <c r="X892" s="448">
        <v>0</v>
      </c>
      <c r="Y892" s="448">
        <v>0</v>
      </c>
      <c r="Z892" s="448">
        <v>250012.5</v>
      </c>
      <c r="AA892" s="846">
        <v>43815</v>
      </c>
      <c r="AB892" s="846">
        <v>46007</v>
      </c>
      <c r="AC892" s="847">
        <v>250012.5</v>
      </c>
      <c r="AD892" s="448">
        <v>4.3555555555555552</v>
      </c>
      <c r="AE892" s="448">
        <v>6.0888888888888886</v>
      </c>
      <c r="AF892" s="848">
        <v>5.3600000000000002E-2</v>
      </c>
      <c r="AG892" s="448">
        <v>1088943.3333333333</v>
      </c>
      <c r="AH892" s="448">
        <v>1522298.3333333333</v>
      </c>
      <c r="AI892" s="448">
        <v>13400.67</v>
      </c>
      <c r="AJ892" s="448">
        <v>4.3555555555555552</v>
      </c>
      <c r="AK892" s="448">
        <v>6.0888888888888886</v>
      </c>
      <c r="AL892" s="448">
        <v>5.3600000000000002E-2</v>
      </c>
    </row>
    <row r="893" spans="1:38">
      <c r="A893" s="437" t="s">
        <v>1058</v>
      </c>
      <c r="B893" s="437" t="s">
        <v>2669</v>
      </c>
      <c r="C893" s="437" t="s">
        <v>517</v>
      </c>
      <c r="D893" s="437" t="s">
        <v>518</v>
      </c>
      <c r="E893" s="437" t="s">
        <v>1393</v>
      </c>
      <c r="F893" s="437" t="s">
        <v>986</v>
      </c>
      <c r="G893" s="437" t="s">
        <v>1369</v>
      </c>
      <c r="H893" s="437" t="s">
        <v>985</v>
      </c>
      <c r="I893" s="437" t="s">
        <v>0</v>
      </c>
      <c r="J893" s="437" t="s">
        <v>987</v>
      </c>
      <c r="K893" s="437" t="s">
        <v>521</v>
      </c>
      <c r="L893" s="437" t="s">
        <v>533</v>
      </c>
      <c r="M893" s="437">
        <v>1</v>
      </c>
      <c r="N893" s="437">
        <v>1</v>
      </c>
      <c r="O893" s="437">
        <v>1</v>
      </c>
      <c r="P893" s="437">
        <v>1</v>
      </c>
      <c r="Q893" s="437">
        <v>1</v>
      </c>
      <c r="R893" s="437">
        <v>1</v>
      </c>
      <c r="S893" s="448">
        <v>99415</v>
      </c>
      <c r="T893" s="448">
        <v>0</v>
      </c>
      <c r="U893" s="448">
        <v>0</v>
      </c>
      <c r="V893" s="448">
        <v>467.25</v>
      </c>
      <c r="W893" s="448">
        <v>0</v>
      </c>
      <c r="X893" s="448">
        <v>0</v>
      </c>
      <c r="Y893" s="448">
        <v>0</v>
      </c>
      <c r="Z893" s="448">
        <v>99415</v>
      </c>
      <c r="AA893" s="846">
        <v>43815</v>
      </c>
      <c r="AB893" s="846">
        <v>46372</v>
      </c>
      <c r="AC893" s="847">
        <v>99415</v>
      </c>
      <c r="AD893" s="448">
        <v>5.3694444444444445</v>
      </c>
      <c r="AE893" s="448">
        <v>7.1027777777777779</v>
      </c>
      <c r="AF893" s="848">
        <v>5.6399999999999999E-2</v>
      </c>
      <c r="AG893" s="448">
        <v>533803.3194444445</v>
      </c>
      <c r="AH893" s="448">
        <v>706122.65277777775</v>
      </c>
      <c r="AI893" s="448">
        <v>5607.0060000000003</v>
      </c>
      <c r="AJ893" s="448">
        <v>5.3694444444444454</v>
      </c>
      <c r="AK893" s="448">
        <v>7.1027777777777779</v>
      </c>
      <c r="AL893" s="448">
        <v>5.6400000000000006E-2</v>
      </c>
    </row>
    <row r="894" spans="1:38">
      <c r="A894" s="437" t="s">
        <v>1058</v>
      </c>
      <c r="B894" s="437" t="s">
        <v>2670</v>
      </c>
      <c r="C894" s="437" t="s">
        <v>517</v>
      </c>
      <c r="D894" s="437" t="s">
        <v>518</v>
      </c>
      <c r="E894" s="437" t="s">
        <v>1393</v>
      </c>
      <c r="F894" s="437" t="s">
        <v>986</v>
      </c>
      <c r="G894" s="437" t="s">
        <v>1369</v>
      </c>
      <c r="H894" s="437" t="s">
        <v>985</v>
      </c>
      <c r="I894" s="437" t="s">
        <v>0</v>
      </c>
      <c r="J894" s="437" t="s">
        <v>987</v>
      </c>
      <c r="K894" s="437" t="s">
        <v>521</v>
      </c>
      <c r="L894" s="437" t="s">
        <v>533</v>
      </c>
      <c r="M894" s="437">
        <v>1</v>
      </c>
      <c r="N894" s="437">
        <v>1</v>
      </c>
      <c r="O894" s="437">
        <v>1</v>
      </c>
      <c r="P894" s="437">
        <v>1</v>
      </c>
      <c r="Q894" s="437">
        <v>1</v>
      </c>
      <c r="R894" s="437">
        <v>1</v>
      </c>
      <c r="S894" s="448">
        <v>205467.5</v>
      </c>
      <c r="T894" s="448">
        <v>0</v>
      </c>
      <c r="U894" s="448">
        <v>0</v>
      </c>
      <c r="V894" s="448">
        <v>1015.35</v>
      </c>
      <c r="W894" s="448">
        <v>0</v>
      </c>
      <c r="X894" s="448">
        <v>0</v>
      </c>
      <c r="Y894" s="448">
        <v>0</v>
      </c>
      <c r="Z894" s="448">
        <v>205467.5</v>
      </c>
      <c r="AA894" s="846">
        <v>43815</v>
      </c>
      <c r="AB894" s="846">
        <v>46737</v>
      </c>
      <c r="AC894" s="847">
        <v>205467.5</v>
      </c>
      <c r="AD894" s="448">
        <v>6.3833333333333337</v>
      </c>
      <c r="AE894" s="448">
        <v>8.1166666666666671</v>
      </c>
      <c r="AF894" s="848">
        <v>5.9299999999999999E-2</v>
      </c>
      <c r="AG894" s="448">
        <v>1311567.5416666667</v>
      </c>
      <c r="AH894" s="448">
        <v>1667711.2083333335</v>
      </c>
      <c r="AI894" s="448">
        <v>12184.222749999999</v>
      </c>
      <c r="AJ894" s="448">
        <v>6.3833333333333337</v>
      </c>
      <c r="AK894" s="448">
        <v>8.1166666666666671</v>
      </c>
      <c r="AL894" s="448">
        <v>5.9299999999999999E-2</v>
      </c>
    </row>
    <row r="895" spans="1:38">
      <c r="A895" s="437" t="s">
        <v>1058</v>
      </c>
      <c r="B895" s="437" t="s">
        <v>2671</v>
      </c>
      <c r="C895" s="437" t="s">
        <v>517</v>
      </c>
      <c r="D895" s="437" t="s">
        <v>518</v>
      </c>
      <c r="E895" s="437" t="s">
        <v>1393</v>
      </c>
      <c r="F895" s="437" t="s">
        <v>986</v>
      </c>
      <c r="G895" s="437" t="s">
        <v>1369</v>
      </c>
      <c r="H895" s="437" t="s">
        <v>985</v>
      </c>
      <c r="I895" s="437" t="s">
        <v>0</v>
      </c>
      <c r="J895" s="437" t="s">
        <v>987</v>
      </c>
      <c r="K895" s="437" t="s">
        <v>521</v>
      </c>
      <c r="L895" s="437" t="s">
        <v>533</v>
      </c>
      <c r="M895" s="437">
        <v>1</v>
      </c>
      <c r="N895" s="437">
        <v>1</v>
      </c>
      <c r="O895" s="437">
        <v>1</v>
      </c>
      <c r="P895" s="437">
        <v>1</v>
      </c>
      <c r="Q895" s="437">
        <v>1</v>
      </c>
      <c r="R895" s="437">
        <v>1</v>
      </c>
      <c r="S895" s="448">
        <v>212400</v>
      </c>
      <c r="T895" s="448">
        <v>0</v>
      </c>
      <c r="U895" s="448">
        <v>0</v>
      </c>
      <c r="V895" s="448">
        <v>1099.17</v>
      </c>
      <c r="W895" s="448">
        <v>0</v>
      </c>
      <c r="X895" s="448">
        <v>0</v>
      </c>
      <c r="Y895" s="448">
        <v>0</v>
      </c>
      <c r="Z895" s="448">
        <v>212400</v>
      </c>
      <c r="AA895" s="846">
        <v>43815</v>
      </c>
      <c r="AB895" s="846">
        <v>47103</v>
      </c>
      <c r="AC895" s="847">
        <v>212400</v>
      </c>
      <c r="AD895" s="448">
        <v>7.4</v>
      </c>
      <c r="AE895" s="448">
        <v>9.1333333333333329</v>
      </c>
      <c r="AF895" s="848">
        <v>6.2100000000000002E-2</v>
      </c>
      <c r="AG895" s="448">
        <v>1571760</v>
      </c>
      <c r="AH895" s="448">
        <v>1939920</v>
      </c>
      <c r="AI895" s="448">
        <v>13190.04</v>
      </c>
      <c r="AJ895" s="448">
        <v>7.4</v>
      </c>
      <c r="AK895" s="448">
        <v>9.1333333333333329</v>
      </c>
      <c r="AL895" s="448">
        <v>6.2100000000000002E-2</v>
      </c>
    </row>
    <row r="896" spans="1:38">
      <c r="A896" s="437" t="s">
        <v>1058</v>
      </c>
      <c r="B896" s="437" t="s">
        <v>2672</v>
      </c>
      <c r="C896" s="437" t="s">
        <v>517</v>
      </c>
      <c r="D896" s="437" t="s">
        <v>518</v>
      </c>
      <c r="E896" s="437" t="s">
        <v>1393</v>
      </c>
      <c r="F896" s="437" t="s">
        <v>986</v>
      </c>
      <c r="G896" s="437" t="s">
        <v>1369</v>
      </c>
      <c r="H896" s="437" t="s">
        <v>985</v>
      </c>
      <c r="I896" s="437" t="s">
        <v>0</v>
      </c>
      <c r="J896" s="437" t="s">
        <v>987</v>
      </c>
      <c r="K896" s="437" t="s">
        <v>521</v>
      </c>
      <c r="L896" s="437" t="s">
        <v>533</v>
      </c>
      <c r="M896" s="437">
        <v>1</v>
      </c>
      <c r="N896" s="437">
        <v>1</v>
      </c>
      <c r="O896" s="437">
        <v>1</v>
      </c>
      <c r="P896" s="437">
        <v>1</v>
      </c>
      <c r="Q896" s="437">
        <v>1</v>
      </c>
      <c r="R896" s="437">
        <v>1</v>
      </c>
      <c r="S896" s="448">
        <v>228625</v>
      </c>
      <c r="T896" s="448">
        <v>0</v>
      </c>
      <c r="U896" s="448">
        <v>0</v>
      </c>
      <c r="V896" s="448">
        <v>1238.3900000000001</v>
      </c>
      <c r="W896" s="448">
        <v>0</v>
      </c>
      <c r="X896" s="448">
        <v>0</v>
      </c>
      <c r="Y896" s="448">
        <v>0</v>
      </c>
      <c r="Z896" s="448">
        <v>228625</v>
      </c>
      <c r="AA896" s="846">
        <v>43815</v>
      </c>
      <c r="AB896" s="846">
        <v>47468</v>
      </c>
      <c r="AC896" s="847">
        <v>228625</v>
      </c>
      <c r="AD896" s="448">
        <v>8.4138888888888896</v>
      </c>
      <c r="AE896" s="448">
        <v>10.147222222222222</v>
      </c>
      <c r="AF896" s="848">
        <v>6.5000000000000002E-2</v>
      </c>
      <c r="AG896" s="448">
        <v>1923625.3472222225</v>
      </c>
      <c r="AH896" s="448">
        <v>2319908.6805555555</v>
      </c>
      <c r="AI896" s="448">
        <v>14860.625</v>
      </c>
      <c r="AJ896" s="448">
        <v>8.4138888888888896</v>
      </c>
      <c r="AK896" s="448">
        <v>10.147222222222222</v>
      </c>
      <c r="AL896" s="448">
        <v>6.5000000000000002E-2</v>
      </c>
    </row>
    <row r="897" spans="1:38">
      <c r="A897" s="437" t="s">
        <v>1059</v>
      </c>
      <c r="B897" s="437" t="s">
        <v>2673</v>
      </c>
      <c r="C897" s="437" t="s">
        <v>517</v>
      </c>
      <c r="D897" s="437" t="s">
        <v>518</v>
      </c>
      <c r="E897" s="437" t="s">
        <v>1393</v>
      </c>
      <c r="F897" s="437" t="s">
        <v>986</v>
      </c>
      <c r="G897" s="437" t="s">
        <v>1369</v>
      </c>
      <c r="H897" s="437" t="s">
        <v>985</v>
      </c>
      <c r="I897" s="437" t="s">
        <v>0</v>
      </c>
      <c r="J897" s="437" t="s">
        <v>987</v>
      </c>
      <c r="K897" s="437" t="s">
        <v>521</v>
      </c>
      <c r="L897" s="437" t="s">
        <v>533</v>
      </c>
      <c r="M897" s="437">
        <v>1</v>
      </c>
      <c r="N897" s="437">
        <v>1</v>
      </c>
      <c r="O897" s="437">
        <v>1</v>
      </c>
      <c r="P897" s="437">
        <v>1</v>
      </c>
      <c r="Q897" s="437">
        <v>1</v>
      </c>
      <c r="R897" s="437">
        <v>1</v>
      </c>
      <c r="S897" s="448">
        <v>93662.5</v>
      </c>
      <c r="T897" s="448">
        <v>0</v>
      </c>
      <c r="U897" s="448">
        <v>0</v>
      </c>
      <c r="V897" s="448">
        <v>335.62</v>
      </c>
      <c r="W897" s="448">
        <v>0</v>
      </c>
      <c r="X897" s="448">
        <v>0</v>
      </c>
      <c r="Y897" s="448">
        <v>0</v>
      </c>
      <c r="Z897" s="448">
        <v>93662.5</v>
      </c>
      <c r="AA897" s="846">
        <v>43815</v>
      </c>
      <c r="AB897" s="846">
        <v>44911</v>
      </c>
      <c r="AC897" s="847">
        <v>93662.5</v>
      </c>
      <c r="AD897" s="448">
        <v>1.3111111111111111</v>
      </c>
      <c r="AE897" s="448">
        <v>3.0444444444444443</v>
      </c>
      <c r="AF897" s="848">
        <v>4.2999999999999997E-2</v>
      </c>
      <c r="AG897" s="448">
        <v>122801.94444444444</v>
      </c>
      <c r="AH897" s="448">
        <v>285150.27777777775</v>
      </c>
      <c r="AI897" s="448">
        <v>4027.4874999999997</v>
      </c>
      <c r="AJ897" s="448">
        <v>1.3111111111111111</v>
      </c>
      <c r="AK897" s="448">
        <v>3.0444444444444443</v>
      </c>
      <c r="AL897" s="448">
        <v>4.2999999999999997E-2</v>
      </c>
    </row>
    <row r="898" spans="1:38">
      <c r="A898" s="437" t="s">
        <v>1059</v>
      </c>
      <c r="B898" s="437" t="s">
        <v>2674</v>
      </c>
      <c r="C898" s="437" t="s">
        <v>517</v>
      </c>
      <c r="D898" s="437" t="s">
        <v>518</v>
      </c>
      <c r="E898" s="437" t="s">
        <v>1393</v>
      </c>
      <c r="F898" s="437" t="s">
        <v>986</v>
      </c>
      <c r="G898" s="437" t="s">
        <v>1369</v>
      </c>
      <c r="H898" s="437" t="s">
        <v>985</v>
      </c>
      <c r="I898" s="437" t="s">
        <v>0</v>
      </c>
      <c r="J898" s="437" t="s">
        <v>987</v>
      </c>
      <c r="K898" s="437" t="s">
        <v>521</v>
      </c>
      <c r="L898" s="437" t="s">
        <v>533</v>
      </c>
      <c r="M898" s="437">
        <v>1</v>
      </c>
      <c r="N898" s="437">
        <v>1</v>
      </c>
      <c r="O898" s="437">
        <v>1</v>
      </c>
      <c r="P898" s="437">
        <v>1</v>
      </c>
      <c r="Q898" s="437">
        <v>1</v>
      </c>
      <c r="R898" s="437">
        <v>1</v>
      </c>
      <c r="S898" s="448">
        <v>53100</v>
      </c>
      <c r="T898" s="448">
        <v>0</v>
      </c>
      <c r="U898" s="448">
        <v>0</v>
      </c>
      <c r="V898" s="448">
        <v>224.35</v>
      </c>
      <c r="W898" s="448">
        <v>0</v>
      </c>
      <c r="X898" s="448">
        <v>0</v>
      </c>
      <c r="Y898" s="448">
        <v>0</v>
      </c>
      <c r="Z898" s="448">
        <v>53100</v>
      </c>
      <c r="AA898" s="846">
        <v>43815</v>
      </c>
      <c r="AB898" s="846">
        <v>45642</v>
      </c>
      <c r="AC898" s="847">
        <v>53100</v>
      </c>
      <c r="AD898" s="448">
        <v>3.3416666666666668</v>
      </c>
      <c r="AE898" s="448">
        <v>5.0750000000000002</v>
      </c>
      <c r="AF898" s="848">
        <v>5.0700000000000002E-2</v>
      </c>
      <c r="AG898" s="448">
        <v>177442.5</v>
      </c>
      <c r="AH898" s="448">
        <v>269482.5</v>
      </c>
      <c r="AI898" s="448">
        <v>2692.17</v>
      </c>
      <c r="AJ898" s="448">
        <v>3.3416666666666668</v>
      </c>
      <c r="AK898" s="448">
        <v>5.0750000000000002</v>
      </c>
      <c r="AL898" s="448">
        <v>5.0700000000000002E-2</v>
      </c>
    </row>
    <row r="899" spans="1:38">
      <c r="A899" s="437" t="s">
        <v>1059</v>
      </c>
      <c r="B899" s="437" t="s">
        <v>2675</v>
      </c>
      <c r="C899" s="437" t="s">
        <v>517</v>
      </c>
      <c r="D899" s="437" t="s">
        <v>518</v>
      </c>
      <c r="E899" s="437" t="s">
        <v>1393</v>
      </c>
      <c r="F899" s="437" t="s">
        <v>986</v>
      </c>
      <c r="G899" s="437" t="s">
        <v>1369</v>
      </c>
      <c r="H899" s="437" t="s">
        <v>985</v>
      </c>
      <c r="I899" s="437" t="s">
        <v>0</v>
      </c>
      <c r="J899" s="437" t="s">
        <v>987</v>
      </c>
      <c r="K899" s="437" t="s">
        <v>521</v>
      </c>
      <c r="L899" s="437" t="s">
        <v>533</v>
      </c>
      <c r="M899" s="437">
        <v>1</v>
      </c>
      <c r="N899" s="437">
        <v>1</v>
      </c>
      <c r="O899" s="437">
        <v>1</v>
      </c>
      <c r="P899" s="437">
        <v>1</v>
      </c>
      <c r="Q899" s="437">
        <v>1</v>
      </c>
      <c r="R899" s="437">
        <v>1</v>
      </c>
      <c r="S899" s="448">
        <v>46315</v>
      </c>
      <c r="T899" s="448">
        <v>0</v>
      </c>
      <c r="U899" s="448">
        <v>0</v>
      </c>
      <c r="V899" s="448">
        <v>217.68</v>
      </c>
      <c r="W899" s="448">
        <v>0</v>
      </c>
      <c r="X899" s="448">
        <v>0</v>
      </c>
      <c r="Y899" s="448">
        <v>0</v>
      </c>
      <c r="Z899" s="448">
        <v>46315</v>
      </c>
      <c r="AA899" s="846">
        <v>43815</v>
      </c>
      <c r="AB899" s="846">
        <v>46372</v>
      </c>
      <c r="AC899" s="847">
        <v>46315</v>
      </c>
      <c r="AD899" s="448">
        <v>5.3694444444444445</v>
      </c>
      <c r="AE899" s="448">
        <v>7.1027777777777779</v>
      </c>
      <c r="AF899" s="848">
        <v>5.6399999999999999E-2</v>
      </c>
      <c r="AG899" s="448">
        <v>248685.81944444444</v>
      </c>
      <c r="AH899" s="448">
        <v>328965.15277777781</v>
      </c>
      <c r="AI899" s="448">
        <v>2612.1660000000002</v>
      </c>
      <c r="AJ899" s="448">
        <v>5.3694444444444445</v>
      </c>
      <c r="AK899" s="448">
        <v>7.1027777777777787</v>
      </c>
      <c r="AL899" s="448">
        <v>5.6400000000000006E-2</v>
      </c>
    </row>
    <row r="900" spans="1:38">
      <c r="A900" s="437" t="s">
        <v>1059</v>
      </c>
      <c r="B900" s="437" t="s">
        <v>2676</v>
      </c>
      <c r="C900" s="437" t="s">
        <v>517</v>
      </c>
      <c r="D900" s="437" t="s">
        <v>518</v>
      </c>
      <c r="E900" s="437" t="s">
        <v>1393</v>
      </c>
      <c r="F900" s="437" t="s">
        <v>986</v>
      </c>
      <c r="G900" s="437" t="s">
        <v>1369</v>
      </c>
      <c r="H900" s="437" t="s">
        <v>985</v>
      </c>
      <c r="I900" s="437" t="s">
        <v>0</v>
      </c>
      <c r="J900" s="437" t="s">
        <v>987</v>
      </c>
      <c r="K900" s="437" t="s">
        <v>521</v>
      </c>
      <c r="L900" s="437" t="s">
        <v>533</v>
      </c>
      <c r="M900" s="437">
        <v>1</v>
      </c>
      <c r="N900" s="437">
        <v>1</v>
      </c>
      <c r="O900" s="437">
        <v>1</v>
      </c>
      <c r="P900" s="437">
        <v>1</v>
      </c>
      <c r="Q900" s="437">
        <v>1</v>
      </c>
      <c r="R900" s="437">
        <v>1</v>
      </c>
      <c r="S900" s="448">
        <v>151335</v>
      </c>
      <c r="T900" s="448">
        <v>0</v>
      </c>
      <c r="U900" s="448">
        <v>0</v>
      </c>
      <c r="V900" s="448">
        <v>747.85</v>
      </c>
      <c r="W900" s="448">
        <v>0</v>
      </c>
      <c r="X900" s="448">
        <v>0</v>
      </c>
      <c r="Y900" s="448">
        <v>0</v>
      </c>
      <c r="Z900" s="448">
        <v>151335</v>
      </c>
      <c r="AA900" s="846">
        <v>43815</v>
      </c>
      <c r="AB900" s="846">
        <v>46737</v>
      </c>
      <c r="AC900" s="847">
        <v>151335</v>
      </c>
      <c r="AD900" s="448">
        <v>6.3833333333333337</v>
      </c>
      <c r="AE900" s="448">
        <v>8.1166666666666671</v>
      </c>
      <c r="AF900" s="848">
        <v>5.9299999999999999E-2</v>
      </c>
      <c r="AG900" s="448">
        <v>966021.75000000012</v>
      </c>
      <c r="AH900" s="448">
        <v>1228335.75</v>
      </c>
      <c r="AI900" s="448">
        <v>8974.1654999999992</v>
      </c>
      <c r="AJ900" s="448">
        <v>6.3833333333333337</v>
      </c>
      <c r="AK900" s="448">
        <v>8.1166666666666671</v>
      </c>
      <c r="AL900" s="448">
        <v>5.9299999999999992E-2</v>
      </c>
    </row>
    <row r="901" spans="1:38">
      <c r="A901" s="437" t="s">
        <v>1059</v>
      </c>
      <c r="B901" s="437" t="s">
        <v>2677</v>
      </c>
      <c r="C901" s="437" t="s">
        <v>517</v>
      </c>
      <c r="D901" s="437" t="s">
        <v>518</v>
      </c>
      <c r="E901" s="437" t="s">
        <v>1393</v>
      </c>
      <c r="F901" s="437" t="s">
        <v>986</v>
      </c>
      <c r="G901" s="437" t="s">
        <v>1369</v>
      </c>
      <c r="H901" s="437" t="s">
        <v>985</v>
      </c>
      <c r="I901" s="437" t="s">
        <v>0</v>
      </c>
      <c r="J901" s="437" t="s">
        <v>987</v>
      </c>
      <c r="K901" s="437" t="s">
        <v>521</v>
      </c>
      <c r="L901" s="437" t="s">
        <v>533</v>
      </c>
      <c r="M901" s="437">
        <v>1</v>
      </c>
      <c r="N901" s="437">
        <v>1</v>
      </c>
      <c r="O901" s="437">
        <v>1</v>
      </c>
      <c r="P901" s="437">
        <v>1</v>
      </c>
      <c r="Q901" s="437">
        <v>1</v>
      </c>
      <c r="R901" s="437">
        <v>1</v>
      </c>
      <c r="S901" s="448">
        <v>99710</v>
      </c>
      <c r="T901" s="448">
        <v>0</v>
      </c>
      <c r="U901" s="448">
        <v>0</v>
      </c>
      <c r="V901" s="448">
        <v>516</v>
      </c>
      <c r="W901" s="448">
        <v>0</v>
      </c>
      <c r="X901" s="448">
        <v>0</v>
      </c>
      <c r="Y901" s="448">
        <v>0</v>
      </c>
      <c r="Z901" s="448">
        <v>99710</v>
      </c>
      <c r="AA901" s="846">
        <v>43815</v>
      </c>
      <c r="AB901" s="846">
        <v>47103</v>
      </c>
      <c r="AC901" s="847">
        <v>99710</v>
      </c>
      <c r="AD901" s="448">
        <v>7.4</v>
      </c>
      <c r="AE901" s="448">
        <v>9.1333333333333329</v>
      </c>
      <c r="AF901" s="848">
        <v>6.2100000000000002E-2</v>
      </c>
      <c r="AG901" s="448">
        <v>737854</v>
      </c>
      <c r="AH901" s="448">
        <v>910684.66666666663</v>
      </c>
      <c r="AI901" s="448">
        <v>6191.991</v>
      </c>
      <c r="AJ901" s="448">
        <v>7.4</v>
      </c>
      <c r="AK901" s="448">
        <v>9.1333333333333329</v>
      </c>
      <c r="AL901" s="448">
        <v>6.2100000000000002E-2</v>
      </c>
    </row>
    <row r="902" spans="1:38">
      <c r="A902" s="437" t="s">
        <v>1060</v>
      </c>
      <c r="B902" s="437" t="s">
        <v>2678</v>
      </c>
      <c r="C902" s="437" t="s">
        <v>517</v>
      </c>
      <c r="D902" s="437" t="s">
        <v>518</v>
      </c>
      <c r="E902" s="437" t="s">
        <v>1393</v>
      </c>
      <c r="F902" s="437" t="s">
        <v>986</v>
      </c>
      <c r="G902" s="437" t="s">
        <v>1369</v>
      </c>
      <c r="H902" s="437" t="s">
        <v>985</v>
      </c>
      <c r="I902" s="437" t="s">
        <v>0</v>
      </c>
      <c r="J902" s="437" t="s">
        <v>987</v>
      </c>
      <c r="K902" s="437" t="s">
        <v>521</v>
      </c>
      <c r="L902" s="437" t="s">
        <v>533</v>
      </c>
      <c r="M902" s="437">
        <v>1</v>
      </c>
      <c r="N902" s="437">
        <v>1</v>
      </c>
      <c r="O902" s="437">
        <v>1</v>
      </c>
      <c r="P902" s="437">
        <v>1</v>
      </c>
      <c r="Q902" s="437">
        <v>1</v>
      </c>
      <c r="R902" s="437">
        <v>1</v>
      </c>
      <c r="S902" s="448">
        <v>50813.75</v>
      </c>
      <c r="T902" s="448">
        <v>0</v>
      </c>
      <c r="U902" s="448">
        <v>0</v>
      </c>
      <c r="V902" s="448">
        <v>161.76</v>
      </c>
      <c r="W902" s="448">
        <v>0</v>
      </c>
      <c r="X902" s="448">
        <v>0</v>
      </c>
      <c r="Y902" s="448">
        <v>0</v>
      </c>
      <c r="Z902" s="448">
        <v>50813.75</v>
      </c>
      <c r="AA902" s="846">
        <v>43815</v>
      </c>
      <c r="AB902" s="846">
        <v>44546</v>
      </c>
      <c r="AC902" s="847">
        <v>101627.5</v>
      </c>
      <c r="AD902" s="448">
        <v>0.29722222222222222</v>
      </c>
      <c r="AE902" s="448">
        <v>2.0305555555555554</v>
      </c>
      <c r="AF902" s="848">
        <v>3.8199999999999998E-2</v>
      </c>
      <c r="AG902" s="448">
        <v>15102.975694444445</v>
      </c>
      <c r="AH902" s="448">
        <v>103180.14236111111</v>
      </c>
      <c r="AI902" s="448">
        <v>1941.0852499999999</v>
      </c>
      <c r="AJ902" s="448">
        <v>0.29722222222222222</v>
      </c>
      <c r="AK902" s="448">
        <v>2.0305555555555554</v>
      </c>
      <c r="AL902" s="448">
        <v>3.8199999999999998E-2</v>
      </c>
    </row>
    <row r="903" spans="1:38">
      <c r="A903" s="437" t="s">
        <v>1060</v>
      </c>
      <c r="B903" s="437" t="s">
        <v>2679</v>
      </c>
      <c r="C903" s="437" t="s">
        <v>517</v>
      </c>
      <c r="D903" s="437" t="s">
        <v>518</v>
      </c>
      <c r="E903" s="437" t="s">
        <v>1393</v>
      </c>
      <c r="F903" s="437" t="s">
        <v>986</v>
      </c>
      <c r="G903" s="437" t="s">
        <v>1369</v>
      </c>
      <c r="H903" s="437" t="s">
        <v>985</v>
      </c>
      <c r="I903" s="437" t="s">
        <v>0</v>
      </c>
      <c r="J903" s="437" t="s">
        <v>987</v>
      </c>
      <c r="K903" s="437" t="s">
        <v>521</v>
      </c>
      <c r="L903" s="437" t="s">
        <v>533</v>
      </c>
      <c r="M903" s="437">
        <v>1</v>
      </c>
      <c r="N903" s="437">
        <v>1</v>
      </c>
      <c r="O903" s="437">
        <v>1</v>
      </c>
      <c r="P903" s="437">
        <v>1</v>
      </c>
      <c r="Q903" s="437">
        <v>1</v>
      </c>
      <c r="R903" s="437">
        <v>1</v>
      </c>
      <c r="S903" s="448">
        <v>83927.5</v>
      </c>
      <c r="T903" s="448">
        <v>0</v>
      </c>
      <c r="U903" s="448">
        <v>0</v>
      </c>
      <c r="V903" s="448">
        <v>329.42</v>
      </c>
      <c r="W903" s="448">
        <v>0</v>
      </c>
      <c r="X903" s="448">
        <v>0</v>
      </c>
      <c r="Y903" s="448">
        <v>0</v>
      </c>
      <c r="Z903" s="448">
        <v>83927.5</v>
      </c>
      <c r="AA903" s="846">
        <v>43815</v>
      </c>
      <c r="AB903" s="846">
        <v>45276</v>
      </c>
      <c r="AC903" s="847">
        <v>83927.5</v>
      </c>
      <c r="AD903" s="448">
        <v>2.3250000000000002</v>
      </c>
      <c r="AE903" s="448">
        <v>4.0583333333333336</v>
      </c>
      <c r="AF903" s="848">
        <v>4.7100000000000003E-2</v>
      </c>
      <c r="AG903" s="448">
        <v>195131.43750000003</v>
      </c>
      <c r="AH903" s="448">
        <v>340605.77083333337</v>
      </c>
      <c r="AI903" s="448">
        <v>3952.9852500000002</v>
      </c>
      <c r="AJ903" s="448">
        <v>2.3250000000000002</v>
      </c>
      <c r="AK903" s="448">
        <v>4.0583333333333336</v>
      </c>
      <c r="AL903" s="448">
        <v>4.7100000000000003E-2</v>
      </c>
    </row>
    <row r="904" spans="1:38">
      <c r="A904" s="437" t="s">
        <v>1060</v>
      </c>
      <c r="B904" s="437" t="s">
        <v>2680</v>
      </c>
      <c r="C904" s="437" t="s">
        <v>517</v>
      </c>
      <c r="D904" s="437" t="s">
        <v>518</v>
      </c>
      <c r="E904" s="437" t="s">
        <v>1393</v>
      </c>
      <c r="F904" s="437" t="s">
        <v>986</v>
      </c>
      <c r="G904" s="437" t="s">
        <v>1369</v>
      </c>
      <c r="H904" s="437" t="s">
        <v>985</v>
      </c>
      <c r="I904" s="437" t="s">
        <v>0</v>
      </c>
      <c r="J904" s="437" t="s">
        <v>987</v>
      </c>
      <c r="K904" s="437" t="s">
        <v>521</v>
      </c>
      <c r="L904" s="437" t="s">
        <v>533</v>
      </c>
      <c r="M904" s="437">
        <v>1</v>
      </c>
      <c r="N904" s="437">
        <v>1</v>
      </c>
      <c r="O904" s="437">
        <v>1</v>
      </c>
      <c r="P904" s="437">
        <v>1</v>
      </c>
      <c r="Q904" s="437">
        <v>1</v>
      </c>
      <c r="R904" s="437">
        <v>1</v>
      </c>
      <c r="S904" s="448">
        <v>53100</v>
      </c>
      <c r="T904" s="448">
        <v>0</v>
      </c>
      <c r="U904" s="448">
        <v>0</v>
      </c>
      <c r="V904" s="448">
        <v>224.35</v>
      </c>
      <c r="W904" s="448">
        <v>0</v>
      </c>
      <c r="X904" s="448">
        <v>0</v>
      </c>
      <c r="Y904" s="448">
        <v>0</v>
      </c>
      <c r="Z904" s="448">
        <v>53100</v>
      </c>
      <c r="AA904" s="846">
        <v>43815</v>
      </c>
      <c r="AB904" s="846">
        <v>45642</v>
      </c>
      <c r="AC904" s="847">
        <v>53100</v>
      </c>
      <c r="AD904" s="448">
        <v>3.3416666666666668</v>
      </c>
      <c r="AE904" s="448">
        <v>5.0750000000000002</v>
      </c>
      <c r="AF904" s="848">
        <v>5.0700000000000002E-2</v>
      </c>
      <c r="AG904" s="448">
        <v>177442.5</v>
      </c>
      <c r="AH904" s="448">
        <v>269482.5</v>
      </c>
      <c r="AI904" s="448">
        <v>2692.17</v>
      </c>
      <c r="AJ904" s="448">
        <v>3.3416666666666668</v>
      </c>
      <c r="AK904" s="448">
        <v>5.0750000000000002</v>
      </c>
      <c r="AL904" s="448">
        <v>5.0700000000000002E-2</v>
      </c>
    </row>
    <row r="905" spans="1:38">
      <c r="A905" s="437" t="s">
        <v>1060</v>
      </c>
      <c r="B905" s="437" t="s">
        <v>2681</v>
      </c>
      <c r="C905" s="437" t="s">
        <v>517</v>
      </c>
      <c r="D905" s="437" t="s">
        <v>518</v>
      </c>
      <c r="E905" s="437" t="s">
        <v>1393</v>
      </c>
      <c r="F905" s="437" t="s">
        <v>986</v>
      </c>
      <c r="G905" s="437" t="s">
        <v>1369</v>
      </c>
      <c r="H905" s="437" t="s">
        <v>985</v>
      </c>
      <c r="I905" s="437" t="s">
        <v>0</v>
      </c>
      <c r="J905" s="437" t="s">
        <v>987</v>
      </c>
      <c r="K905" s="437" t="s">
        <v>521</v>
      </c>
      <c r="L905" s="437" t="s">
        <v>533</v>
      </c>
      <c r="M905" s="437">
        <v>1</v>
      </c>
      <c r="N905" s="437">
        <v>1</v>
      </c>
      <c r="O905" s="437">
        <v>1</v>
      </c>
      <c r="P905" s="437">
        <v>1</v>
      </c>
      <c r="Q905" s="437">
        <v>1</v>
      </c>
      <c r="R905" s="437">
        <v>1</v>
      </c>
      <c r="S905" s="448">
        <v>99857.5</v>
      </c>
      <c r="T905" s="448">
        <v>0</v>
      </c>
      <c r="U905" s="448">
        <v>0</v>
      </c>
      <c r="V905" s="448">
        <v>446.03</v>
      </c>
      <c r="W905" s="448">
        <v>0</v>
      </c>
      <c r="X905" s="448">
        <v>0</v>
      </c>
      <c r="Y905" s="448">
        <v>0</v>
      </c>
      <c r="Z905" s="448">
        <v>99857.5</v>
      </c>
      <c r="AA905" s="846">
        <v>43815</v>
      </c>
      <c r="AB905" s="846">
        <v>46007</v>
      </c>
      <c r="AC905" s="847">
        <v>99857.5</v>
      </c>
      <c r="AD905" s="448">
        <v>4.3555555555555552</v>
      </c>
      <c r="AE905" s="448">
        <v>6.0888888888888886</v>
      </c>
      <c r="AF905" s="848">
        <v>5.3600000000000002E-2</v>
      </c>
      <c r="AG905" s="448">
        <v>434934.88888888888</v>
      </c>
      <c r="AH905" s="448">
        <v>608021.22222222225</v>
      </c>
      <c r="AI905" s="448">
        <v>5352.3620000000001</v>
      </c>
      <c r="AJ905" s="448">
        <v>4.3555555555555552</v>
      </c>
      <c r="AK905" s="448">
        <v>6.0888888888888895</v>
      </c>
      <c r="AL905" s="448">
        <v>5.3600000000000002E-2</v>
      </c>
    </row>
    <row r="906" spans="1:38">
      <c r="A906" s="437" t="s">
        <v>1060</v>
      </c>
      <c r="B906" s="437" t="s">
        <v>2682</v>
      </c>
      <c r="C906" s="437" t="s">
        <v>517</v>
      </c>
      <c r="D906" s="437" t="s">
        <v>518</v>
      </c>
      <c r="E906" s="437" t="s">
        <v>1393</v>
      </c>
      <c r="F906" s="437" t="s">
        <v>986</v>
      </c>
      <c r="G906" s="437" t="s">
        <v>1369</v>
      </c>
      <c r="H906" s="437" t="s">
        <v>985</v>
      </c>
      <c r="I906" s="437" t="s">
        <v>0</v>
      </c>
      <c r="J906" s="437" t="s">
        <v>987</v>
      </c>
      <c r="K906" s="437" t="s">
        <v>521</v>
      </c>
      <c r="L906" s="437" t="s">
        <v>533</v>
      </c>
      <c r="M906" s="437">
        <v>1</v>
      </c>
      <c r="N906" s="437">
        <v>1</v>
      </c>
      <c r="O906" s="437">
        <v>1</v>
      </c>
      <c r="P906" s="437">
        <v>1</v>
      </c>
      <c r="Q906" s="437">
        <v>1</v>
      </c>
      <c r="R906" s="437">
        <v>1</v>
      </c>
      <c r="S906" s="448">
        <v>53100</v>
      </c>
      <c r="T906" s="448">
        <v>0</v>
      </c>
      <c r="U906" s="448">
        <v>0</v>
      </c>
      <c r="V906" s="448">
        <v>249.57</v>
      </c>
      <c r="W906" s="448">
        <v>0</v>
      </c>
      <c r="X906" s="448">
        <v>0</v>
      </c>
      <c r="Y906" s="448">
        <v>0</v>
      </c>
      <c r="Z906" s="448">
        <v>53100</v>
      </c>
      <c r="AA906" s="846">
        <v>43815</v>
      </c>
      <c r="AB906" s="846">
        <v>46372</v>
      </c>
      <c r="AC906" s="847">
        <v>53100</v>
      </c>
      <c r="AD906" s="448">
        <v>5.3694444444444445</v>
      </c>
      <c r="AE906" s="448">
        <v>7.1027777777777779</v>
      </c>
      <c r="AF906" s="848">
        <v>5.6399999999999999E-2</v>
      </c>
      <c r="AG906" s="448">
        <v>285117.5</v>
      </c>
      <c r="AH906" s="448">
        <v>377157.5</v>
      </c>
      <c r="AI906" s="448">
        <v>2994.84</v>
      </c>
      <c r="AJ906" s="448">
        <v>5.3694444444444445</v>
      </c>
      <c r="AK906" s="448">
        <v>7.1027777777777779</v>
      </c>
      <c r="AL906" s="448">
        <v>5.6400000000000006E-2</v>
      </c>
    </row>
    <row r="907" spans="1:38">
      <c r="A907" s="437" t="s">
        <v>1060</v>
      </c>
      <c r="B907" s="437" t="s">
        <v>2683</v>
      </c>
      <c r="C907" s="437" t="s">
        <v>517</v>
      </c>
      <c r="D907" s="437" t="s">
        <v>518</v>
      </c>
      <c r="E907" s="437" t="s">
        <v>1393</v>
      </c>
      <c r="F907" s="437" t="s">
        <v>986</v>
      </c>
      <c r="G907" s="437" t="s">
        <v>1369</v>
      </c>
      <c r="H907" s="437" t="s">
        <v>985</v>
      </c>
      <c r="I907" s="437" t="s">
        <v>0</v>
      </c>
      <c r="J907" s="437" t="s">
        <v>987</v>
      </c>
      <c r="K907" s="437" t="s">
        <v>521</v>
      </c>
      <c r="L907" s="437" t="s">
        <v>533</v>
      </c>
      <c r="M907" s="437">
        <v>1</v>
      </c>
      <c r="N907" s="437">
        <v>1</v>
      </c>
      <c r="O907" s="437">
        <v>1</v>
      </c>
      <c r="P907" s="437">
        <v>1</v>
      </c>
      <c r="Q907" s="437">
        <v>1</v>
      </c>
      <c r="R907" s="437">
        <v>1</v>
      </c>
      <c r="S907" s="448">
        <v>51772.5</v>
      </c>
      <c r="T907" s="448">
        <v>0</v>
      </c>
      <c r="U907" s="448">
        <v>0</v>
      </c>
      <c r="V907" s="448">
        <v>255.84</v>
      </c>
      <c r="W907" s="448">
        <v>0</v>
      </c>
      <c r="X907" s="448">
        <v>0</v>
      </c>
      <c r="Y907" s="448">
        <v>0</v>
      </c>
      <c r="Z907" s="448">
        <v>51772.5</v>
      </c>
      <c r="AA907" s="846">
        <v>43815</v>
      </c>
      <c r="AB907" s="846">
        <v>46737</v>
      </c>
      <c r="AC907" s="847">
        <v>51772.5</v>
      </c>
      <c r="AD907" s="448">
        <v>6.3833333333333337</v>
      </c>
      <c r="AE907" s="448">
        <v>8.1166666666666671</v>
      </c>
      <c r="AF907" s="848">
        <v>5.9299999999999999E-2</v>
      </c>
      <c r="AG907" s="448">
        <v>330481.125</v>
      </c>
      <c r="AH907" s="448">
        <v>420220.125</v>
      </c>
      <c r="AI907" s="448">
        <v>3070.10925</v>
      </c>
      <c r="AJ907" s="448">
        <v>6.3833333333333337</v>
      </c>
      <c r="AK907" s="448">
        <v>8.1166666666666671</v>
      </c>
      <c r="AL907" s="448">
        <v>5.9299999999999999E-2</v>
      </c>
    </row>
    <row r="908" spans="1:38">
      <c r="A908" s="437" t="s">
        <v>1061</v>
      </c>
      <c r="B908" s="437" t="s">
        <v>2684</v>
      </c>
      <c r="C908" s="437" t="s">
        <v>517</v>
      </c>
      <c r="D908" s="437" t="s">
        <v>518</v>
      </c>
      <c r="E908" s="437" t="s">
        <v>1393</v>
      </c>
      <c r="F908" s="437" t="s">
        <v>986</v>
      </c>
      <c r="G908" s="437" t="s">
        <v>1369</v>
      </c>
      <c r="H908" s="437" t="s">
        <v>985</v>
      </c>
      <c r="I908" s="437" t="s">
        <v>0</v>
      </c>
      <c r="J908" s="437" t="s">
        <v>987</v>
      </c>
      <c r="K908" s="437" t="s">
        <v>521</v>
      </c>
      <c r="L908" s="437" t="s">
        <v>533</v>
      </c>
      <c r="M908" s="437">
        <v>1</v>
      </c>
      <c r="N908" s="437">
        <v>1</v>
      </c>
      <c r="O908" s="437">
        <v>1</v>
      </c>
      <c r="P908" s="437">
        <v>1</v>
      </c>
      <c r="Q908" s="437">
        <v>1</v>
      </c>
      <c r="R908" s="437">
        <v>1</v>
      </c>
      <c r="S908" s="448">
        <v>53100</v>
      </c>
      <c r="T908" s="448">
        <v>0</v>
      </c>
      <c r="U908" s="448">
        <v>0</v>
      </c>
      <c r="V908" s="448">
        <v>208.42</v>
      </c>
      <c r="W908" s="448">
        <v>0</v>
      </c>
      <c r="X908" s="448">
        <v>0</v>
      </c>
      <c r="Y908" s="448">
        <v>0</v>
      </c>
      <c r="Z908" s="448">
        <v>53100</v>
      </c>
      <c r="AA908" s="846">
        <v>43815</v>
      </c>
      <c r="AB908" s="846">
        <v>45276</v>
      </c>
      <c r="AC908" s="847">
        <v>53100</v>
      </c>
      <c r="AD908" s="448">
        <v>2.3250000000000002</v>
      </c>
      <c r="AE908" s="448">
        <v>4.0583333333333336</v>
      </c>
      <c r="AF908" s="848">
        <v>4.7100000000000003E-2</v>
      </c>
      <c r="AG908" s="448">
        <v>123457.50000000001</v>
      </c>
      <c r="AH908" s="448">
        <v>215497.5</v>
      </c>
      <c r="AI908" s="448">
        <v>2501.0100000000002</v>
      </c>
      <c r="AJ908" s="448">
        <v>2.3250000000000002</v>
      </c>
      <c r="AK908" s="448">
        <v>4.0583333333333336</v>
      </c>
      <c r="AL908" s="448">
        <v>4.7100000000000003E-2</v>
      </c>
    </row>
    <row r="909" spans="1:38">
      <c r="A909" s="437" t="s">
        <v>1062</v>
      </c>
      <c r="B909" s="437" t="s">
        <v>2685</v>
      </c>
      <c r="C909" s="437" t="s">
        <v>517</v>
      </c>
      <c r="D909" s="437" t="s">
        <v>518</v>
      </c>
      <c r="E909" s="437" t="s">
        <v>1393</v>
      </c>
      <c r="F909" s="437" t="s">
        <v>986</v>
      </c>
      <c r="G909" s="437" t="s">
        <v>1369</v>
      </c>
      <c r="H909" s="437" t="s">
        <v>985</v>
      </c>
      <c r="I909" s="437" t="s">
        <v>0</v>
      </c>
      <c r="J909" s="437" t="s">
        <v>987</v>
      </c>
      <c r="K909" s="437" t="s">
        <v>521</v>
      </c>
      <c r="L909" s="437" t="s">
        <v>533</v>
      </c>
      <c r="M909" s="437">
        <v>1</v>
      </c>
      <c r="N909" s="437">
        <v>1</v>
      </c>
      <c r="O909" s="437">
        <v>1</v>
      </c>
      <c r="P909" s="437">
        <v>1</v>
      </c>
      <c r="Q909" s="437">
        <v>1</v>
      </c>
      <c r="R909" s="437">
        <v>1</v>
      </c>
      <c r="S909" s="448">
        <v>106200</v>
      </c>
      <c r="T909" s="448">
        <v>0</v>
      </c>
      <c r="U909" s="448">
        <v>0</v>
      </c>
      <c r="V909" s="448">
        <v>416.83</v>
      </c>
      <c r="W909" s="448">
        <v>0</v>
      </c>
      <c r="X909" s="448">
        <v>0</v>
      </c>
      <c r="Y909" s="448">
        <v>0</v>
      </c>
      <c r="Z909" s="448">
        <v>106200</v>
      </c>
      <c r="AA909" s="846">
        <v>43816</v>
      </c>
      <c r="AB909" s="846">
        <v>45277</v>
      </c>
      <c r="AC909" s="847">
        <v>106200</v>
      </c>
      <c r="AD909" s="448">
        <v>2.3277777777777779</v>
      </c>
      <c r="AE909" s="448">
        <v>4.0583333333333336</v>
      </c>
      <c r="AF909" s="848">
        <v>4.7100000000000003E-2</v>
      </c>
      <c r="AG909" s="448">
        <v>247210.00000000003</v>
      </c>
      <c r="AH909" s="448">
        <v>430995</v>
      </c>
      <c r="AI909" s="448">
        <v>5002.0200000000004</v>
      </c>
      <c r="AJ909" s="448">
        <v>2.3277777777777779</v>
      </c>
      <c r="AK909" s="448">
        <v>4.0583333333333336</v>
      </c>
      <c r="AL909" s="448">
        <v>4.7100000000000003E-2</v>
      </c>
    </row>
    <row r="910" spans="1:38">
      <c r="A910" s="437" t="s">
        <v>1062</v>
      </c>
      <c r="B910" s="437" t="s">
        <v>2686</v>
      </c>
      <c r="C910" s="437" t="s">
        <v>517</v>
      </c>
      <c r="D910" s="437" t="s">
        <v>518</v>
      </c>
      <c r="E910" s="437" t="s">
        <v>1393</v>
      </c>
      <c r="F910" s="437" t="s">
        <v>986</v>
      </c>
      <c r="G910" s="437" t="s">
        <v>1369</v>
      </c>
      <c r="H910" s="437" t="s">
        <v>985</v>
      </c>
      <c r="I910" s="437" t="s">
        <v>0</v>
      </c>
      <c r="J910" s="437" t="s">
        <v>987</v>
      </c>
      <c r="K910" s="437" t="s">
        <v>521</v>
      </c>
      <c r="L910" s="437" t="s">
        <v>533</v>
      </c>
      <c r="M910" s="437">
        <v>1</v>
      </c>
      <c r="N910" s="437">
        <v>1</v>
      </c>
      <c r="O910" s="437">
        <v>1</v>
      </c>
      <c r="P910" s="437">
        <v>1</v>
      </c>
      <c r="Q910" s="437">
        <v>1</v>
      </c>
      <c r="R910" s="437">
        <v>1</v>
      </c>
      <c r="S910" s="448">
        <v>26550</v>
      </c>
      <c r="T910" s="448">
        <v>0</v>
      </c>
      <c r="U910" s="448">
        <v>0</v>
      </c>
      <c r="V910" s="448">
        <v>112.17</v>
      </c>
      <c r="W910" s="448">
        <v>0</v>
      </c>
      <c r="X910" s="448">
        <v>0</v>
      </c>
      <c r="Y910" s="448">
        <v>0</v>
      </c>
      <c r="Z910" s="448">
        <v>26550</v>
      </c>
      <c r="AA910" s="846">
        <v>43816</v>
      </c>
      <c r="AB910" s="846">
        <v>45643</v>
      </c>
      <c r="AC910" s="847">
        <v>26550</v>
      </c>
      <c r="AD910" s="448">
        <v>3.3444444444444446</v>
      </c>
      <c r="AE910" s="448">
        <v>5.0750000000000002</v>
      </c>
      <c r="AF910" s="848">
        <v>5.0700000000000002E-2</v>
      </c>
      <c r="AG910" s="448">
        <v>88795</v>
      </c>
      <c r="AH910" s="448">
        <v>134741.25</v>
      </c>
      <c r="AI910" s="448">
        <v>1346.085</v>
      </c>
      <c r="AJ910" s="448">
        <v>3.3444444444444446</v>
      </c>
      <c r="AK910" s="448">
        <v>5.0750000000000002</v>
      </c>
      <c r="AL910" s="448">
        <v>5.0700000000000002E-2</v>
      </c>
    </row>
    <row r="911" spans="1:38">
      <c r="A911" s="437" t="s">
        <v>1062</v>
      </c>
      <c r="B911" s="437" t="s">
        <v>2687</v>
      </c>
      <c r="C911" s="437" t="s">
        <v>517</v>
      </c>
      <c r="D911" s="437" t="s">
        <v>518</v>
      </c>
      <c r="E911" s="437" t="s">
        <v>1393</v>
      </c>
      <c r="F911" s="437" t="s">
        <v>986</v>
      </c>
      <c r="G911" s="437" t="s">
        <v>1369</v>
      </c>
      <c r="H911" s="437" t="s">
        <v>985</v>
      </c>
      <c r="I911" s="437" t="s">
        <v>0</v>
      </c>
      <c r="J911" s="437" t="s">
        <v>987</v>
      </c>
      <c r="K911" s="437" t="s">
        <v>521</v>
      </c>
      <c r="L911" s="437" t="s">
        <v>533</v>
      </c>
      <c r="M911" s="437">
        <v>1</v>
      </c>
      <c r="N911" s="437">
        <v>1</v>
      </c>
      <c r="O911" s="437">
        <v>1</v>
      </c>
      <c r="P911" s="437">
        <v>1</v>
      </c>
      <c r="Q911" s="437">
        <v>1</v>
      </c>
      <c r="R911" s="437">
        <v>1</v>
      </c>
      <c r="S911" s="448">
        <v>53100</v>
      </c>
      <c r="T911" s="448">
        <v>0</v>
      </c>
      <c r="U911" s="448">
        <v>0</v>
      </c>
      <c r="V911" s="448">
        <v>287.62</v>
      </c>
      <c r="W911" s="448">
        <v>0</v>
      </c>
      <c r="X911" s="448">
        <v>0</v>
      </c>
      <c r="Y911" s="448">
        <v>0</v>
      </c>
      <c r="Z911" s="448">
        <v>53100</v>
      </c>
      <c r="AA911" s="846">
        <v>43816</v>
      </c>
      <c r="AB911" s="846">
        <v>47469</v>
      </c>
      <c r="AC911" s="847">
        <v>53100</v>
      </c>
      <c r="AD911" s="448">
        <v>8.4166666666666661</v>
      </c>
      <c r="AE911" s="448">
        <v>10.147222222222222</v>
      </c>
      <c r="AF911" s="848">
        <v>6.5000000000000002E-2</v>
      </c>
      <c r="AG911" s="448">
        <v>446924.99999999994</v>
      </c>
      <c r="AH911" s="448">
        <v>538817.5</v>
      </c>
      <c r="AI911" s="448">
        <v>3451.5</v>
      </c>
      <c r="AJ911" s="448">
        <v>8.4166666666666661</v>
      </c>
      <c r="AK911" s="448">
        <v>10.147222222222222</v>
      </c>
      <c r="AL911" s="448">
        <v>6.5000000000000002E-2</v>
      </c>
    </row>
    <row r="912" spans="1:38">
      <c r="A912" s="437" t="s">
        <v>1063</v>
      </c>
      <c r="B912" s="437" t="s">
        <v>2688</v>
      </c>
      <c r="C912" s="437" t="s">
        <v>517</v>
      </c>
      <c r="D912" s="437" t="s">
        <v>518</v>
      </c>
      <c r="E912" s="437" t="s">
        <v>1393</v>
      </c>
      <c r="F912" s="437" t="s">
        <v>986</v>
      </c>
      <c r="G912" s="437" t="s">
        <v>1369</v>
      </c>
      <c r="H912" s="437" t="s">
        <v>985</v>
      </c>
      <c r="I912" s="437" t="s">
        <v>0</v>
      </c>
      <c r="J912" s="437" t="s">
        <v>987</v>
      </c>
      <c r="K912" s="437" t="s">
        <v>521</v>
      </c>
      <c r="L912" s="437" t="s">
        <v>533</v>
      </c>
      <c r="M912" s="437">
        <v>1</v>
      </c>
      <c r="N912" s="437">
        <v>1</v>
      </c>
      <c r="O912" s="437">
        <v>1</v>
      </c>
      <c r="P912" s="437">
        <v>1</v>
      </c>
      <c r="Q912" s="437">
        <v>1</v>
      </c>
      <c r="R912" s="437">
        <v>1</v>
      </c>
      <c r="S912" s="448">
        <v>39308.75</v>
      </c>
      <c r="T912" s="448">
        <v>0</v>
      </c>
      <c r="U912" s="448">
        <v>0</v>
      </c>
      <c r="V912" s="448">
        <v>125.13</v>
      </c>
      <c r="W912" s="448">
        <v>0</v>
      </c>
      <c r="X912" s="448">
        <v>0</v>
      </c>
      <c r="Y912" s="448">
        <v>0</v>
      </c>
      <c r="Z912" s="448">
        <v>39308.75</v>
      </c>
      <c r="AA912" s="846">
        <v>43816</v>
      </c>
      <c r="AB912" s="846">
        <v>44547</v>
      </c>
      <c r="AC912" s="847">
        <v>78617.5</v>
      </c>
      <c r="AD912" s="448">
        <v>0.3</v>
      </c>
      <c r="AE912" s="448">
        <v>2.0305555555555554</v>
      </c>
      <c r="AF912" s="848">
        <v>3.8199999999999998E-2</v>
      </c>
      <c r="AG912" s="448">
        <v>11792.625</v>
      </c>
      <c r="AH912" s="448">
        <v>79818.600694444438</v>
      </c>
      <c r="AI912" s="448">
        <v>1501.5942499999999</v>
      </c>
      <c r="AJ912" s="448">
        <v>0.3</v>
      </c>
      <c r="AK912" s="448">
        <v>2.0305555555555554</v>
      </c>
      <c r="AL912" s="448">
        <v>3.8199999999999998E-2</v>
      </c>
    </row>
    <row r="913" spans="1:38">
      <c r="A913" s="437" t="s">
        <v>1063</v>
      </c>
      <c r="B913" s="437" t="s">
        <v>2689</v>
      </c>
      <c r="C913" s="437" t="s">
        <v>517</v>
      </c>
      <c r="D913" s="437" t="s">
        <v>518</v>
      </c>
      <c r="E913" s="437" t="s">
        <v>1393</v>
      </c>
      <c r="F913" s="437" t="s">
        <v>986</v>
      </c>
      <c r="G913" s="437" t="s">
        <v>1369</v>
      </c>
      <c r="H913" s="437" t="s">
        <v>985</v>
      </c>
      <c r="I913" s="437" t="s">
        <v>0</v>
      </c>
      <c r="J913" s="437" t="s">
        <v>987</v>
      </c>
      <c r="K913" s="437" t="s">
        <v>521</v>
      </c>
      <c r="L913" s="437" t="s">
        <v>533</v>
      </c>
      <c r="M913" s="437">
        <v>1</v>
      </c>
      <c r="N913" s="437">
        <v>1</v>
      </c>
      <c r="O913" s="437">
        <v>1</v>
      </c>
      <c r="P913" s="437">
        <v>1</v>
      </c>
      <c r="Q913" s="437">
        <v>1</v>
      </c>
      <c r="R913" s="437">
        <v>1</v>
      </c>
      <c r="S913" s="448">
        <v>72127.5</v>
      </c>
      <c r="T913" s="448">
        <v>0</v>
      </c>
      <c r="U913" s="448">
        <v>0</v>
      </c>
      <c r="V913" s="448">
        <v>258.45999999999998</v>
      </c>
      <c r="W913" s="448">
        <v>0</v>
      </c>
      <c r="X913" s="448">
        <v>0</v>
      </c>
      <c r="Y913" s="448">
        <v>0</v>
      </c>
      <c r="Z913" s="448">
        <v>72127.5</v>
      </c>
      <c r="AA913" s="846">
        <v>43816</v>
      </c>
      <c r="AB913" s="846">
        <v>44912</v>
      </c>
      <c r="AC913" s="847">
        <v>72127.5</v>
      </c>
      <c r="AD913" s="448">
        <v>1.3138888888888889</v>
      </c>
      <c r="AE913" s="448">
        <v>3.0444444444444443</v>
      </c>
      <c r="AF913" s="848">
        <v>4.2999999999999997E-2</v>
      </c>
      <c r="AG913" s="448">
        <v>94767.520833333328</v>
      </c>
      <c r="AH913" s="448">
        <v>219588.16666666666</v>
      </c>
      <c r="AI913" s="448">
        <v>3101.4824999999996</v>
      </c>
      <c r="AJ913" s="448">
        <v>1.3138888888888889</v>
      </c>
      <c r="AK913" s="448">
        <v>3.0444444444444443</v>
      </c>
      <c r="AL913" s="448">
        <v>4.2999999999999997E-2</v>
      </c>
    </row>
    <row r="914" spans="1:38">
      <c r="A914" s="437" t="s">
        <v>1063</v>
      </c>
      <c r="B914" s="437" t="s">
        <v>2690</v>
      </c>
      <c r="C914" s="437" t="s">
        <v>517</v>
      </c>
      <c r="D914" s="437" t="s">
        <v>518</v>
      </c>
      <c r="E914" s="437" t="s">
        <v>1393</v>
      </c>
      <c r="F914" s="437" t="s">
        <v>986</v>
      </c>
      <c r="G914" s="437" t="s">
        <v>1369</v>
      </c>
      <c r="H914" s="437" t="s">
        <v>985</v>
      </c>
      <c r="I914" s="437" t="s">
        <v>0</v>
      </c>
      <c r="J914" s="437" t="s">
        <v>987</v>
      </c>
      <c r="K914" s="437" t="s">
        <v>521</v>
      </c>
      <c r="L914" s="437" t="s">
        <v>533</v>
      </c>
      <c r="M914" s="437">
        <v>1</v>
      </c>
      <c r="N914" s="437">
        <v>1</v>
      </c>
      <c r="O914" s="437">
        <v>1</v>
      </c>
      <c r="P914" s="437">
        <v>1</v>
      </c>
      <c r="Q914" s="437">
        <v>1</v>
      </c>
      <c r="R914" s="437">
        <v>1</v>
      </c>
      <c r="S914" s="448">
        <v>256207.5</v>
      </c>
      <c r="T914" s="448">
        <v>0</v>
      </c>
      <c r="U914" s="448">
        <v>0</v>
      </c>
      <c r="V914" s="448">
        <v>1005.61</v>
      </c>
      <c r="W914" s="448">
        <v>0</v>
      </c>
      <c r="X914" s="448">
        <v>0</v>
      </c>
      <c r="Y914" s="448">
        <v>0</v>
      </c>
      <c r="Z914" s="448">
        <v>256207.5</v>
      </c>
      <c r="AA914" s="846">
        <v>43816</v>
      </c>
      <c r="AB914" s="846">
        <v>45277</v>
      </c>
      <c r="AC914" s="847">
        <v>256207.5</v>
      </c>
      <c r="AD914" s="448">
        <v>2.3277777777777779</v>
      </c>
      <c r="AE914" s="448">
        <v>4.0583333333333336</v>
      </c>
      <c r="AF914" s="848">
        <v>4.7100000000000003E-2</v>
      </c>
      <c r="AG914" s="448">
        <v>596394.125</v>
      </c>
      <c r="AH914" s="448">
        <v>1039775.4375000001</v>
      </c>
      <c r="AI914" s="448">
        <v>12067.373250000001</v>
      </c>
      <c r="AJ914" s="448">
        <v>2.3277777777777779</v>
      </c>
      <c r="AK914" s="448">
        <v>4.0583333333333336</v>
      </c>
      <c r="AL914" s="448">
        <v>4.7100000000000003E-2</v>
      </c>
    </row>
    <row r="915" spans="1:38">
      <c r="A915" s="437" t="s">
        <v>1063</v>
      </c>
      <c r="B915" s="437" t="s">
        <v>2691</v>
      </c>
      <c r="C915" s="437" t="s">
        <v>517</v>
      </c>
      <c r="D915" s="437" t="s">
        <v>518</v>
      </c>
      <c r="E915" s="437" t="s">
        <v>1393</v>
      </c>
      <c r="F915" s="437" t="s">
        <v>986</v>
      </c>
      <c r="G915" s="437" t="s">
        <v>1369</v>
      </c>
      <c r="H915" s="437" t="s">
        <v>985</v>
      </c>
      <c r="I915" s="437" t="s">
        <v>0</v>
      </c>
      <c r="J915" s="437" t="s">
        <v>987</v>
      </c>
      <c r="K915" s="437" t="s">
        <v>521</v>
      </c>
      <c r="L915" s="437" t="s">
        <v>533</v>
      </c>
      <c r="M915" s="437">
        <v>1</v>
      </c>
      <c r="N915" s="437">
        <v>1</v>
      </c>
      <c r="O915" s="437">
        <v>1</v>
      </c>
      <c r="P915" s="437">
        <v>1</v>
      </c>
      <c r="Q915" s="437">
        <v>1</v>
      </c>
      <c r="R915" s="437">
        <v>1</v>
      </c>
      <c r="S915" s="448">
        <v>206647.5</v>
      </c>
      <c r="T915" s="448">
        <v>0</v>
      </c>
      <c r="U915" s="448">
        <v>0</v>
      </c>
      <c r="V915" s="448">
        <v>873.09</v>
      </c>
      <c r="W915" s="448">
        <v>0</v>
      </c>
      <c r="X915" s="448">
        <v>0</v>
      </c>
      <c r="Y915" s="448">
        <v>0</v>
      </c>
      <c r="Z915" s="448">
        <v>206647.5</v>
      </c>
      <c r="AA915" s="846">
        <v>43816</v>
      </c>
      <c r="AB915" s="846">
        <v>45643</v>
      </c>
      <c r="AC915" s="847">
        <v>206647.5</v>
      </c>
      <c r="AD915" s="448">
        <v>3.3444444444444446</v>
      </c>
      <c r="AE915" s="448">
        <v>5.0750000000000002</v>
      </c>
      <c r="AF915" s="848">
        <v>5.0700000000000002E-2</v>
      </c>
      <c r="AG915" s="448">
        <v>691121.08333333337</v>
      </c>
      <c r="AH915" s="448">
        <v>1048736.0625</v>
      </c>
      <c r="AI915" s="448">
        <v>10477.028250000001</v>
      </c>
      <c r="AJ915" s="448">
        <v>3.3444444444444446</v>
      </c>
      <c r="AK915" s="448">
        <v>5.0750000000000002</v>
      </c>
      <c r="AL915" s="448">
        <v>5.0700000000000009E-2</v>
      </c>
    </row>
    <row r="916" spans="1:38">
      <c r="A916" s="437" t="s">
        <v>1063</v>
      </c>
      <c r="B916" s="437" t="s">
        <v>2692</v>
      </c>
      <c r="C916" s="437" t="s">
        <v>517</v>
      </c>
      <c r="D916" s="437" t="s">
        <v>518</v>
      </c>
      <c r="E916" s="437" t="s">
        <v>1393</v>
      </c>
      <c r="F916" s="437" t="s">
        <v>986</v>
      </c>
      <c r="G916" s="437" t="s">
        <v>1369</v>
      </c>
      <c r="H916" s="437" t="s">
        <v>985</v>
      </c>
      <c r="I916" s="437" t="s">
        <v>0</v>
      </c>
      <c r="J916" s="437" t="s">
        <v>987</v>
      </c>
      <c r="K916" s="437" t="s">
        <v>521</v>
      </c>
      <c r="L916" s="437" t="s">
        <v>533</v>
      </c>
      <c r="M916" s="437">
        <v>1</v>
      </c>
      <c r="N916" s="437">
        <v>1</v>
      </c>
      <c r="O916" s="437">
        <v>1</v>
      </c>
      <c r="P916" s="437">
        <v>1</v>
      </c>
      <c r="Q916" s="437">
        <v>1</v>
      </c>
      <c r="R916" s="437">
        <v>1</v>
      </c>
      <c r="S916" s="448">
        <v>102807.5</v>
      </c>
      <c r="T916" s="448">
        <v>0</v>
      </c>
      <c r="U916" s="448">
        <v>0</v>
      </c>
      <c r="V916" s="448">
        <v>459.21</v>
      </c>
      <c r="W916" s="448">
        <v>0</v>
      </c>
      <c r="X916" s="448">
        <v>0</v>
      </c>
      <c r="Y916" s="448">
        <v>0</v>
      </c>
      <c r="Z916" s="448">
        <v>102807.5</v>
      </c>
      <c r="AA916" s="846">
        <v>43816</v>
      </c>
      <c r="AB916" s="846">
        <v>46008</v>
      </c>
      <c r="AC916" s="847">
        <v>102807.5</v>
      </c>
      <c r="AD916" s="448">
        <v>4.3583333333333334</v>
      </c>
      <c r="AE916" s="448">
        <v>6.0888888888888886</v>
      </c>
      <c r="AF916" s="848">
        <v>5.3600000000000002E-2</v>
      </c>
      <c r="AG916" s="448">
        <v>448069.35416666669</v>
      </c>
      <c r="AH916" s="448">
        <v>625983.44444444438</v>
      </c>
      <c r="AI916" s="448">
        <v>5510.482</v>
      </c>
      <c r="AJ916" s="448">
        <v>4.3583333333333334</v>
      </c>
      <c r="AK916" s="448">
        <v>6.0888888888888886</v>
      </c>
      <c r="AL916" s="448">
        <v>5.3600000000000002E-2</v>
      </c>
    </row>
    <row r="917" spans="1:38">
      <c r="A917" s="437" t="s">
        <v>1063</v>
      </c>
      <c r="B917" s="437" t="s">
        <v>2693</v>
      </c>
      <c r="C917" s="437" t="s">
        <v>517</v>
      </c>
      <c r="D917" s="437" t="s">
        <v>518</v>
      </c>
      <c r="E917" s="437" t="s">
        <v>1393</v>
      </c>
      <c r="F917" s="437" t="s">
        <v>986</v>
      </c>
      <c r="G917" s="437" t="s">
        <v>1369</v>
      </c>
      <c r="H917" s="437" t="s">
        <v>985</v>
      </c>
      <c r="I917" s="437" t="s">
        <v>0</v>
      </c>
      <c r="J917" s="437" t="s">
        <v>987</v>
      </c>
      <c r="K917" s="437" t="s">
        <v>521</v>
      </c>
      <c r="L917" s="437" t="s">
        <v>533</v>
      </c>
      <c r="M917" s="437">
        <v>1</v>
      </c>
      <c r="N917" s="437">
        <v>1</v>
      </c>
      <c r="O917" s="437">
        <v>1</v>
      </c>
      <c r="P917" s="437">
        <v>1</v>
      </c>
      <c r="Q917" s="437">
        <v>1</v>
      </c>
      <c r="R917" s="437">
        <v>1</v>
      </c>
      <c r="S917" s="448">
        <v>448547.5</v>
      </c>
      <c r="T917" s="448">
        <v>0</v>
      </c>
      <c r="U917" s="448">
        <v>0</v>
      </c>
      <c r="V917" s="448">
        <v>2108.17</v>
      </c>
      <c r="W917" s="448">
        <v>0</v>
      </c>
      <c r="X917" s="448">
        <v>0</v>
      </c>
      <c r="Y917" s="448">
        <v>0</v>
      </c>
      <c r="Z917" s="448">
        <v>448547.5</v>
      </c>
      <c r="AA917" s="846">
        <v>43816</v>
      </c>
      <c r="AB917" s="846">
        <v>46373</v>
      </c>
      <c r="AC917" s="847">
        <v>448547.5</v>
      </c>
      <c r="AD917" s="448">
        <v>5.3722222222222218</v>
      </c>
      <c r="AE917" s="448">
        <v>7.1027777777777779</v>
      </c>
      <c r="AF917" s="848">
        <v>5.6399999999999999E-2</v>
      </c>
      <c r="AG917" s="448">
        <v>2409696.847222222</v>
      </c>
      <c r="AH917" s="448">
        <v>3185933.215277778</v>
      </c>
      <c r="AI917" s="448">
        <v>25298.078999999998</v>
      </c>
      <c r="AJ917" s="448">
        <v>5.3722222222222218</v>
      </c>
      <c r="AK917" s="448">
        <v>7.1027777777777779</v>
      </c>
      <c r="AL917" s="448">
        <v>5.6399999999999999E-2</v>
      </c>
    </row>
    <row r="918" spans="1:38">
      <c r="A918" s="437" t="s">
        <v>1063</v>
      </c>
      <c r="B918" s="437" t="s">
        <v>2694</v>
      </c>
      <c r="C918" s="437" t="s">
        <v>517</v>
      </c>
      <c r="D918" s="437" t="s">
        <v>518</v>
      </c>
      <c r="E918" s="437" t="s">
        <v>1393</v>
      </c>
      <c r="F918" s="437" t="s">
        <v>986</v>
      </c>
      <c r="G918" s="437" t="s">
        <v>1369</v>
      </c>
      <c r="H918" s="437" t="s">
        <v>985</v>
      </c>
      <c r="I918" s="437" t="s">
        <v>0</v>
      </c>
      <c r="J918" s="437" t="s">
        <v>987</v>
      </c>
      <c r="K918" s="437" t="s">
        <v>521</v>
      </c>
      <c r="L918" s="437" t="s">
        <v>533</v>
      </c>
      <c r="M918" s="437">
        <v>1</v>
      </c>
      <c r="N918" s="437">
        <v>1</v>
      </c>
      <c r="O918" s="437">
        <v>1</v>
      </c>
      <c r="P918" s="437">
        <v>1</v>
      </c>
      <c r="Q918" s="437">
        <v>1</v>
      </c>
      <c r="R918" s="437">
        <v>1</v>
      </c>
      <c r="S918" s="448">
        <v>205467.5</v>
      </c>
      <c r="T918" s="448">
        <v>0</v>
      </c>
      <c r="U918" s="448">
        <v>0</v>
      </c>
      <c r="V918" s="448">
        <v>1015.35</v>
      </c>
      <c r="W918" s="448">
        <v>0</v>
      </c>
      <c r="X918" s="448">
        <v>0</v>
      </c>
      <c r="Y918" s="448">
        <v>0</v>
      </c>
      <c r="Z918" s="448">
        <v>205467.5</v>
      </c>
      <c r="AA918" s="846">
        <v>43816</v>
      </c>
      <c r="AB918" s="846">
        <v>46738</v>
      </c>
      <c r="AC918" s="847">
        <v>205467.5</v>
      </c>
      <c r="AD918" s="448">
        <v>6.3861111111111111</v>
      </c>
      <c r="AE918" s="448">
        <v>8.1166666666666671</v>
      </c>
      <c r="AF918" s="848">
        <v>5.9299999999999999E-2</v>
      </c>
      <c r="AG918" s="448">
        <v>1312138.2847222222</v>
      </c>
      <c r="AH918" s="448">
        <v>1667711.2083333335</v>
      </c>
      <c r="AI918" s="448">
        <v>12184.222749999999</v>
      </c>
      <c r="AJ918" s="448">
        <v>6.3861111111111111</v>
      </c>
      <c r="AK918" s="448">
        <v>8.1166666666666671</v>
      </c>
      <c r="AL918" s="448">
        <v>5.9299999999999999E-2</v>
      </c>
    </row>
    <row r="919" spans="1:38">
      <c r="A919" s="437" t="s">
        <v>1063</v>
      </c>
      <c r="B919" s="437" t="s">
        <v>2695</v>
      </c>
      <c r="C919" s="437" t="s">
        <v>517</v>
      </c>
      <c r="D919" s="437" t="s">
        <v>518</v>
      </c>
      <c r="E919" s="437" t="s">
        <v>1393</v>
      </c>
      <c r="F919" s="437" t="s">
        <v>986</v>
      </c>
      <c r="G919" s="437" t="s">
        <v>1369</v>
      </c>
      <c r="H919" s="437" t="s">
        <v>985</v>
      </c>
      <c r="I919" s="437" t="s">
        <v>0</v>
      </c>
      <c r="J919" s="437" t="s">
        <v>987</v>
      </c>
      <c r="K919" s="437" t="s">
        <v>521</v>
      </c>
      <c r="L919" s="437" t="s">
        <v>533</v>
      </c>
      <c r="M919" s="437">
        <v>1</v>
      </c>
      <c r="N919" s="437">
        <v>1</v>
      </c>
      <c r="O919" s="437">
        <v>1</v>
      </c>
      <c r="P919" s="437">
        <v>1</v>
      </c>
      <c r="Q919" s="437">
        <v>1</v>
      </c>
      <c r="R919" s="437">
        <v>1</v>
      </c>
      <c r="S919" s="448">
        <v>212400</v>
      </c>
      <c r="T919" s="448">
        <v>0</v>
      </c>
      <c r="U919" s="448">
        <v>0</v>
      </c>
      <c r="V919" s="448">
        <v>1099.17</v>
      </c>
      <c r="W919" s="448">
        <v>0</v>
      </c>
      <c r="X919" s="448">
        <v>0</v>
      </c>
      <c r="Y919" s="448">
        <v>0</v>
      </c>
      <c r="Z919" s="448">
        <v>212400</v>
      </c>
      <c r="AA919" s="846">
        <v>43816</v>
      </c>
      <c r="AB919" s="846">
        <v>47104</v>
      </c>
      <c r="AC919" s="847">
        <v>212400</v>
      </c>
      <c r="AD919" s="448">
        <v>7.4027777777777777</v>
      </c>
      <c r="AE919" s="448">
        <v>9.1333333333333329</v>
      </c>
      <c r="AF919" s="848">
        <v>6.2100000000000002E-2</v>
      </c>
      <c r="AG919" s="448">
        <v>1572350</v>
      </c>
      <c r="AH919" s="448">
        <v>1939920</v>
      </c>
      <c r="AI919" s="448">
        <v>13190.04</v>
      </c>
      <c r="AJ919" s="448">
        <v>7.4027777777777777</v>
      </c>
      <c r="AK919" s="448">
        <v>9.1333333333333329</v>
      </c>
      <c r="AL919" s="448">
        <v>6.2100000000000002E-2</v>
      </c>
    </row>
    <row r="920" spans="1:38">
      <c r="A920" s="437" t="s">
        <v>1064</v>
      </c>
      <c r="B920" s="437" t="s">
        <v>2696</v>
      </c>
      <c r="C920" s="437" t="s">
        <v>517</v>
      </c>
      <c r="D920" s="437" t="s">
        <v>518</v>
      </c>
      <c r="E920" s="437" t="s">
        <v>1393</v>
      </c>
      <c r="F920" s="437" t="s">
        <v>986</v>
      </c>
      <c r="G920" s="437" t="s">
        <v>1369</v>
      </c>
      <c r="H920" s="437" t="s">
        <v>985</v>
      </c>
      <c r="I920" s="437" t="s">
        <v>0</v>
      </c>
      <c r="J920" s="437" t="s">
        <v>987</v>
      </c>
      <c r="K920" s="437" t="s">
        <v>521</v>
      </c>
      <c r="L920" s="437" t="s">
        <v>533</v>
      </c>
      <c r="M920" s="437">
        <v>1</v>
      </c>
      <c r="N920" s="437">
        <v>1</v>
      </c>
      <c r="O920" s="437">
        <v>1</v>
      </c>
      <c r="P920" s="437">
        <v>1</v>
      </c>
      <c r="Q920" s="437">
        <v>1</v>
      </c>
      <c r="R920" s="437">
        <v>1</v>
      </c>
      <c r="S920" s="448">
        <v>53100</v>
      </c>
      <c r="T920" s="448">
        <v>0</v>
      </c>
      <c r="U920" s="448">
        <v>0</v>
      </c>
      <c r="V920" s="448">
        <v>249.57</v>
      </c>
      <c r="W920" s="448">
        <v>0</v>
      </c>
      <c r="X920" s="448">
        <v>0</v>
      </c>
      <c r="Y920" s="448">
        <v>0</v>
      </c>
      <c r="Z920" s="448">
        <v>53100</v>
      </c>
      <c r="AA920" s="846">
        <v>43817</v>
      </c>
      <c r="AB920" s="846">
        <v>46374</v>
      </c>
      <c r="AC920" s="847">
        <v>53100</v>
      </c>
      <c r="AD920" s="448">
        <v>5.375</v>
      </c>
      <c r="AE920" s="448">
        <v>7.1027777777777779</v>
      </c>
      <c r="AF920" s="848">
        <v>5.6399999999999999E-2</v>
      </c>
      <c r="AG920" s="448">
        <v>285412.5</v>
      </c>
      <c r="AH920" s="448">
        <v>377157.5</v>
      </c>
      <c r="AI920" s="448">
        <v>2994.84</v>
      </c>
      <c r="AJ920" s="448">
        <v>5.375</v>
      </c>
      <c r="AK920" s="448">
        <v>7.1027777777777779</v>
      </c>
      <c r="AL920" s="448">
        <v>5.6400000000000006E-2</v>
      </c>
    </row>
    <row r="921" spans="1:38">
      <c r="A921" s="437" t="s">
        <v>1065</v>
      </c>
      <c r="B921" s="437" t="s">
        <v>2697</v>
      </c>
      <c r="C921" s="437" t="s">
        <v>517</v>
      </c>
      <c r="D921" s="437" t="s">
        <v>518</v>
      </c>
      <c r="E921" s="437" t="s">
        <v>1393</v>
      </c>
      <c r="F921" s="437" t="s">
        <v>986</v>
      </c>
      <c r="G921" s="437" t="s">
        <v>1369</v>
      </c>
      <c r="H921" s="437" t="s">
        <v>985</v>
      </c>
      <c r="I921" s="437" t="s">
        <v>0</v>
      </c>
      <c r="J921" s="437" t="s">
        <v>987</v>
      </c>
      <c r="K921" s="437" t="s">
        <v>521</v>
      </c>
      <c r="L921" s="437" t="s">
        <v>533</v>
      </c>
      <c r="M921" s="437">
        <v>1</v>
      </c>
      <c r="N921" s="437">
        <v>1</v>
      </c>
      <c r="O921" s="437">
        <v>1</v>
      </c>
      <c r="P921" s="437">
        <v>1</v>
      </c>
      <c r="Q921" s="437">
        <v>1</v>
      </c>
      <c r="R921" s="437">
        <v>1</v>
      </c>
      <c r="S921" s="448">
        <v>26550</v>
      </c>
      <c r="T921" s="448">
        <v>0</v>
      </c>
      <c r="U921" s="448">
        <v>0</v>
      </c>
      <c r="V921" s="448">
        <v>84.52</v>
      </c>
      <c r="W921" s="448">
        <v>0</v>
      </c>
      <c r="X921" s="448">
        <v>0</v>
      </c>
      <c r="Y921" s="448">
        <v>0</v>
      </c>
      <c r="Z921" s="448">
        <v>26550</v>
      </c>
      <c r="AA921" s="846">
        <v>43817</v>
      </c>
      <c r="AB921" s="846">
        <v>44548</v>
      </c>
      <c r="AC921" s="847">
        <v>53100</v>
      </c>
      <c r="AD921" s="448">
        <v>0.30277777777777776</v>
      </c>
      <c r="AE921" s="448">
        <v>2.0305555555555554</v>
      </c>
      <c r="AF921" s="848">
        <v>3.8199999999999998E-2</v>
      </c>
      <c r="AG921" s="448">
        <v>8038.7499999999991</v>
      </c>
      <c r="AH921" s="448">
        <v>53911.25</v>
      </c>
      <c r="AI921" s="448">
        <v>1014.2099999999999</v>
      </c>
      <c r="AJ921" s="448">
        <v>0.30277777777777776</v>
      </c>
      <c r="AK921" s="448">
        <v>2.0305555555555554</v>
      </c>
      <c r="AL921" s="448">
        <v>3.8199999999999998E-2</v>
      </c>
    </row>
    <row r="922" spans="1:38">
      <c r="A922" s="437" t="s">
        <v>1065</v>
      </c>
      <c r="B922" s="437" t="s">
        <v>2698</v>
      </c>
      <c r="C922" s="437" t="s">
        <v>517</v>
      </c>
      <c r="D922" s="437" t="s">
        <v>518</v>
      </c>
      <c r="E922" s="437" t="s">
        <v>1393</v>
      </c>
      <c r="F922" s="437" t="s">
        <v>986</v>
      </c>
      <c r="G922" s="437" t="s">
        <v>1369</v>
      </c>
      <c r="H922" s="437" t="s">
        <v>985</v>
      </c>
      <c r="I922" s="437" t="s">
        <v>0</v>
      </c>
      <c r="J922" s="437" t="s">
        <v>987</v>
      </c>
      <c r="K922" s="437" t="s">
        <v>521</v>
      </c>
      <c r="L922" s="437" t="s">
        <v>533</v>
      </c>
      <c r="M922" s="437">
        <v>1</v>
      </c>
      <c r="N922" s="437">
        <v>1</v>
      </c>
      <c r="O922" s="437">
        <v>1</v>
      </c>
      <c r="P922" s="437">
        <v>1</v>
      </c>
      <c r="Q922" s="437">
        <v>1</v>
      </c>
      <c r="R922" s="437">
        <v>1</v>
      </c>
      <c r="S922" s="448">
        <v>82600</v>
      </c>
      <c r="T922" s="448">
        <v>0</v>
      </c>
      <c r="U922" s="448">
        <v>0</v>
      </c>
      <c r="V922" s="448">
        <v>295.98</v>
      </c>
      <c r="W922" s="448">
        <v>0</v>
      </c>
      <c r="X922" s="448">
        <v>0</v>
      </c>
      <c r="Y922" s="448">
        <v>0</v>
      </c>
      <c r="Z922" s="448">
        <v>82600</v>
      </c>
      <c r="AA922" s="846">
        <v>43817</v>
      </c>
      <c r="AB922" s="846">
        <v>44913</v>
      </c>
      <c r="AC922" s="847">
        <v>82600</v>
      </c>
      <c r="AD922" s="448">
        <v>1.3166666666666667</v>
      </c>
      <c r="AE922" s="448">
        <v>3.0444444444444443</v>
      </c>
      <c r="AF922" s="848">
        <v>4.2999999999999997E-2</v>
      </c>
      <c r="AG922" s="448">
        <v>108756.66666666667</v>
      </c>
      <c r="AH922" s="448">
        <v>251471.11111111109</v>
      </c>
      <c r="AI922" s="448">
        <v>3551.7999999999997</v>
      </c>
      <c r="AJ922" s="448">
        <v>1.3166666666666667</v>
      </c>
      <c r="AK922" s="448">
        <v>3.0444444444444443</v>
      </c>
      <c r="AL922" s="448">
        <v>4.2999999999999997E-2</v>
      </c>
    </row>
    <row r="923" spans="1:38">
      <c r="A923" s="437" t="s">
        <v>1065</v>
      </c>
      <c r="B923" s="437" t="s">
        <v>2699</v>
      </c>
      <c r="C923" s="437" t="s">
        <v>517</v>
      </c>
      <c r="D923" s="437" t="s">
        <v>518</v>
      </c>
      <c r="E923" s="437" t="s">
        <v>1393</v>
      </c>
      <c r="F923" s="437" t="s">
        <v>986</v>
      </c>
      <c r="G923" s="437" t="s">
        <v>1369</v>
      </c>
      <c r="H923" s="437" t="s">
        <v>985</v>
      </c>
      <c r="I923" s="437" t="s">
        <v>0</v>
      </c>
      <c r="J923" s="437" t="s">
        <v>987</v>
      </c>
      <c r="K923" s="437" t="s">
        <v>521</v>
      </c>
      <c r="L923" s="437" t="s">
        <v>533</v>
      </c>
      <c r="M923" s="437">
        <v>1</v>
      </c>
      <c r="N923" s="437">
        <v>1</v>
      </c>
      <c r="O923" s="437">
        <v>1</v>
      </c>
      <c r="P923" s="437">
        <v>1</v>
      </c>
      <c r="Q923" s="437">
        <v>1</v>
      </c>
      <c r="R923" s="437">
        <v>1</v>
      </c>
      <c r="S923" s="448">
        <v>51477.5</v>
      </c>
      <c r="T923" s="448">
        <v>0</v>
      </c>
      <c r="U923" s="448">
        <v>0</v>
      </c>
      <c r="V923" s="448">
        <v>202.05</v>
      </c>
      <c r="W923" s="448">
        <v>0</v>
      </c>
      <c r="X923" s="448">
        <v>0</v>
      </c>
      <c r="Y923" s="448">
        <v>0</v>
      </c>
      <c r="Z923" s="448">
        <v>51477.5</v>
      </c>
      <c r="AA923" s="846">
        <v>43817</v>
      </c>
      <c r="AB923" s="846">
        <v>45278</v>
      </c>
      <c r="AC923" s="847">
        <v>51477.5</v>
      </c>
      <c r="AD923" s="448">
        <v>2.3305555555555557</v>
      </c>
      <c r="AE923" s="448">
        <v>4.0583333333333336</v>
      </c>
      <c r="AF923" s="848">
        <v>4.7100000000000003E-2</v>
      </c>
      <c r="AG923" s="448">
        <v>119971.17361111112</v>
      </c>
      <c r="AH923" s="448">
        <v>208912.85416666669</v>
      </c>
      <c r="AI923" s="448">
        <v>2424.5902500000002</v>
      </c>
      <c r="AJ923" s="448">
        <v>2.3305555555555557</v>
      </c>
      <c r="AK923" s="448">
        <v>4.0583333333333336</v>
      </c>
      <c r="AL923" s="448">
        <v>4.7100000000000003E-2</v>
      </c>
    </row>
    <row r="924" spans="1:38">
      <c r="A924" s="437" t="s">
        <v>1065</v>
      </c>
      <c r="B924" s="437" t="s">
        <v>2700</v>
      </c>
      <c r="C924" s="437" t="s">
        <v>517</v>
      </c>
      <c r="D924" s="437" t="s">
        <v>518</v>
      </c>
      <c r="E924" s="437" t="s">
        <v>1393</v>
      </c>
      <c r="F924" s="437" t="s">
        <v>986</v>
      </c>
      <c r="G924" s="437" t="s">
        <v>1369</v>
      </c>
      <c r="H924" s="437" t="s">
        <v>985</v>
      </c>
      <c r="I924" s="437" t="s">
        <v>0</v>
      </c>
      <c r="J924" s="437" t="s">
        <v>987</v>
      </c>
      <c r="K924" s="437" t="s">
        <v>521</v>
      </c>
      <c r="L924" s="437" t="s">
        <v>533</v>
      </c>
      <c r="M924" s="437">
        <v>1</v>
      </c>
      <c r="N924" s="437">
        <v>1</v>
      </c>
      <c r="O924" s="437">
        <v>1</v>
      </c>
      <c r="P924" s="437">
        <v>1</v>
      </c>
      <c r="Q924" s="437">
        <v>1</v>
      </c>
      <c r="R924" s="437">
        <v>1</v>
      </c>
      <c r="S924" s="448">
        <v>98235</v>
      </c>
      <c r="T924" s="448">
        <v>0</v>
      </c>
      <c r="U924" s="448">
        <v>0</v>
      </c>
      <c r="V924" s="448">
        <v>461.7</v>
      </c>
      <c r="W924" s="448">
        <v>0</v>
      </c>
      <c r="X924" s="448">
        <v>0</v>
      </c>
      <c r="Y924" s="448">
        <v>0</v>
      </c>
      <c r="Z924" s="448">
        <v>98235</v>
      </c>
      <c r="AA924" s="846">
        <v>43817</v>
      </c>
      <c r="AB924" s="846">
        <v>46374</v>
      </c>
      <c r="AC924" s="847">
        <v>98235</v>
      </c>
      <c r="AD924" s="448">
        <v>5.375</v>
      </c>
      <c r="AE924" s="448">
        <v>7.1027777777777779</v>
      </c>
      <c r="AF924" s="848">
        <v>5.6399999999999999E-2</v>
      </c>
      <c r="AG924" s="448">
        <v>528013.125</v>
      </c>
      <c r="AH924" s="448">
        <v>697741.375</v>
      </c>
      <c r="AI924" s="448">
        <v>5540.4539999999997</v>
      </c>
      <c r="AJ924" s="448">
        <v>5.375</v>
      </c>
      <c r="AK924" s="448">
        <v>7.1027777777777779</v>
      </c>
      <c r="AL924" s="448">
        <v>5.6399999999999999E-2</v>
      </c>
    </row>
    <row r="925" spans="1:38">
      <c r="A925" s="437" t="s">
        <v>1065</v>
      </c>
      <c r="B925" s="437" t="s">
        <v>2701</v>
      </c>
      <c r="C925" s="437" t="s">
        <v>517</v>
      </c>
      <c r="D925" s="437" t="s">
        <v>518</v>
      </c>
      <c r="E925" s="437" t="s">
        <v>1393</v>
      </c>
      <c r="F925" s="437" t="s">
        <v>986</v>
      </c>
      <c r="G925" s="437" t="s">
        <v>1369</v>
      </c>
      <c r="H925" s="437" t="s">
        <v>985</v>
      </c>
      <c r="I925" s="437" t="s">
        <v>0</v>
      </c>
      <c r="J925" s="437" t="s">
        <v>987</v>
      </c>
      <c r="K925" s="437" t="s">
        <v>521</v>
      </c>
      <c r="L925" s="437" t="s">
        <v>533</v>
      </c>
      <c r="M925" s="437">
        <v>1</v>
      </c>
      <c r="N925" s="437">
        <v>1</v>
      </c>
      <c r="O925" s="437">
        <v>1</v>
      </c>
      <c r="P925" s="437">
        <v>1</v>
      </c>
      <c r="Q925" s="437">
        <v>1</v>
      </c>
      <c r="R925" s="437">
        <v>1</v>
      </c>
      <c r="S925" s="448">
        <v>53100</v>
      </c>
      <c r="T925" s="448">
        <v>0</v>
      </c>
      <c r="U925" s="448">
        <v>0</v>
      </c>
      <c r="V925" s="448">
        <v>262.39999999999998</v>
      </c>
      <c r="W925" s="448">
        <v>0</v>
      </c>
      <c r="X925" s="448">
        <v>0</v>
      </c>
      <c r="Y925" s="448">
        <v>0</v>
      </c>
      <c r="Z925" s="448">
        <v>53100</v>
      </c>
      <c r="AA925" s="846">
        <v>43817</v>
      </c>
      <c r="AB925" s="846">
        <v>46739</v>
      </c>
      <c r="AC925" s="847">
        <v>53100</v>
      </c>
      <c r="AD925" s="448">
        <v>6.3888888888888893</v>
      </c>
      <c r="AE925" s="448">
        <v>8.1166666666666671</v>
      </c>
      <c r="AF925" s="848">
        <v>5.9299999999999999E-2</v>
      </c>
      <c r="AG925" s="448">
        <v>339250</v>
      </c>
      <c r="AH925" s="448">
        <v>430995</v>
      </c>
      <c r="AI925" s="448">
        <v>3148.83</v>
      </c>
      <c r="AJ925" s="448">
        <v>6.3888888888888893</v>
      </c>
      <c r="AK925" s="448">
        <v>8.1166666666666671</v>
      </c>
      <c r="AL925" s="448">
        <v>5.9299999999999999E-2</v>
      </c>
    </row>
    <row r="926" spans="1:38">
      <c r="A926" s="437" t="s">
        <v>1065</v>
      </c>
      <c r="B926" s="437" t="s">
        <v>2702</v>
      </c>
      <c r="C926" s="437" t="s">
        <v>517</v>
      </c>
      <c r="D926" s="437" t="s">
        <v>518</v>
      </c>
      <c r="E926" s="437" t="s">
        <v>1393</v>
      </c>
      <c r="F926" s="437" t="s">
        <v>986</v>
      </c>
      <c r="G926" s="437" t="s">
        <v>1369</v>
      </c>
      <c r="H926" s="437" t="s">
        <v>985</v>
      </c>
      <c r="I926" s="437" t="s">
        <v>0</v>
      </c>
      <c r="J926" s="437" t="s">
        <v>987</v>
      </c>
      <c r="K926" s="437" t="s">
        <v>521</v>
      </c>
      <c r="L926" s="437" t="s">
        <v>533</v>
      </c>
      <c r="M926" s="437">
        <v>1</v>
      </c>
      <c r="N926" s="437">
        <v>1</v>
      </c>
      <c r="O926" s="437">
        <v>1</v>
      </c>
      <c r="P926" s="437">
        <v>1</v>
      </c>
      <c r="Q926" s="437">
        <v>1</v>
      </c>
      <c r="R926" s="437">
        <v>1</v>
      </c>
      <c r="S926" s="448">
        <v>52805</v>
      </c>
      <c r="T926" s="448">
        <v>0</v>
      </c>
      <c r="U926" s="448">
        <v>0</v>
      </c>
      <c r="V926" s="448">
        <v>273.27</v>
      </c>
      <c r="W926" s="448">
        <v>0</v>
      </c>
      <c r="X926" s="448">
        <v>0</v>
      </c>
      <c r="Y926" s="448">
        <v>0</v>
      </c>
      <c r="Z926" s="448">
        <v>52805</v>
      </c>
      <c r="AA926" s="846">
        <v>43817</v>
      </c>
      <c r="AB926" s="846">
        <v>47105</v>
      </c>
      <c r="AC926" s="847">
        <v>52805</v>
      </c>
      <c r="AD926" s="448">
        <v>7.4055555555555559</v>
      </c>
      <c r="AE926" s="448">
        <v>9.1333333333333329</v>
      </c>
      <c r="AF926" s="848">
        <v>6.2100000000000002E-2</v>
      </c>
      <c r="AG926" s="448">
        <v>391050.36111111112</v>
      </c>
      <c r="AH926" s="448">
        <v>482285.66666666663</v>
      </c>
      <c r="AI926" s="448">
        <v>3279.1905000000002</v>
      </c>
      <c r="AJ926" s="448">
        <v>7.4055555555555559</v>
      </c>
      <c r="AK926" s="448">
        <v>9.1333333333333329</v>
      </c>
      <c r="AL926" s="448">
        <v>6.2100000000000002E-2</v>
      </c>
    </row>
    <row r="927" spans="1:38">
      <c r="A927" s="437" t="s">
        <v>1066</v>
      </c>
      <c r="B927" s="437" t="s">
        <v>2703</v>
      </c>
      <c r="C927" s="437" t="s">
        <v>517</v>
      </c>
      <c r="D927" s="437" t="s">
        <v>518</v>
      </c>
      <c r="E927" s="437" t="s">
        <v>1393</v>
      </c>
      <c r="F927" s="437" t="s">
        <v>986</v>
      </c>
      <c r="G927" s="437" t="s">
        <v>1369</v>
      </c>
      <c r="H927" s="437" t="s">
        <v>985</v>
      </c>
      <c r="I927" s="437" t="s">
        <v>0</v>
      </c>
      <c r="J927" s="437" t="s">
        <v>987</v>
      </c>
      <c r="K927" s="437" t="s">
        <v>521</v>
      </c>
      <c r="L927" s="437" t="s">
        <v>533</v>
      </c>
      <c r="M927" s="437">
        <v>1</v>
      </c>
      <c r="N927" s="437">
        <v>1</v>
      </c>
      <c r="O927" s="437">
        <v>1</v>
      </c>
      <c r="P927" s="437">
        <v>1</v>
      </c>
      <c r="Q927" s="437">
        <v>1</v>
      </c>
      <c r="R927" s="437">
        <v>1</v>
      </c>
      <c r="S927" s="448">
        <v>104872.5</v>
      </c>
      <c r="T927" s="448">
        <v>0</v>
      </c>
      <c r="U927" s="448">
        <v>0</v>
      </c>
      <c r="V927" s="448">
        <v>411.62</v>
      </c>
      <c r="W927" s="448">
        <v>0</v>
      </c>
      <c r="X927" s="448">
        <v>0</v>
      </c>
      <c r="Y927" s="448">
        <v>0</v>
      </c>
      <c r="Z927" s="448">
        <v>104872.5</v>
      </c>
      <c r="AA927" s="846">
        <v>43817</v>
      </c>
      <c r="AB927" s="846">
        <v>45278</v>
      </c>
      <c r="AC927" s="847">
        <v>104872.5</v>
      </c>
      <c r="AD927" s="448">
        <v>2.3305555555555557</v>
      </c>
      <c r="AE927" s="448">
        <v>4.0583333333333336</v>
      </c>
      <c r="AF927" s="848">
        <v>4.7100000000000003E-2</v>
      </c>
      <c r="AG927" s="448">
        <v>244411.18750000003</v>
      </c>
      <c r="AH927" s="448">
        <v>425607.5625</v>
      </c>
      <c r="AI927" s="448">
        <v>4939.4947500000007</v>
      </c>
      <c r="AJ927" s="448">
        <v>2.3305555555555557</v>
      </c>
      <c r="AK927" s="448">
        <v>4.0583333333333336</v>
      </c>
      <c r="AL927" s="448">
        <v>4.710000000000001E-2</v>
      </c>
    </row>
    <row r="928" spans="1:38">
      <c r="A928" s="437" t="s">
        <v>1066</v>
      </c>
      <c r="B928" s="437" t="s">
        <v>2704</v>
      </c>
      <c r="C928" s="437" t="s">
        <v>517</v>
      </c>
      <c r="D928" s="437" t="s">
        <v>518</v>
      </c>
      <c r="E928" s="437" t="s">
        <v>1393</v>
      </c>
      <c r="F928" s="437" t="s">
        <v>986</v>
      </c>
      <c r="G928" s="437" t="s">
        <v>1369</v>
      </c>
      <c r="H928" s="437" t="s">
        <v>985</v>
      </c>
      <c r="I928" s="437" t="s">
        <v>0</v>
      </c>
      <c r="J928" s="437" t="s">
        <v>987</v>
      </c>
      <c r="K928" s="437" t="s">
        <v>521</v>
      </c>
      <c r="L928" s="437" t="s">
        <v>533</v>
      </c>
      <c r="M928" s="437">
        <v>1</v>
      </c>
      <c r="N928" s="437">
        <v>1</v>
      </c>
      <c r="O928" s="437">
        <v>1</v>
      </c>
      <c r="P928" s="437">
        <v>1</v>
      </c>
      <c r="Q928" s="437">
        <v>1</v>
      </c>
      <c r="R928" s="437">
        <v>1</v>
      </c>
      <c r="S928" s="448">
        <v>365357.5</v>
      </c>
      <c r="T928" s="448">
        <v>0</v>
      </c>
      <c r="U928" s="448">
        <v>0</v>
      </c>
      <c r="V928" s="448">
        <v>1631.93</v>
      </c>
      <c r="W928" s="448">
        <v>0</v>
      </c>
      <c r="X928" s="448">
        <v>0</v>
      </c>
      <c r="Y928" s="448">
        <v>0</v>
      </c>
      <c r="Z928" s="448">
        <v>365357.5</v>
      </c>
      <c r="AA928" s="846">
        <v>43817</v>
      </c>
      <c r="AB928" s="846">
        <v>46009</v>
      </c>
      <c r="AC928" s="847">
        <v>365357.5</v>
      </c>
      <c r="AD928" s="448">
        <v>4.3611111111111107</v>
      </c>
      <c r="AE928" s="448">
        <v>6.0888888888888886</v>
      </c>
      <c r="AF928" s="848">
        <v>5.3600000000000002E-2</v>
      </c>
      <c r="AG928" s="448">
        <v>1593364.6527777775</v>
      </c>
      <c r="AH928" s="448">
        <v>2224621.222222222</v>
      </c>
      <c r="AI928" s="448">
        <v>19583.162</v>
      </c>
      <c r="AJ928" s="448">
        <v>4.3611111111111107</v>
      </c>
      <c r="AK928" s="448">
        <v>6.0888888888888886</v>
      </c>
      <c r="AL928" s="448">
        <v>5.3600000000000002E-2</v>
      </c>
    </row>
    <row r="929" spans="1:38">
      <c r="A929" s="437" t="s">
        <v>1066</v>
      </c>
      <c r="B929" s="437" t="s">
        <v>2705</v>
      </c>
      <c r="C929" s="437" t="s">
        <v>517</v>
      </c>
      <c r="D929" s="437" t="s">
        <v>518</v>
      </c>
      <c r="E929" s="437" t="s">
        <v>1393</v>
      </c>
      <c r="F929" s="437" t="s">
        <v>986</v>
      </c>
      <c r="G929" s="437" t="s">
        <v>1369</v>
      </c>
      <c r="H929" s="437" t="s">
        <v>985</v>
      </c>
      <c r="I929" s="437" t="s">
        <v>0</v>
      </c>
      <c r="J929" s="437" t="s">
        <v>987</v>
      </c>
      <c r="K929" s="437" t="s">
        <v>521</v>
      </c>
      <c r="L929" s="437" t="s">
        <v>533</v>
      </c>
      <c r="M929" s="437">
        <v>1</v>
      </c>
      <c r="N929" s="437">
        <v>1</v>
      </c>
      <c r="O929" s="437">
        <v>1</v>
      </c>
      <c r="P929" s="437">
        <v>1</v>
      </c>
      <c r="Q929" s="437">
        <v>1</v>
      </c>
      <c r="R929" s="437">
        <v>1</v>
      </c>
      <c r="S929" s="448">
        <v>469197.5</v>
      </c>
      <c r="T929" s="448">
        <v>0</v>
      </c>
      <c r="U929" s="448">
        <v>0</v>
      </c>
      <c r="V929" s="448">
        <v>2205.23</v>
      </c>
      <c r="W929" s="448">
        <v>0</v>
      </c>
      <c r="X929" s="448">
        <v>0</v>
      </c>
      <c r="Y929" s="448">
        <v>0</v>
      </c>
      <c r="Z929" s="448">
        <v>469197.5</v>
      </c>
      <c r="AA929" s="846">
        <v>43817</v>
      </c>
      <c r="AB929" s="846">
        <v>46374</v>
      </c>
      <c r="AC929" s="847">
        <v>469197.5</v>
      </c>
      <c r="AD929" s="448">
        <v>5.375</v>
      </c>
      <c r="AE929" s="448">
        <v>7.1027777777777779</v>
      </c>
      <c r="AF929" s="848">
        <v>5.6399999999999999E-2</v>
      </c>
      <c r="AG929" s="448">
        <v>2521936.5625</v>
      </c>
      <c r="AH929" s="448">
        <v>3332605.576388889</v>
      </c>
      <c r="AI929" s="448">
        <v>26462.738999999998</v>
      </c>
      <c r="AJ929" s="448">
        <v>5.375</v>
      </c>
      <c r="AK929" s="448">
        <v>7.1027777777777779</v>
      </c>
      <c r="AL929" s="448">
        <v>5.6399999999999992E-2</v>
      </c>
    </row>
    <row r="930" spans="1:38">
      <c r="A930" s="437" t="s">
        <v>1066</v>
      </c>
      <c r="B930" s="437" t="s">
        <v>2706</v>
      </c>
      <c r="C930" s="437" t="s">
        <v>517</v>
      </c>
      <c r="D930" s="437" t="s">
        <v>518</v>
      </c>
      <c r="E930" s="437" t="s">
        <v>1393</v>
      </c>
      <c r="F930" s="437" t="s">
        <v>986</v>
      </c>
      <c r="G930" s="437" t="s">
        <v>1369</v>
      </c>
      <c r="H930" s="437" t="s">
        <v>985</v>
      </c>
      <c r="I930" s="437" t="s">
        <v>0</v>
      </c>
      <c r="J930" s="437" t="s">
        <v>987</v>
      </c>
      <c r="K930" s="437" t="s">
        <v>521</v>
      </c>
      <c r="L930" s="437" t="s">
        <v>533</v>
      </c>
      <c r="M930" s="437">
        <v>1</v>
      </c>
      <c r="N930" s="437">
        <v>1</v>
      </c>
      <c r="O930" s="437">
        <v>1</v>
      </c>
      <c r="P930" s="437">
        <v>1</v>
      </c>
      <c r="Q930" s="437">
        <v>1</v>
      </c>
      <c r="R930" s="437">
        <v>1</v>
      </c>
      <c r="S930" s="448">
        <v>584100</v>
      </c>
      <c r="T930" s="448">
        <v>0</v>
      </c>
      <c r="U930" s="448">
        <v>0</v>
      </c>
      <c r="V930" s="448">
        <v>2886.43</v>
      </c>
      <c r="W930" s="448">
        <v>0</v>
      </c>
      <c r="X930" s="448">
        <v>0</v>
      </c>
      <c r="Y930" s="448">
        <v>0</v>
      </c>
      <c r="Z930" s="448">
        <v>584100</v>
      </c>
      <c r="AA930" s="846">
        <v>43817</v>
      </c>
      <c r="AB930" s="846">
        <v>46739</v>
      </c>
      <c r="AC930" s="847">
        <v>584100</v>
      </c>
      <c r="AD930" s="448">
        <v>6.3888888888888893</v>
      </c>
      <c r="AE930" s="448">
        <v>8.1166666666666671</v>
      </c>
      <c r="AF930" s="848">
        <v>5.9299999999999999E-2</v>
      </c>
      <c r="AG930" s="448">
        <v>3731750</v>
      </c>
      <c r="AH930" s="448">
        <v>4740945</v>
      </c>
      <c r="AI930" s="448">
        <v>34637.129999999997</v>
      </c>
      <c r="AJ930" s="448">
        <v>6.3888888888888893</v>
      </c>
      <c r="AK930" s="448">
        <v>8.1166666666666671</v>
      </c>
      <c r="AL930" s="448">
        <v>5.9299999999999999E-2</v>
      </c>
    </row>
    <row r="931" spans="1:38">
      <c r="A931" s="437" t="s">
        <v>1066</v>
      </c>
      <c r="B931" s="437" t="s">
        <v>2707</v>
      </c>
      <c r="C931" s="437" t="s">
        <v>517</v>
      </c>
      <c r="D931" s="437" t="s">
        <v>518</v>
      </c>
      <c r="E931" s="437" t="s">
        <v>1393</v>
      </c>
      <c r="F931" s="437" t="s">
        <v>986</v>
      </c>
      <c r="G931" s="437" t="s">
        <v>1369</v>
      </c>
      <c r="H931" s="437" t="s">
        <v>985</v>
      </c>
      <c r="I931" s="437" t="s">
        <v>0</v>
      </c>
      <c r="J931" s="437" t="s">
        <v>987</v>
      </c>
      <c r="K931" s="437" t="s">
        <v>521</v>
      </c>
      <c r="L931" s="437" t="s">
        <v>533</v>
      </c>
      <c r="M931" s="437">
        <v>1</v>
      </c>
      <c r="N931" s="437">
        <v>1</v>
      </c>
      <c r="O931" s="437">
        <v>1</v>
      </c>
      <c r="P931" s="437">
        <v>1</v>
      </c>
      <c r="Q931" s="437">
        <v>1</v>
      </c>
      <c r="R931" s="437">
        <v>1</v>
      </c>
      <c r="S931" s="448">
        <v>572595</v>
      </c>
      <c r="T931" s="448">
        <v>0</v>
      </c>
      <c r="U931" s="448">
        <v>0</v>
      </c>
      <c r="V931" s="448">
        <v>2963.18</v>
      </c>
      <c r="W931" s="448">
        <v>0</v>
      </c>
      <c r="X931" s="448">
        <v>0</v>
      </c>
      <c r="Y931" s="448">
        <v>0</v>
      </c>
      <c r="Z931" s="448">
        <v>572595</v>
      </c>
      <c r="AA931" s="846">
        <v>43817</v>
      </c>
      <c r="AB931" s="846">
        <v>47105</v>
      </c>
      <c r="AC931" s="847">
        <v>572595</v>
      </c>
      <c r="AD931" s="448">
        <v>7.4055555555555559</v>
      </c>
      <c r="AE931" s="448">
        <v>9.1333333333333329</v>
      </c>
      <c r="AF931" s="848">
        <v>6.2100000000000002E-2</v>
      </c>
      <c r="AG931" s="448">
        <v>4240384.083333334</v>
      </c>
      <c r="AH931" s="448">
        <v>5229701</v>
      </c>
      <c r="AI931" s="448">
        <v>35558.1495</v>
      </c>
      <c r="AJ931" s="448">
        <v>7.4055555555555568</v>
      </c>
      <c r="AK931" s="448">
        <v>9.1333333333333329</v>
      </c>
      <c r="AL931" s="448">
        <v>6.2100000000000002E-2</v>
      </c>
    </row>
    <row r="932" spans="1:38">
      <c r="A932" s="437" t="s">
        <v>1066</v>
      </c>
      <c r="B932" s="437" t="s">
        <v>2708</v>
      </c>
      <c r="C932" s="437" t="s">
        <v>517</v>
      </c>
      <c r="D932" s="437" t="s">
        <v>518</v>
      </c>
      <c r="E932" s="437" t="s">
        <v>1393</v>
      </c>
      <c r="F932" s="437" t="s">
        <v>986</v>
      </c>
      <c r="G932" s="437" t="s">
        <v>1369</v>
      </c>
      <c r="H932" s="437" t="s">
        <v>985</v>
      </c>
      <c r="I932" s="437" t="s">
        <v>0</v>
      </c>
      <c r="J932" s="437" t="s">
        <v>987</v>
      </c>
      <c r="K932" s="437" t="s">
        <v>521</v>
      </c>
      <c r="L932" s="437" t="s">
        <v>533</v>
      </c>
      <c r="M932" s="437">
        <v>1</v>
      </c>
      <c r="N932" s="437">
        <v>1</v>
      </c>
      <c r="O932" s="437">
        <v>1</v>
      </c>
      <c r="P932" s="437">
        <v>1</v>
      </c>
      <c r="Q932" s="437">
        <v>1</v>
      </c>
      <c r="R932" s="437">
        <v>1</v>
      </c>
      <c r="S932" s="448">
        <v>424505</v>
      </c>
      <c r="T932" s="448">
        <v>0</v>
      </c>
      <c r="U932" s="448">
        <v>0</v>
      </c>
      <c r="V932" s="448">
        <v>2299.4</v>
      </c>
      <c r="W932" s="448">
        <v>0</v>
      </c>
      <c r="X932" s="448">
        <v>0</v>
      </c>
      <c r="Y932" s="448">
        <v>0</v>
      </c>
      <c r="Z932" s="448">
        <v>424505</v>
      </c>
      <c r="AA932" s="846">
        <v>43817</v>
      </c>
      <c r="AB932" s="846">
        <v>47470</v>
      </c>
      <c r="AC932" s="847">
        <v>424505</v>
      </c>
      <c r="AD932" s="448">
        <v>8.4194444444444443</v>
      </c>
      <c r="AE932" s="448">
        <v>10.147222222222222</v>
      </c>
      <c r="AF932" s="848">
        <v>6.5000000000000002E-2</v>
      </c>
      <c r="AG932" s="448">
        <v>3574096.263888889</v>
      </c>
      <c r="AH932" s="448">
        <v>4307546.569444444</v>
      </c>
      <c r="AI932" s="448">
        <v>27592.825000000001</v>
      </c>
      <c r="AJ932" s="448">
        <v>8.4194444444444443</v>
      </c>
      <c r="AK932" s="448">
        <v>10.14722222222222</v>
      </c>
      <c r="AL932" s="448">
        <v>6.5000000000000002E-2</v>
      </c>
    </row>
    <row r="933" spans="1:38">
      <c r="A933" s="437" t="s">
        <v>1067</v>
      </c>
      <c r="B933" s="437" t="s">
        <v>2709</v>
      </c>
      <c r="C933" s="437" t="s">
        <v>517</v>
      </c>
      <c r="D933" s="437" t="s">
        <v>518</v>
      </c>
      <c r="E933" s="437" t="s">
        <v>1393</v>
      </c>
      <c r="F933" s="437" t="s">
        <v>986</v>
      </c>
      <c r="G933" s="437" t="s">
        <v>1369</v>
      </c>
      <c r="H933" s="437" t="s">
        <v>985</v>
      </c>
      <c r="I933" s="437" t="s">
        <v>0</v>
      </c>
      <c r="J933" s="437" t="s">
        <v>987</v>
      </c>
      <c r="K933" s="437" t="s">
        <v>521</v>
      </c>
      <c r="L933" s="437" t="s">
        <v>533</v>
      </c>
      <c r="M933" s="437">
        <v>1</v>
      </c>
      <c r="N933" s="437">
        <v>1</v>
      </c>
      <c r="O933" s="437">
        <v>1</v>
      </c>
      <c r="P933" s="437">
        <v>1</v>
      </c>
      <c r="Q933" s="437">
        <v>1</v>
      </c>
      <c r="R933" s="437">
        <v>1</v>
      </c>
      <c r="S933" s="448">
        <v>49117.5</v>
      </c>
      <c r="T933" s="448">
        <v>0</v>
      </c>
      <c r="U933" s="448">
        <v>0</v>
      </c>
      <c r="V933" s="448">
        <v>176</v>
      </c>
      <c r="W933" s="448">
        <v>0</v>
      </c>
      <c r="X933" s="448">
        <v>0</v>
      </c>
      <c r="Y933" s="448">
        <v>0</v>
      </c>
      <c r="Z933" s="448">
        <v>49117.5</v>
      </c>
      <c r="AA933" s="846">
        <v>43817</v>
      </c>
      <c r="AB933" s="846">
        <v>44913</v>
      </c>
      <c r="AC933" s="847">
        <v>49117.5</v>
      </c>
      <c r="AD933" s="448">
        <v>1.3166666666666667</v>
      </c>
      <c r="AE933" s="448">
        <v>3.0444444444444443</v>
      </c>
      <c r="AF933" s="848">
        <v>4.2999999999999997E-2</v>
      </c>
      <c r="AG933" s="448">
        <v>64671.375</v>
      </c>
      <c r="AH933" s="448">
        <v>149535.5</v>
      </c>
      <c r="AI933" s="448">
        <v>2112.0524999999998</v>
      </c>
      <c r="AJ933" s="448">
        <v>1.3166666666666667</v>
      </c>
      <c r="AK933" s="448">
        <v>3.0444444444444443</v>
      </c>
      <c r="AL933" s="448">
        <v>4.2999999999999997E-2</v>
      </c>
    </row>
    <row r="934" spans="1:38">
      <c r="A934" s="437" t="s">
        <v>1067</v>
      </c>
      <c r="B934" s="437" t="s">
        <v>2710</v>
      </c>
      <c r="C934" s="437" t="s">
        <v>517</v>
      </c>
      <c r="D934" s="437" t="s">
        <v>518</v>
      </c>
      <c r="E934" s="437" t="s">
        <v>1393</v>
      </c>
      <c r="F934" s="437" t="s">
        <v>986</v>
      </c>
      <c r="G934" s="437" t="s">
        <v>1369</v>
      </c>
      <c r="H934" s="437" t="s">
        <v>985</v>
      </c>
      <c r="I934" s="437" t="s">
        <v>0</v>
      </c>
      <c r="J934" s="437" t="s">
        <v>987</v>
      </c>
      <c r="K934" s="437" t="s">
        <v>521</v>
      </c>
      <c r="L934" s="437" t="s">
        <v>533</v>
      </c>
      <c r="M934" s="437">
        <v>1</v>
      </c>
      <c r="N934" s="437">
        <v>1</v>
      </c>
      <c r="O934" s="437">
        <v>1</v>
      </c>
      <c r="P934" s="437">
        <v>1</v>
      </c>
      <c r="Q934" s="437">
        <v>1</v>
      </c>
      <c r="R934" s="437">
        <v>1</v>
      </c>
      <c r="S934" s="448">
        <v>104725</v>
      </c>
      <c r="T934" s="448">
        <v>0</v>
      </c>
      <c r="U934" s="448">
        <v>0</v>
      </c>
      <c r="V934" s="448">
        <v>492.21</v>
      </c>
      <c r="W934" s="448">
        <v>0</v>
      </c>
      <c r="X934" s="448">
        <v>0</v>
      </c>
      <c r="Y934" s="448">
        <v>0</v>
      </c>
      <c r="Z934" s="448">
        <v>104725</v>
      </c>
      <c r="AA934" s="846">
        <v>43817</v>
      </c>
      <c r="AB934" s="846">
        <v>46374</v>
      </c>
      <c r="AC934" s="847">
        <v>104725</v>
      </c>
      <c r="AD934" s="448">
        <v>5.375</v>
      </c>
      <c r="AE934" s="448">
        <v>7.1027777777777779</v>
      </c>
      <c r="AF934" s="848">
        <v>5.6399999999999999E-2</v>
      </c>
      <c r="AG934" s="448">
        <v>562896.875</v>
      </c>
      <c r="AH934" s="448">
        <v>743838.40277777775</v>
      </c>
      <c r="AI934" s="448">
        <v>5906.49</v>
      </c>
      <c r="AJ934" s="448">
        <v>5.375</v>
      </c>
      <c r="AK934" s="448">
        <v>7.1027777777777779</v>
      </c>
      <c r="AL934" s="448">
        <v>5.6399999999999999E-2</v>
      </c>
    </row>
    <row r="935" spans="1:38">
      <c r="A935" s="437" t="s">
        <v>1067</v>
      </c>
      <c r="B935" s="437" t="s">
        <v>2711</v>
      </c>
      <c r="C935" s="437" t="s">
        <v>517</v>
      </c>
      <c r="D935" s="437" t="s">
        <v>518</v>
      </c>
      <c r="E935" s="437" t="s">
        <v>1393</v>
      </c>
      <c r="F935" s="437" t="s">
        <v>986</v>
      </c>
      <c r="G935" s="437" t="s">
        <v>1369</v>
      </c>
      <c r="H935" s="437" t="s">
        <v>985</v>
      </c>
      <c r="I935" s="437" t="s">
        <v>0</v>
      </c>
      <c r="J935" s="437" t="s">
        <v>987</v>
      </c>
      <c r="K935" s="437" t="s">
        <v>521</v>
      </c>
      <c r="L935" s="437" t="s">
        <v>533</v>
      </c>
      <c r="M935" s="437">
        <v>1</v>
      </c>
      <c r="N935" s="437">
        <v>1</v>
      </c>
      <c r="O935" s="437">
        <v>1</v>
      </c>
      <c r="P935" s="437">
        <v>1</v>
      </c>
      <c r="Q935" s="437">
        <v>1</v>
      </c>
      <c r="R935" s="437">
        <v>1</v>
      </c>
      <c r="S935" s="448">
        <v>38940</v>
      </c>
      <c r="T935" s="448">
        <v>0</v>
      </c>
      <c r="U935" s="448">
        <v>0</v>
      </c>
      <c r="V935" s="448">
        <v>201.51</v>
      </c>
      <c r="W935" s="448">
        <v>0</v>
      </c>
      <c r="X935" s="448">
        <v>0</v>
      </c>
      <c r="Y935" s="448">
        <v>0</v>
      </c>
      <c r="Z935" s="448">
        <v>38940</v>
      </c>
      <c r="AA935" s="846">
        <v>43817</v>
      </c>
      <c r="AB935" s="846">
        <v>47105</v>
      </c>
      <c r="AC935" s="847">
        <v>38940</v>
      </c>
      <c r="AD935" s="448">
        <v>7.4055555555555559</v>
      </c>
      <c r="AE935" s="448">
        <v>9.1333333333333329</v>
      </c>
      <c r="AF935" s="848">
        <v>6.2100000000000002E-2</v>
      </c>
      <c r="AG935" s="448">
        <v>288372.33333333337</v>
      </c>
      <c r="AH935" s="448">
        <v>355652</v>
      </c>
      <c r="AI935" s="448">
        <v>2418.174</v>
      </c>
      <c r="AJ935" s="448">
        <v>7.4055555555555568</v>
      </c>
      <c r="AK935" s="448">
        <v>9.1333333333333329</v>
      </c>
      <c r="AL935" s="448">
        <v>6.2100000000000002E-2</v>
      </c>
    </row>
    <row r="936" spans="1:38">
      <c r="A936" s="437" t="s">
        <v>1068</v>
      </c>
      <c r="B936" s="437" t="s">
        <v>2712</v>
      </c>
      <c r="C936" s="437" t="s">
        <v>517</v>
      </c>
      <c r="D936" s="437" t="s">
        <v>518</v>
      </c>
      <c r="E936" s="437" t="s">
        <v>1393</v>
      </c>
      <c r="F936" s="437" t="s">
        <v>986</v>
      </c>
      <c r="G936" s="437" t="s">
        <v>1369</v>
      </c>
      <c r="H936" s="437" t="s">
        <v>985</v>
      </c>
      <c r="I936" s="437" t="s">
        <v>0</v>
      </c>
      <c r="J936" s="437" t="s">
        <v>987</v>
      </c>
      <c r="K936" s="437" t="s">
        <v>521</v>
      </c>
      <c r="L936" s="437" t="s">
        <v>533</v>
      </c>
      <c r="M936" s="437">
        <v>1</v>
      </c>
      <c r="N936" s="437">
        <v>1</v>
      </c>
      <c r="O936" s="437">
        <v>1</v>
      </c>
      <c r="P936" s="437">
        <v>1</v>
      </c>
      <c r="Q936" s="437">
        <v>1</v>
      </c>
      <c r="R936" s="437">
        <v>1</v>
      </c>
      <c r="S936" s="448">
        <v>53100</v>
      </c>
      <c r="T936" s="448">
        <v>0</v>
      </c>
      <c r="U936" s="448">
        <v>0</v>
      </c>
      <c r="V936" s="448">
        <v>224.35</v>
      </c>
      <c r="W936" s="448">
        <v>0</v>
      </c>
      <c r="X936" s="448">
        <v>0</v>
      </c>
      <c r="Y936" s="448">
        <v>0</v>
      </c>
      <c r="Z936" s="448">
        <v>53100</v>
      </c>
      <c r="AA936" s="846">
        <v>43817</v>
      </c>
      <c r="AB936" s="846">
        <v>45644</v>
      </c>
      <c r="AC936" s="847">
        <v>53100</v>
      </c>
      <c r="AD936" s="448">
        <v>3.3472222222222223</v>
      </c>
      <c r="AE936" s="448">
        <v>5.0750000000000002</v>
      </c>
      <c r="AF936" s="848">
        <v>5.0700000000000002E-2</v>
      </c>
      <c r="AG936" s="448">
        <v>177737.5</v>
      </c>
      <c r="AH936" s="448">
        <v>269482.5</v>
      </c>
      <c r="AI936" s="448">
        <v>2692.17</v>
      </c>
      <c r="AJ936" s="448">
        <v>3.3472222222222223</v>
      </c>
      <c r="AK936" s="448">
        <v>5.0750000000000002</v>
      </c>
      <c r="AL936" s="448">
        <v>5.0700000000000002E-2</v>
      </c>
    </row>
    <row r="937" spans="1:38">
      <c r="A937" s="437" t="s">
        <v>1068</v>
      </c>
      <c r="B937" s="437" t="s">
        <v>2713</v>
      </c>
      <c r="C937" s="437" t="s">
        <v>517</v>
      </c>
      <c r="D937" s="437" t="s">
        <v>518</v>
      </c>
      <c r="E937" s="437" t="s">
        <v>1393</v>
      </c>
      <c r="F937" s="437" t="s">
        <v>986</v>
      </c>
      <c r="G937" s="437" t="s">
        <v>1369</v>
      </c>
      <c r="H937" s="437" t="s">
        <v>985</v>
      </c>
      <c r="I937" s="437" t="s">
        <v>0</v>
      </c>
      <c r="J937" s="437" t="s">
        <v>987</v>
      </c>
      <c r="K937" s="437" t="s">
        <v>521</v>
      </c>
      <c r="L937" s="437" t="s">
        <v>533</v>
      </c>
      <c r="M937" s="437">
        <v>1</v>
      </c>
      <c r="N937" s="437">
        <v>1</v>
      </c>
      <c r="O937" s="437">
        <v>1</v>
      </c>
      <c r="P937" s="437">
        <v>1</v>
      </c>
      <c r="Q937" s="437">
        <v>1</v>
      </c>
      <c r="R937" s="437">
        <v>1</v>
      </c>
      <c r="S937" s="448">
        <v>53100</v>
      </c>
      <c r="T937" s="448">
        <v>0</v>
      </c>
      <c r="U937" s="448">
        <v>0</v>
      </c>
      <c r="V937" s="448">
        <v>262.39999999999998</v>
      </c>
      <c r="W937" s="448">
        <v>0</v>
      </c>
      <c r="X937" s="448">
        <v>0</v>
      </c>
      <c r="Y937" s="448">
        <v>0</v>
      </c>
      <c r="Z937" s="448">
        <v>53100</v>
      </c>
      <c r="AA937" s="846">
        <v>43817</v>
      </c>
      <c r="AB937" s="846">
        <v>46739</v>
      </c>
      <c r="AC937" s="847">
        <v>53100</v>
      </c>
      <c r="AD937" s="448">
        <v>6.3888888888888893</v>
      </c>
      <c r="AE937" s="448">
        <v>8.1166666666666671</v>
      </c>
      <c r="AF937" s="848">
        <v>5.9299999999999999E-2</v>
      </c>
      <c r="AG937" s="448">
        <v>339250</v>
      </c>
      <c r="AH937" s="448">
        <v>430995</v>
      </c>
      <c r="AI937" s="448">
        <v>3148.83</v>
      </c>
      <c r="AJ937" s="448">
        <v>6.3888888888888893</v>
      </c>
      <c r="AK937" s="448">
        <v>8.1166666666666671</v>
      </c>
      <c r="AL937" s="448">
        <v>5.9299999999999999E-2</v>
      </c>
    </row>
    <row r="938" spans="1:38">
      <c r="A938" s="437" t="s">
        <v>1069</v>
      </c>
      <c r="B938" s="437" t="s">
        <v>2714</v>
      </c>
      <c r="C938" s="437" t="s">
        <v>517</v>
      </c>
      <c r="D938" s="437" t="s">
        <v>518</v>
      </c>
      <c r="E938" s="437" t="s">
        <v>1393</v>
      </c>
      <c r="F938" s="437" t="s">
        <v>986</v>
      </c>
      <c r="G938" s="437" t="s">
        <v>1369</v>
      </c>
      <c r="H938" s="437" t="s">
        <v>985</v>
      </c>
      <c r="I938" s="437" t="s">
        <v>0</v>
      </c>
      <c r="J938" s="437" t="s">
        <v>987</v>
      </c>
      <c r="K938" s="437" t="s">
        <v>521</v>
      </c>
      <c r="L938" s="437" t="s">
        <v>533</v>
      </c>
      <c r="M938" s="437">
        <v>1</v>
      </c>
      <c r="N938" s="437">
        <v>1</v>
      </c>
      <c r="O938" s="437">
        <v>1</v>
      </c>
      <c r="P938" s="437">
        <v>1</v>
      </c>
      <c r="Q938" s="437">
        <v>1</v>
      </c>
      <c r="R938" s="437">
        <v>1</v>
      </c>
      <c r="S938" s="448">
        <v>53100</v>
      </c>
      <c r="T938" s="448">
        <v>0</v>
      </c>
      <c r="U938" s="448">
        <v>0</v>
      </c>
      <c r="V938" s="448">
        <v>208.42</v>
      </c>
      <c r="W938" s="448">
        <v>0</v>
      </c>
      <c r="X938" s="448">
        <v>0</v>
      </c>
      <c r="Y938" s="448">
        <v>0</v>
      </c>
      <c r="Z938" s="448">
        <v>53100</v>
      </c>
      <c r="AA938" s="846">
        <v>43817</v>
      </c>
      <c r="AB938" s="846">
        <v>45278</v>
      </c>
      <c r="AC938" s="847">
        <v>53100</v>
      </c>
      <c r="AD938" s="448">
        <v>2.3305555555555557</v>
      </c>
      <c r="AE938" s="448">
        <v>4.0583333333333336</v>
      </c>
      <c r="AF938" s="848">
        <v>4.7100000000000003E-2</v>
      </c>
      <c r="AG938" s="448">
        <v>123752.50000000001</v>
      </c>
      <c r="AH938" s="448">
        <v>215497.5</v>
      </c>
      <c r="AI938" s="448">
        <v>2501.0100000000002</v>
      </c>
      <c r="AJ938" s="448">
        <v>2.3305555555555557</v>
      </c>
      <c r="AK938" s="448">
        <v>4.0583333333333336</v>
      </c>
      <c r="AL938" s="448">
        <v>4.7100000000000003E-2</v>
      </c>
    </row>
    <row r="939" spans="1:38">
      <c r="A939" s="437" t="s">
        <v>1070</v>
      </c>
      <c r="B939" s="437" t="s">
        <v>2715</v>
      </c>
      <c r="C939" s="437" t="s">
        <v>517</v>
      </c>
      <c r="D939" s="437" t="s">
        <v>518</v>
      </c>
      <c r="E939" s="437" t="s">
        <v>1393</v>
      </c>
      <c r="F939" s="437" t="s">
        <v>986</v>
      </c>
      <c r="G939" s="437" t="s">
        <v>1369</v>
      </c>
      <c r="H939" s="437" t="s">
        <v>985</v>
      </c>
      <c r="I939" s="437" t="s">
        <v>0</v>
      </c>
      <c r="J939" s="437" t="s">
        <v>987</v>
      </c>
      <c r="K939" s="437" t="s">
        <v>521</v>
      </c>
      <c r="L939" s="437" t="s">
        <v>533</v>
      </c>
      <c r="M939" s="437">
        <v>1</v>
      </c>
      <c r="N939" s="437">
        <v>1</v>
      </c>
      <c r="O939" s="437">
        <v>1</v>
      </c>
      <c r="P939" s="437">
        <v>1</v>
      </c>
      <c r="Q939" s="437">
        <v>1</v>
      </c>
      <c r="R939" s="437">
        <v>1</v>
      </c>
      <c r="S939" s="448">
        <v>37760</v>
      </c>
      <c r="T939" s="448">
        <v>0</v>
      </c>
      <c r="U939" s="448">
        <v>0</v>
      </c>
      <c r="V939" s="448">
        <v>135.31</v>
      </c>
      <c r="W939" s="448">
        <v>0</v>
      </c>
      <c r="X939" s="448">
        <v>0</v>
      </c>
      <c r="Y939" s="448">
        <v>0</v>
      </c>
      <c r="Z939" s="448">
        <v>37760</v>
      </c>
      <c r="AA939" s="846">
        <v>43817</v>
      </c>
      <c r="AB939" s="846">
        <v>44913</v>
      </c>
      <c r="AC939" s="847">
        <v>37760</v>
      </c>
      <c r="AD939" s="448">
        <v>1.3166666666666667</v>
      </c>
      <c r="AE939" s="448">
        <v>3.0444444444444443</v>
      </c>
      <c r="AF939" s="848">
        <v>4.2999999999999997E-2</v>
      </c>
      <c r="AG939" s="448">
        <v>49717.333333333336</v>
      </c>
      <c r="AH939" s="448">
        <v>114958.22222222222</v>
      </c>
      <c r="AI939" s="448">
        <v>1623.6799999999998</v>
      </c>
      <c r="AJ939" s="448">
        <v>1.3166666666666667</v>
      </c>
      <c r="AK939" s="448">
        <v>3.0444444444444443</v>
      </c>
      <c r="AL939" s="448">
        <v>4.2999999999999997E-2</v>
      </c>
    </row>
    <row r="940" spans="1:38">
      <c r="A940" s="437" t="s">
        <v>1071</v>
      </c>
      <c r="B940" s="437" t="s">
        <v>2716</v>
      </c>
      <c r="C940" s="437" t="s">
        <v>517</v>
      </c>
      <c r="D940" s="437" t="s">
        <v>518</v>
      </c>
      <c r="E940" s="437" t="s">
        <v>1393</v>
      </c>
      <c r="F940" s="437" t="s">
        <v>986</v>
      </c>
      <c r="G940" s="437" t="s">
        <v>1369</v>
      </c>
      <c r="H940" s="437" t="s">
        <v>985</v>
      </c>
      <c r="I940" s="437" t="s">
        <v>0</v>
      </c>
      <c r="J940" s="437" t="s">
        <v>987</v>
      </c>
      <c r="K940" s="437" t="s">
        <v>521</v>
      </c>
      <c r="L940" s="437" t="s">
        <v>533</v>
      </c>
      <c r="M940" s="437">
        <v>1</v>
      </c>
      <c r="N940" s="437">
        <v>1</v>
      </c>
      <c r="O940" s="437">
        <v>1</v>
      </c>
      <c r="P940" s="437">
        <v>1</v>
      </c>
      <c r="Q940" s="437">
        <v>1</v>
      </c>
      <c r="R940" s="437">
        <v>1</v>
      </c>
      <c r="S940" s="448">
        <v>105683.75</v>
      </c>
      <c r="T940" s="448">
        <v>0</v>
      </c>
      <c r="U940" s="448">
        <v>0</v>
      </c>
      <c r="V940" s="448">
        <v>336.43</v>
      </c>
      <c r="W940" s="448">
        <v>0</v>
      </c>
      <c r="X940" s="448">
        <v>0</v>
      </c>
      <c r="Y940" s="448">
        <v>0</v>
      </c>
      <c r="Z940" s="448">
        <v>105683.75</v>
      </c>
      <c r="AA940" s="846">
        <v>43817</v>
      </c>
      <c r="AB940" s="846">
        <v>44548</v>
      </c>
      <c r="AC940" s="847">
        <v>211367.5</v>
      </c>
      <c r="AD940" s="448">
        <v>0.30277777777777776</v>
      </c>
      <c r="AE940" s="448">
        <v>2.0305555555555554</v>
      </c>
      <c r="AF940" s="848">
        <v>3.8199999999999998E-2</v>
      </c>
      <c r="AG940" s="448">
        <v>31998.690972222219</v>
      </c>
      <c r="AH940" s="448">
        <v>214596.72569444444</v>
      </c>
      <c r="AI940" s="448">
        <v>4037.1192499999997</v>
      </c>
      <c r="AJ940" s="448">
        <v>0.30277777777777776</v>
      </c>
      <c r="AK940" s="448">
        <v>2.0305555555555554</v>
      </c>
      <c r="AL940" s="448">
        <v>3.8199999999999998E-2</v>
      </c>
    </row>
    <row r="941" spans="1:38">
      <c r="A941" s="437" t="s">
        <v>1071</v>
      </c>
      <c r="B941" s="437" t="s">
        <v>2717</v>
      </c>
      <c r="C941" s="437" t="s">
        <v>517</v>
      </c>
      <c r="D941" s="437" t="s">
        <v>518</v>
      </c>
      <c r="E941" s="437" t="s">
        <v>1393</v>
      </c>
      <c r="F941" s="437" t="s">
        <v>986</v>
      </c>
      <c r="G941" s="437" t="s">
        <v>1369</v>
      </c>
      <c r="H941" s="437" t="s">
        <v>985</v>
      </c>
      <c r="I941" s="437" t="s">
        <v>0</v>
      </c>
      <c r="J941" s="437" t="s">
        <v>987</v>
      </c>
      <c r="K941" s="437" t="s">
        <v>521</v>
      </c>
      <c r="L941" s="437" t="s">
        <v>533</v>
      </c>
      <c r="M941" s="437">
        <v>1</v>
      </c>
      <c r="N941" s="437">
        <v>1</v>
      </c>
      <c r="O941" s="437">
        <v>1</v>
      </c>
      <c r="P941" s="437">
        <v>1</v>
      </c>
      <c r="Q941" s="437">
        <v>1</v>
      </c>
      <c r="R941" s="437">
        <v>1</v>
      </c>
      <c r="S941" s="448">
        <v>339692.5</v>
      </c>
      <c r="T941" s="448">
        <v>0</v>
      </c>
      <c r="U941" s="448">
        <v>0</v>
      </c>
      <c r="V941" s="448">
        <v>1217.23</v>
      </c>
      <c r="W941" s="448">
        <v>0</v>
      </c>
      <c r="X941" s="448">
        <v>0</v>
      </c>
      <c r="Y941" s="448">
        <v>0</v>
      </c>
      <c r="Z941" s="448">
        <v>339692.5</v>
      </c>
      <c r="AA941" s="846">
        <v>43817</v>
      </c>
      <c r="AB941" s="846">
        <v>44913</v>
      </c>
      <c r="AC941" s="847">
        <v>339692.5</v>
      </c>
      <c r="AD941" s="448">
        <v>1.3166666666666667</v>
      </c>
      <c r="AE941" s="448">
        <v>3.0444444444444443</v>
      </c>
      <c r="AF941" s="848">
        <v>4.2999999999999997E-2</v>
      </c>
      <c r="AG941" s="448">
        <v>447261.79166666669</v>
      </c>
      <c r="AH941" s="448">
        <v>1034174.9444444444</v>
      </c>
      <c r="AI941" s="448">
        <v>14606.777499999998</v>
      </c>
      <c r="AJ941" s="448">
        <v>1.3166666666666667</v>
      </c>
      <c r="AK941" s="448">
        <v>3.0444444444444443</v>
      </c>
      <c r="AL941" s="448">
        <v>4.2999999999999997E-2</v>
      </c>
    </row>
    <row r="942" spans="1:38">
      <c r="A942" s="437" t="s">
        <v>1071</v>
      </c>
      <c r="B942" s="437" t="s">
        <v>2718</v>
      </c>
      <c r="C942" s="437" t="s">
        <v>517</v>
      </c>
      <c r="D942" s="437" t="s">
        <v>518</v>
      </c>
      <c r="E942" s="437" t="s">
        <v>1393</v>
      </c>
      <c r="F942" s="437" t="s">
        <v>986</v>
      </c>
      <c r="G942" s="437" t="s">
        <v>1369</v>
      </c>
      <c r="H942" s="437" t="s">
        <v>985</v>
      </c>
      <c r="I942" s="437" t="s">
        <v>0</v>
      </c>
      <c r="J942" s="437" t="s">
        <v>987</v>
      </c>
      <c r="K942" s="437" t="s">
        <v>521</v>
      </c>
      <c r="L942" s="437" t="s">
        <v>533</v>
      </c>
      <c r="M942" s="437">
        <v>1</v>
      </c>
      <c r="N942" s="437">
        <v>1</v>
      </c>
      <c r="O942" s="437">
        <v>1</v>
      </c>
      <c r="P942" s="437">
        <v>1</v>
      </c>
      <c r="Q942" s="437">
        <v>1</v>
      </c>
      <c r="R942" s="437">
        <v>1</v>
      </c>
      <c r="S942" s="448">
        <v>1046955</v>
      </c>
      <c r="T942" s="448">
        <v>0</v>
      </c>
      <c r="U942" s="448">
        <v>0</v>
      </c>
      <c r="V942" s="448">
        <v>4109.3</v>
      </c>
      <c r="W942" s="448">
        <v>0</v>
      </c>
      <c r="X942" s="448">
        <v>0</v>
      </c>
      <c r="Y942" s="448">
        <v>0</v>
      </c>
      <c r="Z942" s="448">
        <v>1046955</v>
      </c>
      <c r="AA942" s="846">
        <v>43817</v>
      </c>
      <c r="AB942" s="846">
        <v>45278</v>
      </c>
      <c r="AC942" s="847">
        <v>1046955</v>
      </c>
      <c r="AD942" s="448">
        <v>2.3305555555555557</v>
      </c>
      <c r="AE942" s="448">
        <v>4.0583333333333336</v>
      </c>
      <c r="AF942" s="848">
        <v>4.7100000000000003E-2</v>
      </c>
      <c r="AG942" s="448">
        <v>2439986.791666667</v>
      </c>
      <c r="AH942" s="448">
        <v>4248892.375</v>
      </c>
      <c r="AI942" s="448">
        <v>49311.580500000004</v>
      </c>
      <c r="AJ942" s="448">
        <v>2.3305555555555557</v>
      </c>
      <c r="AK942" s="448">
        <v>4.0583333333333336</v>
      </c>
      <c r="AL942" s="448">
        <v>4.7100000000000003E-2</v>
      </c>
    </row>
    <row r="943" spans="1:38">
      <c r="A943" s="437" t="s">
        <v>1071</v>
      </c>
      <c r="B943" s="437" t="s">
        <v>2719</v>
      </c>
      <c r="C943" s="437" t="s">
        <v>517</v>
      </c>
      <c r="D943" s="437" t="s">
        <v>518</v>
      </c>
      <c r="E943" s="437" t="s">
        <v>1393</v>
      </c>
      <c r="F943" s="437" t="s">
        <v>986</v>
      </c>
      <c r="G943" s="437" t="s">
        <v>1369</v>
      </c>
      <c r="H943" s="437" t="s">
        <v>985</v>
      </c>
      <c r="I943" s="437" t="s">
        <v>0</v>
      </c>
      <c r="J943" s="437" t="s">
        <v>987</v>
      </c>
      <c r="K943" s="437" t="s">
        <v>521</v>
      </c>
      <c r="L943" s="437" t="s">
        <v>533</v>
      </c>
      <c r="M943" s="437">
        <v>1</v>
      </c>
      <c r="N943" s="437">
        <v>1</v>
      </c>
      <c r="O943" s="437">
        <v>1</v>
      </c>
      <c r="P943" s="437">
        <v>1</v>
      </c>
      <c r="Q943" s="437">
        <v>1</v>
      </c>
      <c r="R943" s="437">
        <v>1</v>
      </c>
      <c r="S943" s="448">
        <v>1399037.5</v>
      </c>
      <c r="T943" s="448">
        <v>0</v>
      </c>
      <c r="U943" s="448">
        <v>0</v>
      </c>
      <c r="V943" s="448">
        <v>5910.93</v>
      </c>
      <c r="W943" s="448">
        <v>0</v>
      </c>
      <c r="X943" s="448">
        <v>0</v>
      </c>
      <c r="Y943" s="448">
        <v>0</v>
      </c>
      <c r="Z943" s="448">
        <v>1399037.5</v>
      </c>
      <c r="AA943" s="846">
        <v>43817</v>
      </c>
      <c r="AB943" s="846">
        <v>45644</v>
      </c>
      <c r="AC943" s="847">
        <v>1399037.5</v>
      </c>
      <c r="AD943" s="448">
        <v>3.3472222222222223</v>
      </c>
      <c r="AE943" s="448">
        <v>5.0750000000000002</v>
      </c>
      <c r="AF943" s="848">
        <v>5.0700000000000002E-2</v>
      </c>
      <c r="AG943" s="448">
        <v>4682889.409722222</v>
      </c>
      <c r="AH943" s="448">
        <v>7100115.3125</v>
      </c>
      <c r="AI943" s="448">
        <v>70931.201249999998</v>
      </c>
      <c r="AJ943" s="448">
        <v>3.3472222222222219</v>
      </c>
      <c r="AK943" s="448">
        <v>5.0750000000000002</v>
      </c>
      <c r="AL943" s="448">
        <v>5.0700000000000002E-2</v>
      </c>
    </row>
    <row r="944" spans="1:38">
      <c r="A944" s="437" t="s">
        <v>1071</v>
      </c>
      <c r="B944" s="437" t="s">
        <v>2720</v>
      </c>
      <c r="C944" s="437" t="s">
        <v>517</v>
      </c>
      <c r="D944" s="437" t="s">
        <v>518</v>
      </c>
      <c r="E944" s="437" t="s">
        <v>1393</v>
      </c>
      <c r="F944" s="437" t="s">
        <v>986</v>
      </c>
      <c r="G944" s="437" t="s">
        <v>1369</v>
      </c>
      <c r="H944" s="437" t="s">
        <v>985</v>
      </c>
      <c r="I944" s="437" t="s">
        <v>0</v>
      </c>
      <c r="J944" s="437" t="s">
        <v>987</v>
      </c>
      <c r="K944" s="437" t="s">
        <v>521</v>
      </c>
      <c r="L944" s="437" t="s">
        <v>533</v>
      </c>
      <c r="M944" s="437">
        <v>1</v>
      </c>
      <c r="N944" s="437">
        <v>1</v>
      </c>
      <c r="O944" s="437">
        <v>1</v>
      </c>
      <c r="P944" s="437">
        <v>1</v>
      </c>
      <c r="Q944" s="437">
        <v>1</v>
      </c>
      <c r="R944" s="437">
        <v>1</v>
      </c>
      <c r="S944" s="448">
        <v>3046170</v>
      </c>
      <c r="T944" s="448">
        <v>0</v>
      </c>
      <c r="U944" s="448">
        <v>0</v>
      </c>
      <c r="V944" s="448">
        <v>13606.23</v>
      </c>
      <c r="W944" s="448">
        <v>0</v>
      </c>
      <c r="X944" s="448">
        <v>0</v>
      </c>
      <c r="Y944" s="448">
        <v>0</v>
      </c>
      <c r="Z944" s="448">
        <v>3046170</v>
      </c>
      <c r="AA944" s="846">
        <v>43817</v>
      </c>
      <c r="AB944" s="846">
        <v>46009</v>
      </c>
      <c r="AC944" s="847">
        <v>3046170</v>
      </c>
      <c r="AD944" s="448">
        <v>4.3611111111111107</v>
      </c>
      <c r="AE944" s="448">
        <v>6.0888888888888886</v>
      </c>
      <c r="AF944" s="848">
        <v>5.3600000000000002E-2</v>
      </c>
      <c r="AG944" s="448">
        <v>13284685.833333332</v>
      </c>
      <c r="AH944" s="448">
        <v>18547790.666666664</v>
      </c>
      <c r="AI944" s="448">
        <v>163274.712</v>
      </c>
      <c r="AJ944" s="448">
        <v>4.3611111111111107</v>
      </c>
      <c r="AK944" s="448">
        <v>6.0888888888888877</v>
      </c>
      <c r="AL944" s="448">
        <v>5.3600000000000002E-2</v>
      </c>
    </row>
    <row r="945" spans="1:38">
      <c r="A945" s="437" t="s">
        <v>1071</v>
      </c>
      <c r="B945" s="437" t="s">
        <v>2721</v>
      </c>
      <c r="C945" s="437" t="s">
        <v>517</v>
      </c>
      <c r="D945" s="437" t="s">
        <v>518</v>
      </c>
      <c r="E945" s="437" t="s">
        <v>1393</v>
      </c>
      <c r="F945" s="437" t="s">
        <v>986</v>
      </c>
      <c r="G945" s="437" t="s">
        <v>1369</v>
      </c>
      <c r="H945" s="437" t="s">
        <v>985</v>
      </c>
      <c r="I945" s="437" t="s">
        <v>0</v>
      </c>
      <c r="J945" s="437" t="s">
        <v>987</v>
      </c>
      <c r="K945" s="437" t="s">
        <v>521</v>
      </c>
      <c r="L945" s="437" t="s">
        <v>533</v>
      </c>
      <c r="M945" s="437">
        <v>1</v>
      </c>
      <c r="N945" s="437">
        <v>1</v>
      </c>
      <c r="O945" s="437">
        <v>1</v>
      </c>
      <c r="P945" s="437">
        <v>1</v>
      </c>
      <c r="Q945" s="437">
        <v>1</v>
      </c>
      <c r="R945" s="437">
        <v>1</v>
      </c>
      <c r="S945" s="448">
        <v>2747187.5</v>
      </c>
      <c r="T945" s="448">
        <v>0</v>
      </c>
      <c r="U945" s="448">
        <v>0</v>
      </c>
      <c r="V945" s="448">
        <v>12911.78</v>
      </c>
      <c r="W945" s="448">
        <v>0</v>
      </c>
      <c r="X945" s="448">
        <v>0</v>
      </c>
      <c r="Y945" s="448">
        <v>0</v>
      </c>
      <c r="Z945" s="448">
        <v>2747187.5</v>
      </c>
      <c r="AA945" s="846">
        <v>43817</v>
      </c>
      <c r="AB945" s="846">
        <v>46374</v>
      </c>
      <c r="AC945" s="847">
        <v>2747187.5</v>
      </c>
      <c r="AD945" s="448">
        <v>5.375</v>
      </c>
      <c r="AE945" s="448">
        <v>7.1027777777777779</v>
      </c>
      <c r="AF945" s="848">
        <v>5.6399999999999999E-2</v>
      </c>
      <c r="AG945" s="448">
        <v>14766132.8125</v>
      </c>
      <c r="AH945" s="448">
        <v>19512662.326388888</v>
      </c>
      <c r="AI945" s="448">
        <v>154941.375</v>
      </c>
      <c r="AJ945" s="448">
        <v>5.375</v>
      </c>
      <c r="AK945" s="448">
        <v>7.1027777777777779</v>
      </c>
      <c r="AL945" s="448">
        <v>5.6399999999999999E-2</v>
      </c>
    </row>
    <row r="946" spans="1:38">
      <c r="A946" s="437" t="s">
        <v>1071</v>
      </c>
      <c r="B946" s="437" t="s">
        <v>2722</v>
      </c>
      <c r="C946" s="437" t="s">
        <v>517</v>
      </c>
      <c r="D946" s="437" t="s">
        <v>518</v>
      </c>
      <c r="E946" s="437" t="s">
        <v>1393</v>
      </c>
      <c r="F946" s="437" t="s">
        <v>986</v>
      </c>
      <c r="G946" s="437" t="s">
        <v>1369</v>
      </c>
      <c r="H946" s="437" t="s">
        <v>985</v>
      </c>
      <c r="I946" s="437" t="s">
        <v>0</v>
      </c>
      <c r="J946" s="437" t="s">
        <v>987</v>
      </c>
      <c r="K946" s="437" t="s">
        <v>521</v>
      </c>
      <c r="L946" s="437" t="s">
        <v>533</v>
      </c>
      <c r="M946" s="437">
        <v>1</v>
      </c>
      <c r="N946" s="437">
        <v>1</v>
      </c>
      <c r="O946" s="437">
        <v>1</v>
      </c>
      <c r="P946" s="437">
        <v>1</v>
      </c>
      <c r="Q946" s="437">
        <v>1</v>
      </c>
      <c r="R946" s="437">
        <v>1</v>
      </c>
      <c r="S946" s="448">
        <v>1772065</v>
      </c>
      <c r="T946" s="448">
        <v>0</v>
      </c>
      <c r="U946" s="448">
        <v>0</v>
      </c>
      <c r="V946" s="448">
        <v>8756.9500000000007</v>
      </c>
      <c r="W946" s="448">
        <v>0</v>
      </c>
      <c r="X946" s="448">
        <v>0</v>
      </c>
      <c r="Y946" s="448">
        <v>0</v>
      </c>
      <c r="Z946" s="448">
        <v>1772065</v>
      </c>
      <c r="AA946" s="846">
        <v>43817</v>
      </c>
      <c r="AB946" s="846">
        <v>46739</v>
      </c>
      <c r="AC946" s="847">
        <v>1772065</v>
      </c>
      <c r="AD946" s="448">
        <v>6.3888888888888893</v>
      </c>
      <c r="AE946" s="448">
        <v>8.1166666666666671</v>
      </c>
      <c r="AF946" s="848">
        <v>5.9299999999999999E-2</v>
      </c>
      <c r="AG946" s="448">
        <v>11321526.38888889</v>
      </c>
      <c r="AH946" s="448">
        <v>14383260.916666668</v>
      </c>
      <c r="AI946" s="448">
        <v>105083.45449999999</v>
      </c>
      <c r="AJ946" s="448">
        <v>6.3888888888888893</v>
      </c>
      <c r="AK946" s="448">
        <v>8.1166666666666671</v>
      </c>
      <c r="AL946" s="448">
        <v>5.9299999999999999E-2</v>
      </c>
    </row>
    <row r="947" spans="1:38">
      <c r="A947" s="437" t="s">
        <v>1071</v>
      </c>
      <c r="B947" s="437" t="s">
        <v>2723</v>
      </c>
      <c r="C947" s="437" t="s">
        <v>517</v>
      </c>
      <c r="D947" s="437" t="s">
        <v>518</v>
      </c>
      <c r="E947" s="437" t="s">
        <v>1393</v>
      </c>
      <c r="F947" s="437" t="s">
        <v>986</v>
      </c>
      <c r="G947" s="437" t="s">
        <v>1369</v>
      </c>
      <c r="H947" s="437" t="s">
        <v>985</v>
      </c>
      <c r="I947" s="437" t="s">
        <v>0</v>
      </c>
      <c r="J947" s="437" t="s">
        <v>987</v>
      </c>
      <c r="K947" s="437" t="s">
        <v>521</v>
      </c>
      <c r="L947" s="437" t="s">
        <v>533</v>
      </c>
      <c r="M947" s="437">
        <v>1</v>
      </c>
      <c r="N947" s="437">
        <v>1</v>
      </c>
      <c r="O947" s="437">
        <v>1</v>
      </c>
      <c r="P947" s="437">
        <v>1</v>
      </c>
      <c r="Q947" s="437">
        <v>1</v>
      </c>
      <c r="R947" s="437">
        <v>1</v>
      </c>
      <c r="S947" s="448">
        <v>2121640</v>
      </c>
      <c r="T947" s="448">
        <v>0</v>
      </c>
      <c r="U947" s="448">
        <v>0</v>
      </c>
      <c r="V947" s="448">
        <v>10979.49</v>
      </c>
      <c r="W947" s="448">
        <v>0</v>
      </c>
      <c r="X947" s="448">
        <v>0</v>
      </c>
      <c r="Y947" s="448">
        <v>0</v>
      </c>
      <c r="Z947" s="448">
        <v>2121640</v>
      </c>
      <c r="AA947" s="846">
        <v>43817</v>
      </c>
      <c r="AB947" s="846">
        <v>47105</v>
      </c>
      <c r="AC947" s="847">
        <v>2121640</v>
      </c>
      <c r="AD947" s="448">
        <v>7.4055555555555559</v>
      </c>
      <c r="AE947" s="448">
        <v>9.1333333333333329</v>
      </c>
      <c r="AF947" s="848">
        <v>6.2100000000000002E-2</v>
      </c>
      <c r="AG947" s="448">
        <v>15711922.88888889</v>
      </c>
      <c r="AH947" s="448">
        <v>19377645.333333332</v>
      </c>
      <c r="AI947" s="448">
        <v>131753.84400000001</v>
      </c>
      <c r="AJ947" s="448">
        <v>7.4055555555555559</v>
      </c>
      <c r="AK947" s="448">
        <v>9.1333333333333329</v>
      </c>
      <c r="AL947" s="448">
        <v>6.2100000000000002E-2</v>
      </c>
    </row>
    <row r="948" spans="1:38">
      <c r="A948" s="437" t="s">
        <v>1071</v>
      </c>
      <c r="B948" s="437" t="s">
        <v>2724</v>
      </c>
      <c r="C948" s="437" t="s">
        <v>517</v>
      </c>
      <c r="D948" s="437" t="s">
        <v>518</v>
      </c>
      <c r="E948" s="437" t="s">
        <v>1393</v>
      </c>
      <c r="F948" s="437" t="s">
        <v>986</v>
      </c>
      <c r="G948" s="437" t="s">
        <v>1369</v>
      </c>
      <c r="H948" s="437" t="s">
        <v>985</v>
      </c>
      <c r="I948" s="437" t="s">
        <v>0</v>
      </c>
      <c r="J948" s="437" t="s">
        <v>987</v>
      </c>
      <c r="K948" s="437" t="s">
        <v>521</v>
      </c>
      <c r="L948" s="437" t="s">
        <v>533</v>
      </c>
      <c r="M948" s="437">
        <v>1</v>
      </c>
      <c r="N948" s="437">
        <v>1</v>
      </c>
      <c r="O948" s="437">
        <v>1</v>
      </c>
      <c r="P948" s="437">
        <v>1</v>
      </c>
      <c r="Q948" s="437">
        <v>1</v>
      </c>
      <c r="R948" s="437">
        <v>1</v>
      </c>
      <c r="S948" s="448">
        <v>887655</v>
      </c>
      <c r="T948" s="448">
        <v>0</v>
      </c>
      <c r="U948" s="448">
        <v>0</v>
      </c>
      <c r="V948" s="448">
        <v>4808.13</v>
      </c>
      <c r="W948" s="448">
        <v>0</v>
      </c>
      <c r="X948" s="448">
        <v>0</v>
      </c>
      <c r="Y948" s="448">
        <v>0</v>
      </c>
      <c r="Z948" s="448">
        <v>887655</v>
      </c>
      <c r="AA948" s="846">
        <v>43817</v>
      </c>
      <c r="AB948" s="846">
        <v>47470</v>
      </c>
      <c r="AC948" s="847">
        <v>887655</v>
      </c>
      <c r="AD948" s="448">
        <v>8.4194444444444443</v>
      </c>
      <c r="AE948" s="448">
        <v>10.147222222222222</v>
      </c>
      <c r="AF948" s="848">
        <v>6.5000000000000002E-2</v>
      </c>
      <c r="AG948" s="448">
        <v>7473561.958333333</v>
      </c>
      <c r="AH948" s="448">
        <v>9007232.541666666</v>
      </c>
      <c r="AI948" s="448">
        <v>57697.575000000004</v>
      </c>
      <c r="AJ948" s="448">
        <v>8.4194444444444443</v>
      </c>
      <c r="AK948" s="448">
        <v>10.147222222222222</v>
      </c>
      <c r="AL948" s="448">
        <v>6.5000000000000002E-2</v>
      </c>
    </row>
    <row r="949" spans="1:38">
      <c r="A949" s="437" t="s">
        <v>1072</v>
      </c>
      <c r="B949" s="437" t="s">
        <v>2725</v>
      </c>
      <c r="C949" s="437" t="s">
        <v>517</v>
      </c>
      <c r="D949" s="437" t="s">
        <v>518</v>
      </c>
      <c r="E949" s="437" t="s">
        <v>1393</v>
      </c>
      <c r="F949" s="437" t="s">
        <v>986</v>
      </c>
      <c r="G949" s="437" t="s">
        <v>1369</v>
      </c>
      <c r="H949" s="437" t="s">
        <v>985</v>
      </c>
      <c r="I949" s="437" t="s">
        <v>0</v>
      </c>
      <c r="J949" s="437" t="s">
        <v>987</v>
      </c>
      <c r="K949" s="437" t="s">
        <v>521</v>
      </c>
      <c r="L949" s="437" t="s">
        <v>533</v>
      </c>
      <c r="M949" s="437">
        <v>1</v>
      </c>
      <c r="N949" s="437">
        <v>1</v>
      </c>
      <c r="O949" s="437">
        <v>1</v>
      </c>
      <c r="P949" s="437">
        <v>1</v>
      </c>
      <c r="Q949" s="437">
        <v>1</v>
      </c>
      <c r="R949" s="437">
        <v>1</v>
      </c>
      <c r="S949" s="448">
        <v>53100</v>
      </c>
      <c r="T949" s="448">
        <v>0</v>
      </c>
      <c r="U949" s="448">
        <v>0</v>
      </c>
      <c r="V949" s="448">
        <v>190.27</v>
      </c>
      <c r="W949" s="448">
        <v>0</v>
      </c>
      <c r="X949" s="448">
        <v>0</v>
      </c>
      <c r="Y949" s="448">
        <v>0</v>
      </c>
      <c r="Z949" s="448">
        <v>53100</v>
      </c>
      <c r="AA949" s="846">
        <v>43818</v>
      </c>
      <c r="AB949" s="846">
        <v>44914</v>
      </c>
      <c r="AC949" s="847">
        <v>53100</v>
      </c>
      <c r="AD949" s="448">
        <v>1.3194444444444444</v>
      </c>
      <c r="AE949" s="448">
        <v>3.0444444444444443</v>
      </c>
      <c r="AF949" s="848">
        <v>4.2999999999999997E-2</v>
      </c>
      <c r="AG949" s="448">
        <v>70062.5</v>
      </c>
      <c r="AH949" s="448">
        <v>161660</v>
      </c>
      <c r="AI949" s="448">
        <v>2283.2999999999997</v>
      </c>
      <c r="AJ949" s="448">
        <v>1.3194444444444444</v>
      </c>
      <c r="AK949" s="448">
        <v>3.0444444444444443</v>
      </c>
      <c r="AL949" s="448">
        <v>4.2999999999999997E-2</v>
      </c>
    </row>
    <row r="950" spans="1:38">
      <c r="A950" s="437" t="s">
        <v>1073</v>
      </c>
      <c r="B950" s="437" t="s">
        <v>2726</v>
      </c>
      <c r="C950" s="437" t="s">
        <v>517</v>
      </c>
      <c r="D950" s="437" t="s">
        <v>518</v>
      </c>
      <c r="E950" s="437" t="s">
        <v>1393</v>
      </c>
      <c r="F950" s="437" t="s">
        <v>986</v>
      </c>
      <c r="G950" s="437" t="s">
        <v>1369</v>
      </c>
      <c r="H950" s="437" t="s">
        <v>985</v>
      </c>
      <c r="I950" s="437" t="s">
        <v>0</v>
      </c>
      <c r="J950" s="437" t="s">
        <v>987</v>
      </c>
      <c r="K950" s="437" t="s">
        <v>521</v>
      </c>
      <c r="L950" s="437" t="s">
        <v>533</v>
      </c>
      <c r="M950" s="437">
        <v>1</v>
      </c>
      <c r="N950" s="437">
        <v>1</v>
      </c>
      <c r="O950" s="437">
        <v>1</v>
      </c>
      <c r="P950" s="437">
        <v>1</v>
      </c>
      <c r="Q950" s="437">
        <v>1</v>
      </c>
      <c r="R950" s="437">
        <v>1</v>
      </c>
      <c r="S950" s="448">
        <v>48822.5</v>
      </c>
      <c r="T950" s="448">
        <v>0</v>
      </c>
      <c r="U950" s="448">
        <v>0</v>
      </c>
      <c r="V950" s="448">
        <v>206.28</v>
      </c>
      <c r="W950" s="448">
        <v>0</v>
      </c>
      <c r="X950" s="448">
        <v>0</v>
      </c>
      <c r="Y950" s="448">
        <v>0</v>
      </c>
      <c r="Z950" s="448">
        <v>48822.5</v>
      </c>
      <c r="AA950" s="846">
        <v>43819</v>
      </c>
      <c r="AB950" s="846">
        <v>45646</v>
      </c>
      <c r="AC950" s="847">
        <v>48822.5</v>
      </c>
      <c r="AD950" s="448">
        <v>3.3527777777777779</v>
      </c>
      <c r="AE950" s="448">
        <v>5.0750000000000002</v>
      </c>
      <c r="AF950" s="848">
        <v>5.0700000000000002E-2</v>
      </c>
      <c r="AG950" s="448">
        <v>163690.99305555556</v>
      </c>
      <c r="AH950" s="448">
        <v>247774.1875</v>
      </c>
      <c r="AI950" s="448">
        <v>2475.3007499999999</v>
      </c>
      <c r="AJ950" s="448">
        <v>3.3527777777777779</v>
      </c>
      <c r="AK950" s="448">
        <v>5.0750000000000002</v>
      </c>
      <c r="AL950" s="448">
        <v>5.0699999999999995E-2</v>
      </c>
    </row>
    <row r="951" spans="1:38">
      <c r="A951" s="437" t="s">
        <v>1073</v>
      </c>
      <c r="B951" s="437" t="s">
        <v>2727</v>
      </c>
      <c r="C951" s="437" t="s">
        <v>517</v>
      </c>
      <c r="D951" s="437" t="s">
        <v>518</v>
      </c>
      <c r="E951" s="437" t="s">
        <v>1393</v>
      </c>
      <c r="F951" s="437" t="s">
        <v>986</v>
      </c>
      <c r="G951" s="437" t="s">
        <v>1369</v>
      </c>
      <c r="H951" s="437" t="s">
        <v>985</v>
      </c>
      <c r="I951" s="437" t="s">
        <v>0</v>
      </c>
      <c r="J951" s="437" t="s">
        <v>987</v>
      </c>
      <c r="K951" s="437" t="s">
        <v>521</v>
      </c>
      <c r="L951" s="437" t="s">
        <v>533</v>
      </c>
      <c r="M951" s="437">
        <v>1</v>
      </c>
      <c r="N951" s="437">
        <v>1</v>
      </c>
      <c r="O951" s="437">
        <v>1</v>
      </c>
      <c r="P951" s="437">
        <v>1</v>
      </c>
      <c r="Q951" s="437">
        <v>1</v>
      </c>
      <c r="R951" s="437">
        <v>1</v>
      </c>
      <c r="S951" s="448">
        <v>52510</v>
      </c>
      <c r="T951" s="448">
        <v>0</v>
      </c>
      <c r="U951" s="448">
        <v>0</v>
      </c>
      <c r="V951" s="448">
        <v>234.54</v>
      </c>
      <c r="W951" s="448">
        <v>0</v>
      </c>
      <c r="X951" s="448">
        <v>0</v>
      </c>
      <c r="Y951" s="448">
        <v>0</v>
      </c>
      <c r="Z951" s="448">
        <v>52510</v>
      </c>
      <c r="AA951" s="846">
        <v>43819</v>
      </c>
      <c r="AB951" s="846">
        <v>46011</v>
      </c>
      <c r="AC951" s="847">
        <v>52510</v>
      </c>
      <c r="AD951" s="448">
        <v>4.3666666666666663</v>
      </c>
      <c r="AE951" s="448">
        <v>6.0888888888888886</v>
      </c>
      <c r="AF951" s="848">
        <v>5.3600000000000002E-2</v>
      </c>
      <c r="AG951" s="448">
        <v>229293.66666666666</v>
      </c>
      <c r="AH951" s="448">
        <v>319727.55555555556</v>
      </c>
      <c r="AI951" s="448">
        <v>2814.5360000000001</v>
      </c>
      <c r="AJ951" s="448">
        <v>4.3666666666666663</v>
      </c>
      <c r="AK951" s="448">
        <v>6.0888888888888886</v>
      </c>
      <c r="AL951" s="448">
        <v>5.3600000000000002E-2</v>
      </c>
    </row>
    <row r="952" spans="1:38">
      <c r="A952" s="437" t="s">
        <v>1073</v>
      </c>
      <c r="B952" s="437" t="s">
        <v>2728</v>
      </c>
      <c r="C952" s="437" t="s">
        <v>517</v>
      </c>
      <c r="D952" s="437" t="s">
        <v>518</v>
      </c>
      <c r="E952" s="437" t="s">
        <v>1393</v>
      </c>
      <c r="F952" s="437" t="s">
        <v>986</v>
      </c>
      <c r="G952" s="437" t="s">
        <v>1369</v>
      </c>
      <c r="H952" s="437" t="s">
        <v>985</v>
      </c>
      <c r="I952" s="437" t="s">
        <v>0</v>
      </c>
      <c r="J952" s="437" t="s">
        <v>987</v>
      </c>
      <c r="K952" s="437" t="s">
        <v>521</v>
      </c>
      <c r="L952" s="437" t="s">
        <v>533</v>
      </c>
      <c r="M952" s="437">
        <v>1</v>
      </c>
      <c r="N952" s="437">
        <v>1</v>
      </c>
      <c r="O952" s="437">
        <v>1</v>
      </c>
      <c r="P952" s="437">
        <v>1</v>
      </c>
      <c r="Q952" s="437">
        <v>1</v>
      </c>
      <c r="R952" s="437">
        <v>1</v>
      </c>
      <c r="S952" s="448">
        <v>53100</v>
      </c>
      <c r="T952" s="448">
        <v>0</v>
      </c>
      <c r="U952" s="448">
        <v>0</v>
      </c>
      <c r="V952" s="448">
        <v>249.57</v>
      </c>
      <c r="W952" s="448">
        <v>0</v>
      </c>
      <c r="X952" s="448">
        <v>0</v>
      </c>
      <c r="Y952" s="448">
        <v>0</v>
      </c>
      <c r="Z952" s="448">
        <v>53100</v>
      </c>
      <c r="AA952" s="846">
        <v>43819</v>
      </c>
      <c r="AB952" s="846">
        <v>46376</v>
      </c>
      <c r="AC952" s="847">
        <v>53100</v>
      </c>
      <c r="AD952" s="448">
        <v>5.3805555555555555</v>
      </c>
      <c r="AE952" s="448">
        <v>7.1027777777777779</v>
      </c>
      <c r="AF952" s="848">
        <v>5.6399999999999999E-2</v>
      </c>
      <c r="AG952" s="448">
        <v>285707.5</v>
      </c>
      <c r="AH952" s="448">
        <v>377157.5</v>
      </c>
      <c r="AI952" s="448">
        <v>2994.84</v>
      </c>
      <c r="AJ952" s="448">
        <v>5.3805555555555555</v>
      </c>
      <c r="AK952" s="448">
        <v>7.1027777777777779</v>
      </c>
      <c r="AL952" s="448">
        <v>5.6400000000000006E-2</v>
      </c>
    </row>
    <row r="953" spans="1:38">
      <c r="A953" s="437" t="s">
        <v>1074</v>
      </c>
      <c r="B953" s="437" t="s">
        <v>2729</v>
      </c>
      <c r="C953" s="437" t="s">
        <v>517</v>
      </c>
      <c r="D953" s="437" t="s">
        <v>518</v>
      </c>
      <c r="E953" s="437" t="s">
        <v>1393</v>
      </c>
      <c r="F953" s="437" t="s">
        <v>986</v>
      </c>
      <c r="G953" s="437" t="s">
        <v>1369</v>
      </c>
      <c r="H953" s="437" t="s">
        <v>985</v>
      </c>
      <c r="I953" s="437" t="s">
        <v>0</v>
      </c>
      <c r="J953" s="437" t="s">
        <v>987</v>
      </c>
      <c r="K953" s="437" t="s">
        <v>521</v>
      </c>
      <c r="L953" s="437" t="s">
        <v>533</v>
      </c>
      <c r="M953" s="437">
        <v>1</v>
      </c>
      <c r="N953" s="437">
        <v>1</v>
      </c>
      <c r="O953" s="437">
        <v>1</v>
      </c>
      <c r="P953" s="437">
        <v>1</v>
      </c>
      <c r="Q953" s="437">
        <v>1</v>
      </c>
      <c r="R953" s="437">
        <v>1</v>
      </c>
      <c r="S953" s="448">
        <v>49412.5</v>
      </c>
      <c r="T953" s="448">
        <v>0</v>
      </c>
      <c r="U953" s="448">
        <v>0</v>
      </c>
      <c r="V953" s="448">
        <v>208.77</v>
      </c>
      <c r="W953" s="448">
        <v>0</v>
      </c>
      <c r="X953" s="448">
        <v>0</v>
      </c>
      <c r="Y953" s="448">
        <v>0</v>
      </c>
      <c r="Z953" s="448">
        <v>49412.5</v>
      </c>
      <c r="AA953" s="846">
        <v>43819</v>
      </c>
      <c r="AB953" s="846">
        <v>45646</v>
      </c>
      <c r="AC953" s="847">
        <v>49412.5</v>
      </c>
      <c r="AD953" s="448">
        <v>3.3527777777777779</v>
      </c>
      <c r="AE953" s="448">
        <v>5.0750000000000002</v>
      </c>
      <c r="AF953" s="848">
        <v>5.0700000000000002E-2</v>
      </c>
      <c r="AG953" s="448">
        <v>165669.13194444444</v>
      </c>
      <c r="AH953" s="448">
        <v>250768.4375</v>
      </c>
      <c r="AI953" s="448">
        <v>2505.2137499999999</v>
      </c>
      <c r="AJ953" s="448">
        <v>3.3527777777777779</v>
      </c>
      <c r="AK953" s="448">
        <v>5.0750000000000002</v>
      </c>
      <c r="AL953" s="448">
        <v>5.0699999999999995E-2</v>
      </c>
    </row>
    <row r="954" spans="1:38">
      <c r="A954" s="437" t="s">
        <v>1074</v>
      </c>
      <c r="B954" s="437" t="s">
        <v>2730</v>
      </c>
      <c r="C954" s="437" t="s">
        <v>517</v>
      </c>
      <c r="D954" s="437" t="s">
        <v>518</v>
      </c>
      <c r="E954" s="437" t="s">
        <v>1393</v>
      </c>
      <c r="F954" s="437" t="s">
        <v>986</v>
      </c>
      <c r="G954" s="437" t="s">
        <v>1369</v>
      </c>
      <c r="H954" s="437" t="s">
        <v>985</v>
      </c>
      <c r="I954" s="437" t="s">
        <v>0</v>
      </c>
      <c r="J954" s="437" t="s">
        <v>987</v>
      </c>
      <c r="K954" s="437" t="s">
        <v>521</v>
      </c>
      <c r="L954" s="437" t="s">
        <v>533</v>
      </c>
      <c r="M954" s="437">
        <v>1</v>
      </c>
      <c r="N954" s="437">
        <v>1</v>
      </c>
      <c r="O954" s="437">
        <v>1</v>
      </c>
      <c r="P954" s="437">
        <v>1</v>
      </c>
      <c r="Q954" s="437">
        <v>1</v>
      </c>
      <c r="R954" s="437">
        <v>1</v>
      </c>
      <c r="S954" s="448">
        <v>39825</v>
      </c>
      <c r="T954" s="448">
        <v>0</v>
      </c>
      <c r="U954" s="448">
        <v>0</v>
      </c>
      <c r="V954" s="448">
        <v>187.18</v>
      </c>
      <c r="W954" s="448">
        <v>0</v>
      </c>
      <c r="X954" s="448">
        <v>0</v>
      </c>
      <c r="Y954" s="448">
        <v>0</v>
      </c>
      <c r="Z954" s="448">
        <v>39825</v>
      </c>
      <c r="AA954" s="846">
        <v>43819</v>
      </c>
      <c r="AB954" s="846">
        <v>46376</v>
      </c>
      <c r="AC954" s="847">
        <v>39825</v>
      </c>
      <c r="AD954" s="448">
        <v>5.3805555555555555</v>
      </c>
      <c r="AE954" s="448">
        <v>7.1027777777777779</v>
      </c>
      <c r="AF954" s="848">
        <v>5.6399999999999999E-2</v>
      </c>
      <c r="AG954" s="448">
        <v>214280.625</v>
      </c>
      <c r="AH954" s="448">
        <v>282868.125</v>
      </c>
      <c r="AI954" s="448">
        <v>2246.13</v>
      </c>
      <c r="AJ954" s="448">
        <v>5.3805555555555555</v>
      </c>
      <c r="AK954" s="448">
        <v>7.1027777777777779</v>
      </c>
      <c r="AL954" s="448">
        <v>5.6400000000000006E-2</v>
      </c>
    </row>
    <row r="955" spans="1:38">
      <c r="A955" s="437" t="s">
        <v>1074</v>
      </c>
      <c r="B955" s="437" t="s">
        <v>2731</v>
      </c>
      <c r="C955" s="437" t="s">
        <v>517</v>
      </c>
      <c r="D955" s="437" t="s">
        <v>518</v>
      </c>
      <c r="E955" s="437" t="s">
        <v>1393</v>
      </c>
      <c r="F955" s="437" t="s">
        <v>986</v>
      </c>
      <c r="G955" s="437" t="s">
        <v>1369</v>
      </c>
      <c r="H955" s="437" t="s">
        <v>985</v>
      </c>
      <c r="I955" s="437" t="s">
        <v>0</v>
      </c>
      <c r="J955" s="437" t="s">
        <v>987</v>
      </c>
      <c r="K955" s="437" t="s">
        <v>521</v>
      </c>
      <c r="L955" s="437" t="s">
        <v>533</v>
      </c>
      <c r="M955" s="437">
        <v>1</v>
      </c>
      <c r="N955" s="437">
        <v>1</v>
      </c>
      <c r="O955" s="437">
        <v>1</v>
      </c>
      <c r="P955" s="437">
        <v>1</v>
      </c>
      <c r="Q955" s="437">
        <v>1</v>
      </c>
      <c r="R955" s="437">
        <v>1</v>
      </c>
      <c r="S955" s="448">
        <v>106200</v>
      </c>
      <c r="T955" s="448">
        <v>0</v>
      </c>
      <c r="U955" s="448">
        <v>0</v>
      </c>
      <c r="V955" s="448">
        <v>524.79999999999995</v>
      </c>
      <c r="W955" s="448">
        <v>0</v>
      </c>
      <c r="X955" s="448">
        <v>0</v>
      </c>
      <c r="Y955" s="448">
        <v>0</v>
      </c>
      <c r="Z955" s="448">
        <v>106200</v>
      </c>
      <c r="AA955" s="846">
        <v>43819</v>
      </c>
      <c r="AB955" s="846">
        <v>46741</v>
      </c>
      <c r="AC955" s="847">
        <v>106200</v>
      </c>
      <c r="AD955" s="448">
        <v>6.3944444444444448</v>
      </c>
      <c r="AE955" s="448">
        <v>8.1166666666666671</v>
      </c>
      <c r="AF955" s="848">
        <v>5.9299999999999999E-2</v>
      </c>
      <c r="AG955" s="448">
        <v>679090</v>
      </c>
      <c r="AH955" s="448">
        <v>861990</v>
      </c>
      <c r="AI955" s="448">
        <v>6297.66</v>
      </c>
      <c r="AJ955" s="448">
        <v>6.3944444444444448</v>
      </c>
      <c r="AK955" s="448">
        <v>8.1166666666666671</v>
      </c>
      <c r="AL955" s="448">
        <v>5.9299999999999999E-2</v>
      </c>
    </row>
    <row r="956" spans="1:38">
      <c r="A956" s="437" t="s">
        <v>1075</v>
      </c>
      <c r="B956" s="437" t="s">
        <v>2732</v>
      </c>
      <c r="C956" s="437" t="s">
        <v>517</v>
      </c>
      <c r="D956" s="437" t="s">
        <v>518</v>
      </c>
      <c r="E956" s="437" t="s">
        <v>1393</v>
      </c>
      <c r="F956" s="437" t="s">
        <v>986</v>
      </c>
      <c r="G956" s="437" t="s">
        <v>1369</v>
      </c>
      <c r="H956" s="437" t="s">
        <v>985</v>
      </c>
      <c r="I956" s="437" t="s">
        <v>0</v>
      </c>
      <c r="J956" s="437" t="s">
        <v>987</v>
      </c>
      <c r="K956" s="437" t="s">
        <v>521</v>
      </c>
      <c r="L956" s="437" t="s">
        <v>533</v>
      </c>
      <c r="M956" s="437">
        <v>1</v>
      </c>
      <c r="N956" s="437">
        <v>1</v>
      </c>
      <c r="O956" s="437">
        <v>1</v>
      </c>
      <c r="P956" s="437">
        <v>1</v>
      </c>
      <c r="Q956" s="437">
        <v>1</v>
      </c>
      <c r="R956" s="437">
        <v>1</v>
      </c>
      <c r="S956" s="448">
        <v>53100</v>
      </c>
      <c r="T956" s="448">
        <v>0</v>
      </c>
      <c r="U956" s="448">
        <v>0</v>
      </c>
      <c r="V956" s="448">
        <v>224.35</v>
      </c>
      <c r="W956" s="448">
        <v>0</v>
      </c>
      <c r="X956" s="448">
        <v>0</v>
      </c>
      <c r="Y956" s="448">
        <v>0</v>
      </c>
      <c r="Z956" s="448">
        <v>53100</v>
      </c>
      <c r="AA956" s="846">
        <v>43819</v>
      </c>
      <c r="AB956" s="846">
        <v>45646</v>
      </c>
      <c r="AC956" s="847">
        <v>53100</v>
      </c>
      <c r="AD956" s="448">
        <v>3.3527777777777779</v>
      </c>
      <c r="AE956" s="448">
        <v>5.0750000000000002</v>
      </c>
      <c r="AF956" s="848">
        <v>5.0700000000000002E-2</v>
      </c>
      <c r="AG956" s="448">
        <v>178032.5</v>
      </c>
      <c r="AH956" s="448">
        <v>269482.5</v>
      </c>
      <c r="AI956" s="448">
        <v>2692.17</v>
      </c>
      <c r="AJ956" s="448">
        <v>3.3527777777777779</v>
      </c>
      <c r="AK956" s="448">
        <v>5.0750000000000002</v>
      </c>
      <c r="AL956" s="448">
        <v>5.0700000000000002E-2</v>
      </c>
    </row>
    <row r="957" spans="1:38">
      <c r="A957" s="437" t="s">
        <v>1075</v>
      </c>
      <c r="B957" s="437" t="s">
        <v>2733</v>
      </c>
      <c r="C957" s="437" t="s">
        <v>517</v>
      </c>
      <c r="D957" s="437" t="s">
        <v>518</v>
      </c>
      <c r="E957" s="437" t="s">
        <v>1393</v>
      </c>
      <c r="F957" s="437" t="s">
        <v>986</v>
      </c>
      <c r="G957" s="437" t="s">
        <v>1369</v>
      </c>
      <c r="H957" s="437" t="s">
        <v>985</v>
      </c>
      <c r="I957" s="437" t="s">
        <v>0</v>
      </c>
      <c r="J957" s="437" t="s">
        <v>987</v>
      </c>
      <c r="K957" s="437" t="s">
        <v>521</v>
      </c>
      <c r="L957" s="437" t="s">
        <v>533</v>
      </c>
      <c r="M957" s="437">
        <v>1</v>
      </c>
      <c r="N957" s="437">
        <v>1</v>
      </c>
      <c r="O957" s="437">
        <v>1</v>
      </c>
      <c r="P957" s="437">
        <v>1</v>
      </c>
      <c r="Q957" s="437">
        <v>1</v>
      </c>
      <c r="R957" s="437">
        <v>1</v>
      </c>
      <c r="S957" s="448">
        <v>69472.5</v>
      </c>
      <c r="T957" s="448">
        <v>0</v>
      </c>
      <c r="U957" s="448">
        <v>0</v>
      </c>
      <c r="V957" s="448">
        <v>326.52</v>
      </c>
      <c r="W957" s="448">
        <v>0</v>
      </c>
      <c r="X957" s="448">
        <v>0</v>
      </c>
      <c r="Y957" s="448">
        <v>0</v>
      </c>
      <c r="Z957" s="448">
        <v>69472.5</v>
      </c>
      <c r="AA957" s="846">
        <v>43819</v>
      </c>
      <c r="AB957" s="846">
        <v>46376</v>
      </c>
      <c r="AC957" s="847">
        <v>69472.5</v>
      </c>
      <c r="AD957" s="448">
        <v>5.3805555555555555</v>
      </c>
      <c r="AE957" s="448">
        <v>7.1027777777777779</v>
      </c>
      <c r="AF957" s="848">
        <v>5.6399999999999999E-2</v>
      </c>
      <c r="AG957" s="448">
        <v>373800.64583333331</v>
      </c>
      <c r="AH957" s="448">
        <v>493447.72916666669</v>
      </c>
      <c r="AI957" s="448">
        <v>3918.2489999999998</v>
      </c>
      <c r="AJ957" s="448">
        <v>5.3805555555555555</v>
      </c>
      <c r="AK957" s="448">
        <v>7.1027777777777779</v>
      </c>
      <c r="AL957" s="448">
        <v>5.6399999999999999E-2</v>
      </c>
    </row>
    <row r="958" spans="1:38">
      <c r="A958" s="437" t="s">
        <v>1075</v>
      </c>
      <c r="B958" s="437" t="s">
        <v>2734</v>
      </c>
      <c r="C958" s="437" t="s">
        <v>517</v>
      </c>
      <c r="D958" s="437" t="s">
        <v>518</v>
      </c>
      <c r="E958" s="437" t="s">
        <v>1393</v>
      </c>
      <c r="F958" s="437" t="s">
        <v>986</v>
      </c>
      <c r="G958" s="437" t="s">
        <v>1369</v>
      </c>
      <c r="H958" s="437" t="s">
        <v>985</v>
      </c>
      <c r="I958" s="437" t="s">
        <v>0</v>
      </c>
      <c r="J958" s="437" t="s">
        <v>987</v>
      </c>
      <c r="K958" s="437" t="s">
        <v>521</v>
      </c>
      <c r="L958" s="437" t="s">
        <v>533</v>
      </c>
      <c r="M958" s="437">
        <v>1</v>
      </c>
      <c r="N958" s="437">
        <v>1</v>
      </c>
      <c r="O958" s="437">
        <v>1</v>
      </c>
      <c r="P958" s="437">
        <v>1</v>
      </c>
      <c r="Q958" s="437">
        <v>1</v>
      </c>
      <c r="R958" s="437">
        <v>1</v>
      </c>
      <c r="S958" s="448">
        <v>53100</v>
      </c>
      <c r="T958" s="448">
        <v>0</v>
      </c>
      <c r="U958" s="448">
        <v>0</v>
      </c>
      <c r="V958" s="448">
        <v>274.79000000000002</v>
      </c>
      <c r="W958" s="448">
        <v>0</v>
      </c>
      <c r="X958" s="448">
        <v>0</v>
      </c>
      <c r="Y958" s="448">
        <v>0</v>
      </c>
      <c r="Z958" s="448">
        <v>53100</v>
      </c>
      <c r="AA958" s="846">
        <v>43819</v>
      </c>
      <c r="AB958" s="846">
        <v>47107</v>
      </c>
      <c r="AC958" s="847">
        <v>53100</v>
      </c>
      <c r="AD958" s="448">
        <v>7.4111111111111114</v>
      </c>
      <c r="AE958" s="448">
        <v>9.1333333333333329</v>
      </c>
      <c r="AF958" s="848">
        <v>6.2100000000000002E-2</v>
      </c>
      <c r="AG958" s="448">
        <v>393530</v>
      </c>
      <c r="AH958" s="448">
        <v>484980</v>
      </c>
      <c r="AI958" s="448">
        <v>3297.51</v>
      </c>
      <c r="AJ958" s="448">
        <v>7.4111111111111114</v>
      </c>
      <c r="AK958" s="448">
        <v>9.1333333333333329</v>
      </c>
      <c r="AL958" s="448">
        <v>6.2100000000000002E-2</v>
      </c>
    </row>
    <row r="959" spans="1:38">
      <c r="A959" s="437" t="s">
        <v>1076</v>
      </c>
      <c r="B959" s="437" t="s">
        <v>2735</v>
      </c>
      <c r="C959" s="437" t="s">
        <v>517</v>
      </c>
      <c r="D959" s="437" t="s">
        <v>518</v>
      </c>
      <c r="E959" s="437" t="s">
        <v>1393</v>
      </c>
      <c r="F959" s="437" t="s">
        <v>986</v>
      </c>
      <c r="G959" s="437" t="s">
        <v>1369</v>
      </c>
      <c r="H959" s="437" t="s">
        <v>985</v>
      </c>
      <c r="I959" s="437" t="s">
        <v>0</v>
      </c>
      <c r="J959" s="437" t="s">
        <v>987</v>
      </c>
      <c r="K959" s="437" t="s">
        <v>521</v>
      </c>
      <c r="L959" s="437" t="s">
        <v>533</v>
      </c>
      <c r="M959" s="437">
        <v>1</v>
      </c>
      <c r="N959" s="437">
        <v>1</v>
      </c>
      <c r="O959" s="437">
        <v>1</v>
      </c>
      <c r="P959" s="437">
        <v>1</v>
      </c>
      <c r="Q959" s="437">
        <v>1</v>
      </c>
      <c r="R959" s="437">
        <v>1</v>
      </c>
      <c r="S959" s="448">
        <v>19027.5</v>
      </c>
      <c r="T959" s="448">
        <v>0</v>
      </c>
      <c r="U959" s="448">
        <v>0</v>
      </c>
      <c r="V959" s="448">
        <v>80.39</v>
      </c>
      <c r="W959" s="448">
        <v>0</v>
      </c>
      <c r="X959" s="448">
        <v>0</v>
      </c>
      <c r="Y959" s="448">
        <v>0</v>
      </c>
      <c r="Z959" s="448">
        <v>19027.5</v>
      </c>
      <c r="AA959" s="846">
        <v>43823</v>
      </c>
      <c r="AB959" s="846">
        <v>45650</v>
      </c>
      <c r="AC959" s="847">
        <v>19027.5</v>
      </c>
      <c r="AD959" s="448">
        <v>3.3638888888888889</v>
      </c>
      <c r="AE959" s="448">
        <v>5.0750000000000002</v>
      </c>
      <c r="AF959" s="848">
        <v>5.0700000000000002E-2</v>
      </c>
      <c r="AG959" s="448">
        <v>64006.395833333336</v>
      </c>
      <c r="AH959" s="448">
        <v>96564.5625</v>
      </c>
      <c r="AI959" s="448">
        <v>964.69425000000001</v>
      </c>
      <c r="AJ959" s="448">
        <v>3.3638888888888889</v>
      </c>
      <c r="AK959" s="448">
        <v>5.0750000000000002</v>
      </c>
      <c r="AL959" s="448">
        <v>5.0700000000000002E-2</v>
      </c>
    </row>
    <row r="960" spans="1:38">
      <c r="A960" s="437" t="s">
        <v>1076</v>
      </c>
      <c r="B960" s="437" t="s">
        <v>2736</v>
      </c>
      <c r="C960" s="437" t="s">
        <v>517</v>
      </c>
      <c r="D960" s="437" t="s">
        <v>518</v>
      </c>
      <c r="E960" s="437" t="s">
        <v>1393</v>
      </c>
      <c r="F960" s="437" t="s">
        <v>986</v>
      </c>
      <c r="G960" s="437" t="s">
        <v>1369</v>
      </c>
      <c r="H960" s="437" t="s">
        <v>985</v>
      </c>
      <c r="I960" s="437" t="s">
        <v>0</v>
      </c>
      <c r="J960" s="437" t="s">
        <v>987</v>
      </c>
      <c r="K960" s="437" t="s">
        <v>521</v>
      </c>
      <c r="L960" s="437" t="s">
        <v>533</v>
      </c>
      <c r="M960" s="437">
        <v>1</v>
      </c>
      <c r="N960" s="437">
        <v>1</v>
      </c>
      <c r="O960" s="437">
        <v>1</v>
      </c>
      <c r="P960" s="437">
        <v>1</v>
      </c>
      <c r="Q960" s="437">
        <v>1</v>
      </c>
      <c r="R960" s="437">
        <v>1</v>
      </c>
      <c r="S960" s="448">
        <v>53100</v>
      </c>
      <c r="T960" s="448">
        <v>0</v>
      </c>
      <c r="U960" s="448">
        <v>0</v>
      </c>
      <c r="V960" s="448">
        <v>262.39999999999998</v>
      </c>
      <c r="W960" s="448">
        <v>0</v>
      </c>
      <c r="X960" s="448">
        <v>0</v>
      </c>
      <c r="Y960" s="448">
        <v>0</v>
      </c>
      <c r="Z960" s="448">
        <v>53100</v>
      </c>
      <c r="AA960" s="846">
        <v>43823</v>
      </c>
      <c r="AB960" s="846">
        <v>46745</v>
      </c>
      <c r="AC960" s="847">
        <v>53100</v>
      </c>
      <c r="AD960" s="448">
        <v>6.4055555555555559</v>
      </c>
      <c r="AE960" s="448">
        <v>8.1166666666666671</v>
      </c>
      <c r="AF960" s="848">
        <v>5.9299999999999999E-2</v>
      </c>
      <c r="AG960" s="448">
        <v>340135</v>
      </c>
      <c r="AH960" s="448">
        <v>430995</v>
      </c>
      <c r="AI960" s="448">
        <v>3148.83</v>
      </c>
      <c r="AJ960" s="448">
        <v>6.4055555555555559</v>
      </c>
      <c r="AK960" s="448">
        <v>8.1166666666666671</v>
      </c>
      <c r="AL960" s="448">
        <v>5.9299999999999999E-2</v>
      </c>
    </row>
    <row r="961" spans="1:38">
      <c r="A961" s="437" t="s">
        <v>1076</v>
      </c>
      <c r="B961" s="437" t="s">
        <v>2737</v>
      </c>
      <c r="C961" s="437" t="s">
        <v>517</v>
      </c>
      <c r="D961" s="437" t="s">
        <v>518</v>
      </c>
      <c r="E961" s="437" t="s">
        <v>1393</v>
      </c>
      <c r="F961" s="437" t="s">
        <v>986</v>
      </c>
      <c r="G961" s="437" t="s">
        <v>1369</v>
      </c>
      <c r="H961" s="437" t="s">
        <v>985</v>
      </c>
      <c r="I961" s="437" t="s">
        <v>0</v>
      </c>
      <c r="J961" s="437" t="s">
        <v>987</v>
      </c>
      <c r="K961" s="437" t="s">
        <v>521</v>
      </c>
      <c r="L961" s="437" t="s">
        <v>533</v>
      </c>
      <c r="M961" s="437">
        <v>1</v>
      </c>
      <c r="N961" s="437">
        <v>1</v>
      </c>
      <c r="O961" s="437">
        <v>1</v>
      </c>
      <c r="P961" s="437">
        <v>1</v>
      </c>
      <c r="Q961" s="437">
        <v>1</v>
      </c>
      <c r="R961" s="437">
        <v>1</v>
      </c>
      <c r="S961" s="448">
        <v>53100</v>
      </c>
      <c r="T961" s="448">
        <v>0</v>
      </c>
      <c r="U961" s="448">
        <v>0</v>
      </c>
      <c r="V961" s="448">
        <v>274.79000000000002</v>
      </c>
      <c r="W961" s="448">
        <v>0</v>
      </c>
      <c r="X961" s="448">
        <v>0</v>
      </c>
      <c r="Y961" s="448">
        <v>0</v>
      </c>
      <c r="Z961" s="448">
        <v>53100</v>
      </c>
      <c r="AA961" s="846">
        <v>43823</v>
      </c>
      <c r="AB961" s="846">
        <v>47111</v>
      </c>
      <c r="AC961" s="847">
        <v>53100</v>
      </c>
      <c r="AD961" s="448">
        <v>7.4222222222222225</v>
      </c>
      <c r="AE961" s="448">
        <v>9.1333333333333329</v>
      </c>
      <c r="AF961" s="848">
        <v>6.2100000000000002E-2</v>
      </c>
      <c r="AG961" s="448">
        <v>394120</v>
      </c>
      <c r="AH961" s="448">
        <v>484980</v>
      </c>
      <c r="AI961" s="448">
        <v>3297.51</v>
      </c>
      <c r="AJ961" s="448">
        <v>7.4222222222222225</v>
      </c>
      <c r="AK961" s="448">
        <v>9.1333333333333329</v>
      </c>
      <c r="AL961" s="448">
        <v>6.2100000000000002E-2</v>
      </c>
    </row>
    <row r="962" spans="1:38">
      <c r="A962" s="437" t="s">
        <v>1077</v>
      </c>
      <c r="B962" s="437" t="s">
        <v>2738</v>
      </c>
      <c r="C962" s="437" t="s">
        <v>517</v>
      </c>
      <c r="D962" s="437" t="s">
        <v>518</v>
      </c>
      <c r="E962" s="437" t="s">
        <v>1393</v>
      </c>
      <c r="F962" s="437" t="s">
        <v>986</v>
      </c>
      <c r="G962" s="437" t="s">
        <v>1369</v>
      </c>
      <c r="H962" s="437" t="s">
        <v>985</v>
      </c>
      <c r="I962" s="437" t="s">
        <v>0</v>
      </c>
      <c r="J962" s="437" t="s">
        <v>987</v>
      </c>
      <c r="K962" s="437" t="s">
        <v>521</v>
      </c>
      <c r="L962" s="437" t="s">
        <v>533</v>
      </c>
      <c r="M962" s="437">
        <v>1</v>
      </c>
      <c r="N962" s="437">
        <v>1</v>
      </c>
      <c r="O962" s="437">
        <v>1</v>
      </c>
      <c r="P962" s="437">
        <v>1</v>
      </c>
      <c r="Q962" s="437">
        <v>1</v>
      </c>
      <c r="R962" s="437">
        <v>1</v>
      </c>
      <c r="S962" s="448">
        <v>53100</v>
      </c>
      <c r="T962" s="448">
        <v>0</v>
      </c>
      <c r="U962" s="448">
        <v>0</v>
      </c>
      <c r="V962" s="448">
        <v>208.42</v>
      </c>
      <c r="W962" s="448">
        <v>0</v>
      </c>
      <c r="X962" s="448">
        <v>0</v>
      </c>
      <c r="Y962" s="448">
        <v>0</v>
      </c>
      <c r="Z962" s="448">
        <v>53100</v>
      </c>
      <c r="AA962" s="846">
        <v>43823</v>
      </c>
      <c r="AB962" s="846">
        <v>45284</v>
      </c>
      <c r="AC962" s="847">
        <v>53100</v>
      </c>
      <c r="AD962" s="448">
        <v>2.3472222222222223</v>
      </c>
      <c r="AE962" s="448">
        <v>4.0583333333333336</v>
      </c>
      <c r="AF962" s="848">
        <v>4.7100000000000003E-2</v>
      </c>
      <c r="AG962" s="448">
        <v>124637.5</v>
      </c>
      <c r="AH962" s="448">
        <v>215497.5</v>
      </c>
      <c r="AI962" s="448">
        <v>2501.0100000000002</v>
      </c>
      <c r="AJ962" s="448">
        <v>2.3472222222222223</v>
      </c>
      <c r="AK962" s="448">
        <v>4.0583333333333336</v>
      </c>
      <c r="AL962" s="448">
        <v>4.7100000000000003E-2</v>
      </c>
    </row>
    <row r="963" spans="1:38">
      <c r="A963" s="437" t="s">
        <v>1078</v>
      </c>
      <c r="B963" s="437" t="s">
        <v>2739</v>
      </c>
      <c r="C963" s="437" t="s">
        <v>517</v>
      </c>
      <c r="D963" s="437" t="s">
        <v>518</v>
      </c>
      <c r="E963" s="437" t="s">
        <v>1393</v>
      </c>
      <c r="F963" s="437" t="s">
        <v>986</v>
      </c>
      <c r="G963" s="437" t="s">
        <v>1369</v>
      </c>
      <c r="H963" s="437" t="s">
        <v>985</v>
      </c>
      <c r="I963" s="437" t="s">
        <v>0</v>
      </c>
      <c r="J963" s="437" t="s">
        <v>987</v>
      </c>
      <c r="K963" s="437" t="s">
        <v>521</v>
      </c>
      <c r="L963" s="437" t="s">
        <v>533</v>
      </c>
      <c r="M963" s="437">
        <v>1</v>
      </c>
      <c r="N963" s="437">
        <v>1</v>
      </c>
      <c r="O963" s="437">
        <v>1</v>
      </c>
      <c r="P963" s="437">
        <v>1</v>
      </c>
      <c r="Q963" s="437">
        <v>1</v>
      </c>
      <c r="R963" s="437">
        <v>1</v>
      </c>
      <c r="S963" s="448">
        <v>37907.5</v>
      </c>
      <c r="T963" s="448">
        <v>0</v>
      </c>
      <c r="U963" s="448">
        <v>0</v>
      </c>
      <c r="V963" s="448">
        <v>169.32</v>
      </c>
      <c r="W963" s="448">
        <v>0</v>
      </c>
      <c r="X963" s="448">
        <v>0</v>
      </c>
      <c r="Y963" s="448">
        <v>0</v>
      </c>
      <c r="Z963" s="448">
        <v>37907.5</v>
      </c>
      <c r="AA963" s="846">
        <v>43823</v>
      </c>
      <c r="AB963" s="846">
        <v>46015</v>
      </c>
      <c r="AC963" s="847">
        <v>37907.5</v>
      </c>
      <c r="AD963" s="448">
        <v>4.3777777777777782</v>
      </c>
      <c r="AE963" s="448">
        <v>6.0888888888888886</v>
      </c>
      <c r="AF963" s="848">
        <v>5.3600000000000002E-2</v>
      </c>
      <c r="AG963" s="448">
        <v>165950.61111111112</v>
      </c>
      <c r="AH963" s="448">
        <v>230814.55555555553</v>
      </c>
      <c r="AI963" s="448">
        <v>2031.8420000000001</v>
      </c>
      <c r="AJ963" s="448">
        <v>4.3777777777777782</v>
      </c>
      <c r="AK963" s="448">
        <v>6.0888888888888886</v>
      </c>
      <c r="AL963" s="448">
        <v>5.3600000000000002E-2</v>
      </c>
    </row>
    <row r="964" spans="1:38">
      <c r="A964" s="437" t="s">
        <v>1078</v>
      </c>
      <c r="B964" s="437" t="s">
        <v>2740</v>
      </c>
      <c r="C964" s="437" t="s">
        <v>517</v>
      </c>
      <c r="D964" s="437" t="s">
        <v>518</v>
      </c>
      <c r="E964" s="437" t="s">
        <v>1393</v>
      </c>
      <c r="F964" s="437" t="s">
        <v>986</v>
      </c>
      <c r="G964" s="437" t="s">
        <v>1369</v>
      </c>
      <c r="H964" s="437" t="s">
        <v>985</v>
      </c>
      <c r="I964" s="437" t="s">
        <v>0</v>
      </c>
      <c r="J964" s="437" t="s">
        <v>987</v>
      </c>
      <c r="K964" s="437" t="s">
        <v>521</v>
      </c>
      <c r="L964" s="437" t="s">
        <v>533</v>
      </c>
      <c r="M964" s="437">
        <v>1</v>
      </c>
      <c r="N964" s="437">
        <v>1</v>
      </c>
      <c r="O964" s="437">
        <v>1</v>
      </c>
      <c r="P964" s="437">
        <v>1</v>
      </c>
      <c r="Q964" s="437">
        <v>1</v>
      </c>
      <c r="R964" s="437">
        <v>1</v>
      </c>
      <c r="S964" s="448">
        <v>178475</v>
      </c>
      <c r="T964" s="448">
        <v>0</v>
      </c>
      <c r="U964" s="448">
        <v>0</v>
      </c>
      <c r="V964" s="448">
        <v>838.83</v>
      </c>
      <c r="W964" s="448">
        <v>0</v>
      </c>
      <c r="X964" s="448">
        <v>0</v>
      </c>
      <c r="Y964" s="448">
        <v>0</v>
      </c>
      <c r="Z964" s="448">
        <v>178475</v>
      </c>
      <c r="AA964" s="846">
        <v>43823</v>
      </c>
      <c r="AB964" s="846">
        <v>46380</v>
      </c>
      <c r="AC964" s="847">
        <v>178475</v>
      </c>
      <c r="AD964" s="448">
        <v>5.3916666666666666</v>
      </c>
      <c r="AE964" s="448">
        <v>7.1027777777777779</v>
      </c>
      <c r="AF964" s="848">
        <v>5.6399999999999999E-2</v>
      </c>
      <c r="AG964" s="448">
        <v>962277.70833333337</v>
      </c>
      <c r="AH964" s="448">
        <v>1267668.263888889</v>
      </c>
      <c r="AI964" s="448">
        <v>10065.99</v>
      </c>
      <c r="AJ964" s="448">
        <v>5.3916666666666666</v>
      </c>
      <c r="AK964" s="448">
        <v>7.1027777777777787</v>
      </c>
      <c r="AL964" s="448">
        <v>5.6399999999999999E-2</v>
      </c>
    </row>
    <row r="965" spans="1:38">
      <c r="A965" s="437" t="s">
        <v>1078</v>
      </c>
      <c r="B965" s="437" t="s">
        <v>2741</v>
      </c>
      <c r="C965" s="437" t="s">
        <v>517</v>
      </c>
      <c r="D965" s="437" t="s">
        <v>518</v>
      </c>
      <c r="E965" s="437" t="s">
        <v>1393</v>
      </c>
      <c r="F965" s="437" t="s">
        <v>986</v>
      </c>
      <c r="G965" s="437" t="s">
        <v>1369</v>
      </c>
      <c r="H965" s="437" t="s">
        <v>985</v>
      </c>
      <c r="I965" s="437" t="s">
        <v>0</v>
      </c>
      <c r="J965" s="437" t="s">
        <v>987</v>
      </c>
      <c r="K965" s="437" t="s">
        <v>521</v>
      </c>
      <c r="L965" s="437" t="s">
        <v>533</v>
      </c>
      <c r="M965" s="437">
        <v>1</v>
      </c>
      <c r="N965" s="437">
        <v>1</v>
      </c>
      <c r="O965" s="437">
        <v>1</v>
      </c>
      <c r="P965" s="437">
        <v>1</v>
      </c>
      <c r="Q965" s="437">
        <v>1</v>
      </c>
      <c r="R965" s="437">
        <v>1</v>
      </c>
      <c r="S965" s="448">
        <v>53100</v>
      </c>
      <c r="T965" s="448">
        <v>0</v>
      </c>
      <c r="U965" s="448">
        <v>0</v>
      </c>
      <c r="V965" s="448">
        <v>262.39999999999998</v>
      </c>
      <c r="W965" s="448">
        <v>0</v>
      </c>
      <c r="X965" s="448">
        <v>0</v>
      </c>
      <c r="Y965" s="448">
        <v>0</v>
      </c>
      <c r="Z965" s="448">
        <v>53100</v>
      </c>
      <c r="AA965" s="846">
        <v>43823</v>
      </c>
      <c r="AB965" s="846">
        <v>46745</v>
      </c>
      <c r="AC965" s="847">
        <v>53100</v>
      </c>
      <c r="AD965" s="448">
        <v>6.4055555555555559</v>
      </c>
      <c r="AE965" s="448">
        <v>8.1166666666666671</v>
      </c>
      <c r="AF965" s="848">
        <v>5.9299999999999999E-2</v>
      </c>
      <c r="AG965" s="448">
        <v>340135</v>
      </c>
      <c r="AH965" s="448">
        <v>430995</v>
      </c>
      <c r="AI965" s="448">
        <v>3148.83</v>
      </c>
      <c r="AJ965" s="448">
        <v>6.4055555555555559</v>
      </c>
      <c r="AK965" s="448">
        <v>8.1166666666666671</v>
      </c>
      <c r="AL965" s="448">
        <v>5.9299999999999999E-2</v>
      </c>
    </row>
    <row r="966" spans="1:38">
      <c r="A966" s="437" t="s">
        <v>1079</v>
      </c>
      <c r="B966" s="437" t="s">
        <v>2742</v>
      </c>
      <c r="C966" s="437" t="s">
        <v>517</v>
      </c>
      <c r="D966" s="437" t="s">
        <v>518</v>
      </c>
      <c r="E966" s="437" t="s">
        <v>1393</v>
      </c>
      <c r="F966" s="437" t="s">
        <v>986</v>
      </c>
      <c r="G966" s="437" t="s">
        <v>1369</v>
      </c>
      <c r="H966" s="437" t="s">
        <v>985</v>
      </c>
      <c r="I966" s="437" t="s">
        <v>0</v>
      </c>
      <c r="J966" s="437" t="s">
        <v>987</v>
      </c>
      <c r="K966" s="437" t="s">
        <v>521</v>
      </c>
      <c r="L966" s="437" t="s">
        <v>533</v>
      </c>
      <c r="M966" s="437">
        <v>1</v>
      </c>
      <c r="N966" s="437">
        <v>1</v>
      </c>
      <c r="O966" s="437">
        <v>1</v>
      </c>
      <c r="P966" s="437">
        <v>1</v>
      </c>
      <c r="Q966" s="437">
        <v>1</v>
      </c>
      <c r="R966" s="437">
        <v>1</v>
      </c>
      <c r="S966" s="448">
        <v>106200</v>
      </c>
      <c r="T966" s="448">
        <v>0</v>
      </c>
      <c r="U966" s="448">
        <v>0</v>
      </c>
      <c r="V966" s="448">
        <v>448.69</v>
      </c>
      <c r="W966" s="448">
        <v>0</v>
      </c>
      <c r="X966" s="448">
        <v>0</v>
      </c>
      <c r="Y966" s="448">
        <v>0</v>
      </c>
      <c r="Z966" s="448">
        <v>106200</v>
      </c>
      <c r="AA966" s="846">
        <v>43823</v>
      </c>
      <c r="AB966" s="846">
        <v>45650</v>
      </c>
      <c r="AC966" s="847">
        <v>106200</v>
      </c>
      <c r="AD966" s="448">
        <v>3.3638888888888889</v>
      </c>
      <c r="AE966" s="448">
        <v>5.0750000000000002</v>
      </c>
      <c r="AF966" s="848">
        <v>5.0700000000000002E-2</v>
      </c>
      <c r="AG966" s="448">
        <v>357245</v>
      </c>
      <c r="AH966" s="448">
        <v>538965</v>
      </c>
      <c r="AI966" s="448">
        <v>5384.34</v>
      </c>
      <c r="AJ966" s="448">
        <v>3.3638888888888889</v>
      </c>
      <c r="AK966" s="448">
        <v>5.0750000000000002</v>
      </c>
      <c r="AL966" s="448">
        <v>5.0700000000000002E-2</v>
      </c>
    </row>
    <row r="967" spans="1:38">
      <c r="A967" s="437" t="s">
        <v>1079</v>
      </c>
      <c r="B967" s="437" t="s">
        <v>2743</v>
      </c>
      <c r="C967" s="437" t="s">
        <v>517</v>
      </c>
      <c r="D967" s="437" t="s">
        <v>518</v>
      </c>
      <c r="E967" s="437" t="s">
        <v>1393</v>
      </c>
      <c r="F967" s="437" t="s">
        <v>986</v>
      </c>
      <c r="G967" s="437" t="s">
        <v>1369</v>
      </c>
      <c r="H967" s="437" t="s">
        <v>985</v>
      </c>
      <c r="I967" s="437" t="s">
        <v>0</v>
      </c>
      <c r="J967" s="437" t="s">
        <v>987</v>
      </c>
      <c r="K967" s="437" t="s">
        <v>521</v>
      </c>
      <c r="L967" s="437" t="s">
        <v>533</v>
      </c>
      <c r="M967" s="437">
        <v>1</v>
      </c>
      <c r="N967" s="437">
        <v>1</v>
      </c>
      <c r="O967" s="437">
        <v>1</v>
      </c>
      <c r="P967" s="437">
        <v>1</v>
      </c>
      <c r="Q967" s="437">
        <v>1</v>
      </c>
      <c r="R967" s="437">
        <v>1</v>
      </c>
      <c r="S967" s="448">
        <v>53100</v>
      </c>
      <c r="T967" s="448">
        <v>0</v>
      </c>
      <c r="U967" s="448">
        <v>0</v>
      </c>
      <c r="V967" s="448">
        <v>237.18</v>
      </c>
      <c r="W967" s="448">
        <v>0</v>
      </c>
      <c r="X967" s="448">
        <v>0</v>
      </c>
      <c r="Y967" s="448">
        <v>0</v>
      </c>
      <c r="Z967" s="448">
        <v>53100</v>
      </c>
      <c r="AA967" s="846">
        <v>43823</v>
      </c>
      <c r="AB967" s="846">
        <v>46015</v>
      </c>
      <c r="AC967" s="847">
        <v>53100</v>
      </c>
      <c r="AD967" s="448">
        <v>4.3777777777777782</v>
      </c>
      <c r="AE967" s="448">
        <v>6.0888888888888886</v>
      </c>
      <c r="AF967" s="848">
        <v>5.3600000000000002E-2</v>
      </c>
      <c r="AG967" s="448">
        <v>232460.00000000003</v>
      </c>
      <c r="AH967" s="448">
        <v>323320</v>
      </c>
      <c r="AI967" s="448">
        <v>2846.1600000000003</v>
      </c>
      <c r="AJ967" s="448">
        <v>4.3777777777777782</v>
      </c>
      <c r="AK967" s="448">
        <v>6.0888888888888886</v>
      </c>
      <c r="AL967" s="448">
        <v>5.3600000000000009E-2</v>
      </c>
    </row>
    <row r="968" spans="1:38">
      <c r="A968" s="437" t="s">
        <v>1079</v>
      </c>
      <c r="B968" s="437" t="s">
        <v>2744</v>
      </c>
      <c r="C968" s="437" t="s">
        <v>517</v>
      </c>
      <c r="D968" s="437" t="s">
        <v>518</v>
      </c>
      <c r="E968" s="437" t="s">
        <v>1393</v>
      </c>
      <c r="F968" s="437" t="s">
        <v>986</v>
      </c>
      <c r="G968" s="437" t="s">
        <v>1369</v>
      </c>
      <c r="H968" s="437" t="s">
        <v>985</v>
      </c>
      <c r="I968" s="437" t="s">
        <v>0</v>
      </c>
      <c r="J968" s="437" t="s">
        <v>987</v>
      </c>
      <c r="K968" s="437" t="s">
        <v>521</v>
      </c>
      <c r="L968" s="437" t="s">
        <v>533</v>
      </c>
      <c r="M968" s="437">
        <v>1</v>
      </c>
      <c r="N968" s="437">
        <v>1</v>
      </c>
      <c r="O968" s="437">
        <v>1</v>
      </c>
      <c r="P968" s="437">
        <v>1</v>
      </c>
      <c r="Q968" s="437">
        <v>1</v>
      </c>
      <c r="R968" s="437">
        <v>1</v>
      </c>
      <c r="S968" s="448">
        <v>106200</v>
      </c>
      <c r="T968" s="448">
        <v>0</v>
      </c>
      <c r="U968" s="448">
        <v>0</v>
      </c>
      <c r="V968" s="448">
        <v>499.14</v>
      </c>
      <c r="W968" s="448">
        <v>0</v>
      </c>
      <c r="X968" s="448">
        <v>0</v>
      </c>
      <c r="Y968" s="448">
        <v>0</v>
      </c>
      <c r="Z968" s="448">
        <v>106200</v>
      </c>
      <c r="AA968" s="846">
        <v>43823</v>
      </c>
      <c r="AB968" s="846">
        <v>46380</v>
      </c>
      <c r="AC968" s="847">
        <v>106200</v>
      </c>
      <c r="AD968" s="448">
        <v>5.3916666666666666</v>
      </c>
      <c r="AE968" s="448">
        <v>7.1027777777777779</v>
      </c>
      <c r="AF968" s="848">
        <v>5.6399999999999999E-2</v>
      </c>
      <c r="AG968" s="448">
        <v>572595</v>
      </c>
      <c r="AH968" s="448">
        <v>754315</v>
      </c>
      <c r="AI968" s="448">
        <v>5989.68</v>
      </c>
      <c r="AJ968" s="448">
        <v>5.3916666666666666</v>
      </c>
      <c r="AK968" s="448">
        <v>7.1027777777777779</v>
      </c>
      <c r="AL968" s="448">
        <v>5.6400000000000006E-2</v>
      </c>
    </row>
    <row r="969" spans="1:38">
      <c r="A969" s="437" t="s">
        <v>1079</v>
      </c>
      <c r="B969" s="437" t="s">
        <v>2745</v>
      </c>
      <c r="C969" s="437" t="s">
        <v>517</v>
      </c>
      <c r="D969" s="437" t="s">
        <v>518</v>
      </c>
      <c r="E969" s="437" t="s">
        <v>1393</v>
      </c>
      <c r="F969" s="437" t="s">
        <v>986</v>
      </c>
      <c r="G969" s="437" t="s">
        <v>1369</v>
      </c>
      <c r="H969" s="437" t="s">
        <v>985</v>
      </c>
      <c r="I969" s="437" t="s">
        <v>0</v>
      </c>
      <c r="J969" s="437" t="s">
        <v>987</v>
      </c>
      <c r="K969" s="437" t="s">
        <v>521</v>
      </c>
      <c r="L969" s="437" t="s">
        <v>533</v>
      </c>
      <c r="M969" s="437">
        <v>1</v>
      </c>
      <c r="N969" s="437">
        <v>1</v>
      </c>
      <c r="O969" s="437">
        <v>1</v>
      </c>
      <c r="P969" s="437">
        <v>1</v>
      </c>
      <c r="Q969" s="437">
        <v>1</v>
      </c>
      <c r="R969" s="437">
        <v>1</v>
      </c>
      <c r="S969" s="448">
        <v>81715</v>
      </c>
      <c r="T969" s="448">
        <v>0</v>
      </c>
      <c r="U969" s="448">
        <v>0</v>
      </c>
      <c r="V969" s="448">
        <v>403.81</v>
      </c>
      <c r="W969" s="448">
        <v>0</v>
      </c>
      <c r="X969" s="448">
        <v>0</v>
      </c>
      <c r="Y969" s="448">
        <v>0</v>
      </c>
      <c r="Z969" s="448">
        <v>81715</v>
      </c>
      <c r="AA969" s="846">
        <v>43823</v>
      </c>
      <c r="AB969" s="846">
        <v>46745</v>
      </c>
      <c r="AC969" s="847">
        <v>81715</v>
      </c>
      <c r="AD969" s="448">
        <v>6.4055555555555559</v>
      </c>
      <c r="AE969" s="448">
        <v>8.1166666666666671</v>
      </c>
      <c r="AF969" s="848">
        <v>5.9299999999999999E-2</v>
      </c>
      <c r="AG969" s="448">
        <v>523429.97222222225</v>
      </c>
      <c r="AH969" s="448">
        <v>663253.41666666674</v>
      </c>
      <c r="AI969" s="448">
        <v>4845.6994999999997</v>
      </c>
      <c r="AJ969" s="448">
        <v>6.4055555555555559</v>
      </c>
      <c r="AK969" s="448">
        <v>8.1166666666666671</v>
      </c>
      <c r="AL969" s="448">
        <v>5.9299999999999999E-2</v>
      </c>
    </row>
    <row r="970" spans="1:38">
      <c r="A970" s="437" t="s">
        <v>1080</v>
      </c>
      <c r="B970" s="437" t="s">
        <v>2746</v>
      </c>
      <c r="C970" s="437" t="s">
        <v>517</v>
      </c>
      <c r="D970" s="437" t="s">
        <v>518</v>
      </c>
      <c r="E970" s="437" t="s">
        <v>1393</v>
      </c>
      <c r="F970" s="437" t="s">
        <v>986</v>
      </c>
      <c r="G970" s="437" t="s">
        <v>1369</v>
      </c>
      <c r="H970" s="437" t="s">
        <v>985</v>
      </c>
      <c r="I970" s="437" t="s">
        <v>0</v>
      </c>
      <c r="J970" s="437" t="s">
        <v>987</v>
      </c>
      <c r="K970" s="437" t="s">
        <v>521</v>
      </c>
      <c r="L970" s="437" t="s">
        <v>533</v>
      </c>
      <c r="M970" s="437">
        <v>1</v>
      </c>
      <c r="N970" s="437">
        <v>1</v>
      </c>
      <c r="O970" s="437">
        <v>1</v>
      </c>
      <c r="P970" s="437">
        <v>1</v>
      </c>
      <c r="Q970" s="437">
        <v>1</v>
      </c>
      <c r="R970" s="437">
        <v>1</v>
      </c>
      <c r="S970" s="448">
        <v>53100</v>
      </c>
      <c r="T970" s="448">
        <v>0</v>
      </c>
      <c r="U970" s="448">
        <v>0</v>
      </c>
      <c r="V970" s="448">
        <v>262.39999999999998</v>
      </c>
      <c r="W970" s="448">
        <v>0</v>
      </c>
      <c r="X970" s="448">
        <v>0</v>
      </c>
      <c r="Y970" s="448">
        <v>0</v>
      </c>
      <c r="Z970" s="448">
        <v>53100</v>
      </c>
      <c r="AA970" s="846">
        <v>43825</v>
      </c>
      <c r="AB970" s="846">
        <v>46747</v>
      </c>
      <c r="AC970" s="847">
        <v>53100</v>
      </c>
      <c r="AD970" s="448">
        <v>6.4111111111111114</v>
      </c>
      <c r="AE970" s="448">
        <v>8.1166666666666671</v>
      </c>
      <c r="AF970" s="848">
        <v>5.9299999999999999E-2</v>
      </c>
      <c r="AG970" s="448">
        <v>340430</v>
      </c>
      <c r="AH970" s="448">
        <v>430995</v>
      </c>
      <c r="AI970" s="448">
        <v>3148.83</v>
      </c>
      <c r="AJ970" s="448">
        <v>6.4111111111111114</v>
      </c>
      <c r="AK970" s="448">
        <v>8.1166666666666671</v>
      </c>
      <c r="AL970" s="448">
        <v>5.9299999999999999E-2</v>
      </c>
    </row>
    <row r="971" spans="1:38">
      <c r="A971" s="437" t="s">
        <v>1081</v>
      </c>
      <c r="B971" s="437" t="s">
        <v>2747</v>
      </c>
      <c r="C971" s="437" t="s">
        <v>517</v>
      </c>
      <c r="D971" s="437" t="s">
        <v>518</v>
      </c>
      <c r="E971" s="437" t="s">
        <v>1393</v>
      </c>
      <c r="F971" s="437" t="s">
        <v>986</v>
      </c>
      <c r="G971" s="437" t="s">
        <v>1369</v>
      </c>
      <c r="H971" s="437" t="s">
        <v>985</v>
      </c>
      <c r="I971" s="437" t="s">
        <v>0</v>
      </c>
      <c r="J971" s="437" t="s">
        <v>987</v>
      </c>
      <c r="K971" s="437" t="s">
        <v>521</v>
      </c>
      <c r="L971" s="437" t="s">
        <v>533</v>
      </c>
      <c r="M971" s="437">
        <v>1</v>
      </c>
      <c r="N971" s="437">
        <v>1</v>
      </c>
      <c r="O971" s="437">
        <v>1</v>
      </c>
      <c r="P971" s="437">
        <v>1</v>
      </c>
      <c r="Q971" s="437">
        <v>1</v>
      </c>
      <c r="R971" s="437">
        <v>1</v>
      </c>
      <c r="S971" s="448">
        <v>25148.75</v>
      </c>
      <c r="T971" s="448">
        <v>0</v>
      </c>
      <c r="U971" s="448">
        <v>0</v>
      </c>
      <c r="V971" s="448">
        <v>80.06</v>
      </c>
      <c r="W971" s="448">
        <v>0</v>
      </c>
      <c r="X971" s="448">
        <v>0</v>
      </c>
      <c r="Y971" s="448">
        <v>0</v>
      </c>
      <c r="Z971" s="448">
        <v>25148.75</v>
      </c>
      <c r="AA971" s="846">
        <v>43825</v>
      </c>
      <c r="AB971" s="846">
        <v>44556</v>
      </c>
      <c r="AC971" s="847">
        <v>50297.5</v>
      </c>
      <c r="AD971" s="448">
        <v>0.32500000000000001</v>
      </c>
      <c r="AE971" s="448">
        <v>2.0305555555555554</v>
      </c>
      <c r="AF971" s="848">
        <v>3.8199999999999998E-2</v>
      </c>
      <c r="AG971" s="448">
        <v>8173.34375</v>
      </c>
      <c r="AH971" s="448">
        <v>51065.934027777774</v>
      </c>
      <c r="AI971" s="448">
        <v>960.68224999999995</v>
      </c>
      <c r="AJ971" s="448">
        <v>0.32500000000000001</v>
      </c>
      <c r="AK971" s="448">
        <v>2.0305555555555554</v>
      </c>
      <c r="AL971" s="448">
        <v>3.8199999999999998E-2</v>
      </c>
    </row>
    <row r="972" spans="1:38">
      <c r="A972" s="437" t="s">
        <v>1082</v>
      </c>
      <c r="B972" s="437" t="s">
        <v>2748</v>
      </c>
      <c r="C972" s="437" t="s">
        <v>517</v>
      </c>
      <c r="D972" s="437" t="s">
        <v>518</v>
      </c>
      <c r="E972" s="437" t="s">
        <v>1393</v>
      </c>
      <c r="F972" s="437" t="s">
        <v>986</v>
      </c>
      <c r="G972" s="437" t="s">
        <v>1369</v>
      </c>
      <c r="H972" s="437" t="s">
        <v>985</v>
      </c>
      <c r="I972" s="437" t="s">
        <v>0</v>
      </c>
      <c r="J972" s="437" t="s">
        <v>987</v>
      </c>
      <c r="K972" s="437" t="s">
        <v>521</v>
      </c>
      <c r="L972" s="437" t="s">
        <v>533</v>
      </c>
      <c r="M972" s="437">
        <v>1</v>
      </c>
      <c r="N972" s="437">
        <v>1</v>
      </c>
      <c r="O972" s="437">
        <v>1</v>
      </c>
      <c r="P972" s="437">
        <v>1</v>
      </c>
      <c r="Q972" s="437">
        <v>1</v>
      </c>
      <c r="R972" s="437">
        <v>1</v>
      </c>
      <c r="S972" s="448">
        <v>26550</v>
      </c>
      <c r="T972" s="448">
        <v>0</v>
      </c>
      <c r="U972" s="448">
        <v>0</v>
      </c>
      <c r="V972" s="448">
        <v>84.52</v>
      </c>
      <c r="W972" s="448">
        <v>0</v>
      </c>
      <c r="X972" s="448">
        <v>0</v>
      </c>
      <c r="Y972" s="448">
        <v>0</v>
      </c>
      <c r="Z972" s="448">
        <v>26550</v>
      </c>
      <c r="AA972" s="846">
        <v>43825</v>
      </c>
      <c r="AB972" s="846">
        <v>44556</v>
      </c>
      <c r="AC972" s="847">
        <v>53100</v>
      </c>
      <c r="AD972" s="448">
        <v>0.32500000000000001</v>
      </c>
      <c r="AE972" s="448">
        <v>2.0305555555555554</v>
      </c>
      <c r="AF972" s="848">
        <v>3.8199999999999998E-2</v>
      </c>
      <c r="AG972" s="448">
        <v>8628.75</v>
      </c>
      <c r="AH972" s="448">
        <v>53911.25</v>
      </c>
      <c r="AI972" s="448">
        <v>1014.2099999999999</v>
      </c>
      <c r="AJ972" s="448">
        <v>0.32500000000000001</v>
      </c>
      <c r="AK972" s="448">
        <v>2.0305555555555554</v>
      </c>
      <c r="AL972" s="448">
        <v>3.8199999999999998E-2</v>
      </c>
    </row>
    <row r="973" spans="1:38">
      <c r="A973" s="437" t="s">
        <v>1082</v>
      </c>
      <c r="B973" s="437" t="s">
        <v>2749</v>
      </c>
      <c r="C973" s="437" t="s">
        <v>517</v>
      </c>
      <c r="D973" s="437" t="s">
        <v>518</v>
      </c>
      <c r="E973" s="437" t="s">
        <v>1393</v>
      </c>
      <c r="F973" s="437" t="s">
        <v>986</v>
      </c>
      <c r="G973" s="437" t="s">
        <v>1369</v>
      </c>
      <c r="H973" s="437" t="s">
        <v>985</v>
      </c>
      <c r="I973" s="437" t="s">
        <v>0</v>
      </c>
      <c r="J973" s="437" t="s">
        <v>987</v>
      </c>
      <c r="K973" s="437" t="s">
        <v>521</v>
      </c>
      <c r="L973" s="437" t="s">
        <v>533</v>
      </c>
      <c r="M973" s="437">
        <v>1</v>
      </c>
      <c r="N973" s="437">
        <v>1</v>
      </c>
      <c r="O973" s="437">
        <v>1</v>
      </c>
      <c r="P973" s="437">
        <v>1</v>
      </c>
      <c r="Q973" s="437">
        <v>1</v>
      </c>
      <c r="R973" s="437">
        <v>1</v>
      </c>
      <c r="S973" s="448">
        <v>50592.5</v>
      </c>
      <c r="T973" s="448">
        <v>0</v>
      </c>
      <c r="U973" s="448">
        <v>0</v>
      </c>
      <c r="V973" s="448">
        <v>181.29</v>
      </c>
      <c r="W973" s="448">
        <v>0</v>
      </c>
      <c r="X973" s="448">
        <v>0</v>
      </c>
      <c r="Y973" s="448">
        <v>0</v>
      </c>
      <c r="Z973" s="448">
        <v>50592.5</v>
      </c>
      <c r="AA973" s="846">
        <v>43825</v>
      </c>
      <c r="AB973" s="846">
        <v>44921</v>
      </c>
      <c r="AC973" s="847">
        <v>50592.5</v>
      </c>
      <c r="AD973" s="448">
        <v>1.3388888888888888</v>
      </c>
      <c r="AE973" s="448">
        <v>3.0444444444444443</v>
      </c>
      <c r="AF973" s="848">
        <v>4.2999999999999997E-2</v>
      </c>
      <c r="AG973" s="448">
        <v>67737.736111111109</v>
      </c>
      <c r="AH973" s="448">
        <v>154026.05555555556</v>
      </c>
      <c r="AI973" s="448">
        <v>2175.4775</v>
      </c>
      <c r="AJ973" s="448">
        <v>1.3388888888888888</v>
      </c>
      <c r="AK973" s="448">
        <v>3.0444444444444447</v>
      </c>
      <c r="AL973" s="448">
        <v>4.2999999999999997E-2</v>
      </c>
    </row>
    <row r="974" spans="1:38">
      <c r="A974" s="437" t="s">
        <v>1082</v>
      </c>
      <c r="B974" s="437" t="s">
        <v>2750</v>
      </c>
      <c r="C974" s="437" t="s">
        <v>517</v>
      </c>
      <c r="D974" s="437" t="s">
        <v>518</v>
      </c>
      <c r="E974" s="437" t="s">
        <v>1393</v>
      </c>
      <c r="F974" s="437" t="s">
        <v>986</v>
      </c>
      <c r="G974" s="437" t="s">
        <v>1369</v>
      </c>
      <c r="H974" s="437" t="s">
        <v>985</v>
      </c>
      <c r="I974" s="437" t="s">
        <v>0</v>
      </c>
      <c r="J974" s="437" t="s">
        <v>987</v>
      </c>
      <c r="K974" s="437" t="s">
        <v>521</v>
      </c>
      <c r="L974" s="437" t="s">
        <v>533</v>
      </c>
      <c r="M974" s="437">
        <v>1</v>
      </c>
      <c r="N974" s="437">
        <v>1</v>
      </c>
      <c r="O974" s="437">
        <v>1</v>
      </c>
      <c r="P974" s="437">
        <v>1</v>
      </c>
      <c r="Q974" s="437">
        <v>1</v>
      </c>
      <c r="R974" s="437">
        <v>1</v>
      </c>
      <c r="S974" s="448">
        <v>49412.5</v>
      </c>
      <c r="T974" s="448">
        <v>0</v>
      </c>
      <c r="U974" s="448">
        <v>0</v>
      </c>
      <c r="V974" s="448">
        <v>193.94</v>
      </c>
      <c r="W974" s="448">
        <v>0</v>
      </c>
      <c r="X974" s="448">
        <v>0</v>
      </c>
      <c r="Y974" s="448">
        <v>0</v>
      </c>
      <c r="Z974" s="448">
        <v>49412.5</v>
      </c>
      <c r="AA974" s="846">
        <v>43825</v>
      </c>
      <c r="AB974" s="846">
        <v>45286</v>
      </c>
      <c r="AC974" s="847">
        <v>49412.5</v>
      </c>
      <c r="AD974" s="448">
        <v>2.3527777777777779</v>
      </c>
      <c r="AE974" s="448">
        <v>4.0583333333333336</v>
      </c>
      <c r="AF974" s="848">
        <v>4.7100000000000003E-2</v>
      </c>
      <c r="AG974" s="448">
        <v>116256.63194444445</v>
      </c>
      <c r="AH974" s="448">
        <v>200532.39583333334</v>
      </c>
      <c r="AI974" s="448">
        <v>2327.3287500000001</v>
      </c>
      <c r="AJ974" s="448">
        <v>2.3527777777777779</v>
      </c>
      <c r="AK974" s="448">
        <v>4.0583333333333336</v>
      </c>
      <c r="AL974" s="448">
        <v>4.7100000000000003E-2</v>
      </c>
    </row>
    <row r="975" spans="1:38">
      <c r="A975" s="437" t="s">
        <v>1082</v>
      </c>
      <c r="B975" s="437" t="s">
        <v>2751</v>
      </c>
      <c r="C975" s="437" t="s">
        <v>517</v>
      </c>
      <c r="D975" s="437" t="s">
        <v>518</v>
      </c>
      <c r="E975" s="437" t="s">
        <v>1393</v>
      </c>
      <c r="F975" s="437" t="s">
        <v>986</v>
      </c>
      <c r="G975" s="437" t="s">
        <v>1369</v>
      </c>
      <c r="H975" s="437" t="s">
        <v>985</v>
      </c>
      <c r="I975" s="437" t="s">
        <v>0</v>
      </c>
      <c r="J975" s="437" t="s">
        <v>987</v>
      </c>
      <c r="K975" s="437" t="s">
        <v>521</v>
      </c>
      <c r="L975" s="437" t="s">
        <v>533</v>
      </c>
      <c r="M975" s="437">
        <v>1</v>
      </c>
      <c r="N975" s="437">
        <v>1</v>
      </c>
      <c r="O975" s="437">
        <v>1</v>
      </c>
      <c r="P975" s="437">
        <v>1</v>
      </c>
      <c r="Q975" s="437">
        <v>1</v>
      </c>
      <c r="R975" s="437">
        <v>1</v>
      </c>
      <c r="S975" s="448">
        <v>236147.5</v>
      </c>
      <c r="T975" s="448">
        <v>0</v>
      </c>
      <c r="U975" s="448">
        <v>0</v>
      </c>
      <c r="V975" s="448">
        <v>997.72</v>
      </c>
      <c r="W975" s="448">
        <v>0</v>
      </c>
      <c r="X975" s="448">
        <v>0</v>
      </c>
      <c r="Y975" s="448">
        <v>0</v>
      </c>
      <c r="Z975" s="448">
        <v>236147.5</v>
      </c>
      <c r="AA975" s="846">
        <v>43825</v>
      </c>
      <c r="AB975" s="846">
        <v>45652</v>
      </c>
      <c r="AC975" s="847">
        <v>236147.5</v>
      </c>
      <c r="AD975" s="448">
        <v>3.3694444444444445</v>
      </c>
      <c r="AE975" s="448">
        <v>5.0750000000000002</v>
      </c>
      <c r="AF975" s="848">
        <v>5.0700000000000002E-2</v>
      </c>
      <c r="AG975" s="448">
        <v>795685.8819444445</v>
      </c>
      <c r="AH975" s="448">
        <v>1198448.5625</v>
      </c>
      <c r="AI975" s="448">
        <v>11972.678250000001</v>
      </c>
      <c r="AJ975" s="448">
        <v>3.3694444444444445</v>
      </c>
      <c r="AK975" s="448">
        <v>5.0750000000000002</v>
      </c>
      <c r="AL975" s="448">
        <v>5.0700000000000002E-2</v>
      </c>
    </row>
    <row r="976" spans="1:38">
      <c r="A976" s="437" t="s">
        <v>1082</v>
      </c>
      <c r="B976" s="437" t="s">
        <v>2752</v>
      </c>
      <c r="C976" s="437" t="s">
        <v>517</v>
      </c>
      <c r="D976" s="437" t="s">
        <v>518</v>
      </c>
      <c r="E976" s="437" t="s">
        <v>1393</v>
      </c>
      <c r="F976" s="437" t="s">
        <v>986</v>
      </c>
      <c r="G976" s="437" t="s">
        <v>1369</v>
      </c>
      <c r="H976" s="437" t="s">
        <v>985</v>
      </c>
      <c r="I976" s="437" t="s">
        <v>0</v>
      </c>
      <c r="J976" s="437" t="s">
        <v>987</v>
      </c>
      <c r="K976" s="437" t="s">
        <v>521</v>
      </c>
      <c r="L976" s="437" t="s">
        <v>533</v>
      </c>
      <c r="M976" s="437">
        <v>1</v>
      </c>
      <c r="N976" s="437">
        <v>1</v>
      </c>
      <c r="O976" s="437">
        <v>1</v>
      </c>
      <c r="P976" s="437">
        <v>1</v>
      </c>
      <c r="Q976" s="437">
        <v>1</v>
      </c>
      <c r="R976" s="437">
        <v>1</v>
      </c>
      <c r="S976" s="448">
        <v>378632.5</v>
      </c>
      <c r="T976" s="448">
        <v>0</v>
      </c>
      <c r="U976" s="448">
        <v>0</v>
      </c>
      <c r="V976" s="448">
        <v>1691.23</v>
      </c>
      <c r="W976" s="448">
        <v>0</v>
      </c>
      <c r="X976" s="448">
        <v>0</v>
      </c>
      <c r="Y976" s="448">
        <v>0</v>
      </c>
      <c r="Z976" s="448">
        <v>378632.5</v>
      </c>
      <c r="AA976" s="846">
        <v>43825</v>
      </c>
      <c r="AB976" s="846">
        <v>46017</v>
      </c>
      <c r="AC976" s="847">
        <v>378632.5</v>
      </c>
      <c r="AD976" s="448">
        <v>4.3833333333333337</v>
      </c>
      <c r="AE976" s="448">
        <v>6.0888888888888886</v>
      </c>
      <c r="AF976" s="848">
        <v>5.3600000000000002E-2</v>
      </c>
      <c r="AG976" s="448">
        <v>1659672.4583333335</v>
      </c>
      <c r="AH976" s="448">
        <v>2305451.222222222</v>
      </c>
      <c r="AI976" s="448">
        <v>20294.702000000001</v>
      </c>
      <c r="AJ976" s="448">
        <v>4.3833333333333337</v>
      </c>
      <c r="AK976" s="448">
        <v>6.0888888888888886</v>
      </c>
      <c r="AL976" s="448">
        <v>5.3600000000000002E-2</v>
      </c>
    </row>
    <row r="977" spans="1:38">
      <c r="A977" s="437" t="s">
        <v>1082</v>
      </c>
      <c r="B977" s="437" t="s">
        <v>2753</v>
      </c>
      <c r="C977" s="437" t="s">
        <v>517</v>
      </c>
      <c r="D977" s="437" t="s">
        <v>518</v>
      </c>
      <c r="E977" s="437" t="s">
        <v>1393</v>
      </c>
      <c r="F977" s="437" t="s">
        <v>986</v>
      </c>
      <c r="G977" s="437" t="s">
        <v>1369</v>
      </c>
      <c r="H977" s="437" t="s">
        <v>985</v>
      </c>
      <c r="I977" s="437" t="s">
        <v>0</v>
      </c>
      <c r="J977" s="437" t="s">
        <v>987</v>
      </c>
      <c r="K977" s="437" t="s">
        <v>521</v>
      </c>
      <c r="L977" s="437" t="s">
        <v>533</v>
      </c>
      <c r="M977" s="437">
        <v>1</v>
      </c>
      <c r="N977" s="437">
        <v>1</v>
      </c>
      <c r="O977" s="437">
        <v>1</v>
      </c>
      <c r="P977" s="437">
        <v>1</v>
      </c>
      <c r="Q977" s="437">
        <v>1</v>
      </c>
      <c r="R977" s="437">
        <v>1</v>
      </c>
      <c r="S977" s="448">
        <v>519495</v>
      </c>
      <c r="T977" s="448">
        <v>0</v>
      </c>
      <c r="U977" s="448">
        <v>0</v>
      </c>
      <c r="V977" s="448">
        <v>2441.63</v>
      </c>
      <c r="W977" s="448">
        <v>0</v>
      </c>
      <c r="X977" s="448">
        <v>0</v>
      </c>
      <c r="Y977" s="448">
        <v>0</v>
      </c>
      <c r="Z977" s="448">
        <v>519495</v>
      </c>
      <c r="AA977" s="846">
        <v>43825</v>
      </c>
      <c r="AB977" s="846">
        <v>46382</v>
      </c>
      <c r="AC977" s="847">
        <v>519495</v>
      </c>
      <c r="AD977" s="448">
        <v>5.3972222222222221</v>
      </c>
      <c r="AE977" s="448">
        <v>7.1027777777777779</v>
      </c>
      <c r="AF977" s="848">
        <v>5.6399999999999999E-2</v>
      </c>
      <c r="AG977" s="448">
        <v>2803829.9583333335</v>
      </c>
      <c r="AH977" s="448">
        <v>3689857.5416666665</v>
      </c>
      <c r="AI977" s="448">
        <v>29299.518</v>
      </c>
      <c r="AJ977" s="448">
        <v>5.3972222222222221</v>
      </c>
      <c r="AK977" s="448">
        <v>7.1027777777777779</v>
      </c>
      <c r="AL977" s="448">
        <v>5.6399999999999999E-2</v>
      </c>
    </row>
    <row r="978" spans="1:38">
      <c r="A978" s="437" t="s">
        <v>1082</v>
      </c>
      <c r="B978" s="437" t="s">
        <v>2754</v>
      </c>
      <c r="C978" s="437" t="s">
        <v>517</v>
      </c>
      <c r="D978" s="437" t="s">
        <v>518</v>
      </c>
      <c r="E978" s="437" t="s">
        <v>1393</v>
      </c>
      <c r="F978" s="437" t="s">
        <v>986</v>
      </c>
      <c r="G978" s="437" t="s">
        <v>1369</v>
      </c>
      <c r="H978" s="437" t="s">
        <v>985</v>
      </c>
      <c r="I978" s="437" t="s">
        <v>0</v>
      </c>
      <c r="J978" s="437" t="s">
        <v>987</v>
      </c>
      <c r="K978" s="437" t="s">
        <v>521</v>
      </c>
      <c r="L978" s="437" t="s">
        <v>533</v>
      </c>
      <c r="M978" s="437">
        <v>1</v>
      </c>
      <c r="N978" s="437">
        <v>1</v>
      </c>
      <c r="O978" s="437">
        <v>1</v>
      </c>
      <c r="P978" s="437">
        <v>1</v>
      </c>
      <c r="Q978" s="437">
        <v>1</v>
      </c>
      <c r="R978" s="437">
        <v>1</v>
      </c>
      <c r="S978" s="448">
        <v>46905</v>
      </c>
      <c r="T978" s="448">
        <v>0</v>
      </c>
      <c r="U978" s="448">
        <v>0</v>
      </c>
      <c r="V978" s="448">
        <v>231.79</v>
      </c>
      <c r="W978" s="448">
        <v>0</v>
      </c>
      <c r="X978" s="448">
        <v>0</v>
      </c>
      <c r="Y978" s="448">
        <v>0</v>
      </c>
      <c r="Z978" s="448">
        <v>46905</v>
      </c>
      <c r="AA978" s="846">
        <v>43825</v>
      </c>
      <c r="AB978" s="846">
        <v>46747</v>
      </c>
      <c r="AC978" s="847">
        <v>46905</v>
      </c>
      <c r="AD978" s="448">
        <v>6.4111111111111114</v>
      </c>
      <c r="AE978" s="448">
        <v>8.1166666666666671</v>
      </c>
      <c r="AF978" s="848">
        <v>5.9299999999999999E-2</v>
      </c>
      <c r="AG978" s="448">
        <v>300713.16666666669</v>
      </c>
      <c r="AH978" s="448">
        <v>380712.25</v>
      </c>
      <c r="AI978" s="448">
        <v>2781.4665</v>
      </c>
      <c r="AJ978" s="448">
        <v>6.4111111111111114</v>
      </c>
      <c r="AK978" s="448">
        <v>8.1166666666666671</v>
      </c>
      <c r="AL978" s="448">
        <v>5.9299999999999999E-2</v>
      </c>
    </row>
    <row r="979" spans="1:38">
      <c r="A979" s="437" t="s">
        <v>1082</v>
      </c>
      <c r="B979" s="437" t="s">
        <v>2755</v>
      </c>
      <c r="C979" s="437" t="s">
        <v>517</v>
      </c>
      <c r="D979" s="437" t="s">
        <v>518</v>
      </c>
      <c r="E979" s="437" t="s">
        <v>1393</v>
      </c>
      <c r="F979" s="437" t="s">
        <v>986</v>
      </c>
      <c r="G979" s="437" t="s">
        <v>1369</v>
      </c>
      <c r="H979" s="437" t="s">
        <v>985</v>
      </c>
      <c r="I979" s="437" t="s">
        <v>0</v>
      </c>
      <c r="J979" s="437" t="s">
        <v>987</v>
      </c>
      <c r="K979" s="437" t="s">
        <v>521</v>
      </c>
      <c r="L979" s="437" t="s">
        <v>533</v>
      </c>
      <c r="M979" s="437">
        <v>1</v>
      </c>
      <c r="N979" s="437">
        <v>1</v>
      </c>
      <c r="O979" s="437">
        <v>1</v>
      </c>
      <c r="P979" s="437">
        <v>1</v>
      </c>
      <c r="Q979" s="437">
        <v>1</v>
      </c>
      <c r="R979" s="437">
        <v>1</v>
      </c>
      <c r="S979" s="448">
        <v>206500</v>
      </c>
      <c r="T979" s="448">
        <v>0</v>
      </c>
      <c r="U979" s="448">
        <v>0</v>
      </c>
      <c r="V979" s="448">
        <v>1068.6400000000001</v>
      </c>
      <c r="W979" s="448">
        <v>0</v>
      </c>
      <c r="X979" s="448">
        <v>0</v>
      </c>
      <c r="Y979" s="448">
        <v>0</v>
      </c>
      <c r="Z979" s="448">
        <v>206500</v>
      </c>
      <c r="AA979" s="846">
        <v>43825</v>
      </c>
      <c r="AB979" s="846">
        <v>47113</v>
      </c>
      <c r="AC979" s="847">
        <v>206500</v>
      </c>
      <c r="AD979" s="448">
        <v>7.427777777777778</v>
      </c>
      <c r="AE979" s="448">
        <v>9.1333333333333329</v>
      </c>
      <c r="AF979" s="848">
        <v>6.2100000000000002E-2</v>
      </c>
      <c r="AG979" s="448">
        <v>1533836.1111111112</v>
      </c>
      <c r="AH979" s="448">
        <v>1886033.3333333333</v>
      </c>
      <c r="AI979" s="448">
        <v>12823.65</v>
      </c>
      <c r="AJ979" s="448">
        <v>7.427777777777778</v>
      </c>
      <c r="AK979" s="448">
        <v>9.1333333333333329</v>
      </c>
      <c r="AL979" s="448">
        <v>6.2099999999999995E-2</v>
      </c>
    </row>
    <row r="980" spans="1:38">
      <c r="A980" s="437" t="s">
        <v>1083</v>
      </c>
      <c r="B980" s="437" t="s">
        <v>2756</v>
      </c>
      <c r="C980" s="437" t="s">
        <v>517</v>
      </c>
      <c r="D980" s="437" t="s">
        <v>518</v>
      </c>
      <c r="E980" s="437" t="s">
        <v>1393</v>
      </c>
      <c r="F980" s="437" t="s">
        <v>986</v>
      </c>
      <c r="G980" s="437" t="s">
        <v>1369</v>
      </c>
      <c r="H980" s="437" t="s">
        <v>985</v>
      </c>
      <c r="I980" s="437" t="s">
        <v>0</v>
      </c>
      <c r="J980" s="437" t="s">
        <v>987</v>
      </c>
      <c r="K980" s="437" t="s">
        <v>521</v>
      </c>
      <c r="L980" s="437" t="s">
        <v>533</v>
      </c>
      <c r="M980" s="437">
        <v>1</v>
      </c>
      <c r="N980" s="437">
        <v>1</v>
      </c>
      <c r="O980" s="437">
        <v>1</v>
      </c>
      <c r="P980" s="437">
        <v>1</v>
      </c>
      <c r="Q980" s="437">
        <v>1</v>
      </c>
      <c r="R980" s="437">
        <v>1</v>
      </c>
      <c r="S980" s="448">
        <v>53100</v>
      </c>
      <c r="T980" s="448">
        <v>0</v>
      </c>
      <c r="U980" s="448">
        <v>0</v>
      </c>
      <c r="V980" s="448">
        <v>249.57</v>
      </c>
      <c r="W980" s="448">
        <v>0</v>
      </c>
      <c r="X980" s="448">
        <v>0</v>
      </c>
      <c r="Y980" s="448">
        <v>0</v>
      </c>
      <c r="Z980" s="448">
        <v>53100</v>
      </c>
      <c r="AA980" s="846">
        <v>43825</v>
      </c>
      <c r="AB980" s="846">
        <v>46382</v>
      </c>
      <c r="AC980" s="847">
        <v>53100</v>
      </c>
      <c r="AD980" s="448">
        <v>5.3972222222222221</v>
      </c>
      <c r="AE980" s="448">
        <v>7.1027777777777779</v>
      </c>
      <c r="AF980" s="848">
        <v>5.6399999999999999E-2</v>
      </c>
      <c r="AG980" s="448">
        <v>286592.5</v>
      </c>
      <c r="AH980" s="448">
        <v>377157.5</v>
      </c>
      <c r="AI980" s="448">
        <v>2994.84</v>
      </c>
      <c r="AJ980" s="448">
        <v>5.3972222222222221</v>
      </c>
      <c r="AK980" s="448">
        <v>7.1027777777777779</v>
      </c>
      <c r="AL980" s="448">
        <v>5.6400000000000006E-2</v>
      </c>
    </row>
    <row r="981" spans="1:38">
      <c r="A981" s="437" t="s">
        <v>1084</v>
      </c>
      <c r="B981" s="437" t="s">
        <v>2757</v>
      </c>
      <c r="C981" s="437" t="s">
        <v>517</v>
      </c>
      <c r="D981" s="437" t="s">
        <v>518</v>
      </c>
      <c r="E981" s="437" t="s">
        <v>1393</v>
      </c>
      <c r="F981" s="437" t="s">
        <v>986</v>
      </c>
      <c r="G981" s="437" t="s">
        <v>1369</v>
      </c>
      <c r="H981" s="437" t="s">
        <v>985</v>
      </c>
      <c r="I981" s="437" t="s">
        <v>0</v>
      </c>
      <c r="J981" s="437" t="s">
        <v>987</v>
      </c>
      <c r="K981" s="437" t="s">
        <v>521</v>
      </c>
      <c r="L981" s="437" t="s">
        <v>533</v>
      </c>
      <c r="M981" s="437">
        <v>1</v>
      </c>
      <c r="N981" s="437">
        <v>1</v>
      </c>
      <c r="O981" s="437">
        <v>1</v>
      </c>
      <c r="P981" s="437">
        <v>1</v>
      </c>
      <c r="Q981" s="437">
        <v>1</v>
      </c>
      <c r="R981" s="437">
        <v>1</v>
      </c>
      <c r="S981" s="448">
        <v>100890</v>
      </c>
      <c r="T981" s="448">
        <v>0</v>
      </c>
      <c r="U981" s="448">
        <v>0</v>
      </c>
      <c r="V981" s="448">
        <v>395.99</v>
      </c>
      <c r="W981" s="448">
        <v>0</v>
      </c>
      <c r="X981" s="448">
        <v>0</v>
      </c>
      <c r="Y981" s="448">
        <v>0</v>
      </c>
      <c r="Z981" s="448">
        <v>100890</v>
      </c>
      <c r="AA981" s="846">
        <v>43825</v>
      </c>
      <c r="AB981" s="846">
        <v>45286</v>
      </c>
      <c r="AC981" s="847">
        <v>100890</v>
      </c>
      <c r="AD981" s="448">
        <v>2.3527777777777779</v>
      </c>
      <c r="AE981" s="448">
        <v>4.0583333333333336</v>
      </c>
      <c r="AF981" s="848">
        <v>4.7100000000000003E-2</v>
      </c>
      <c r="AG981" s="448">
        <v>237371.75</v>
      </c>
      <c r="AH981" s="448">
        <v>409445.25</v>
      </c>
      <c r="AI981" s="448">
        <v>4751.9189999999999</v>
      </c>
      <c r="AJ981" s="448">
        <v>2.3527777777777779</v>
      </c>
      <c r="AK981" s="448">
        <v>4.0583333333333336</v>
      </c>
      <c r="AL981" s="448">
        <v>4.7099999999999996E-2</v>
      </c>
    </row>
    <row r="982" spans="1:38">
      <c r="A982" s="437" t="s">
        <v>1084</v>
      </c>
      <c r="B982" s="437" t="s">
        <v>2758</v>
      </c>
      <c r="C982" s="437" t="s">
        <v>517</v>
      </c>
      <c r="D982" s="437" t="s">
        <v>518</v>
      </c>
      <c r="E982" s="437" t="s">
        <v>1393</v>
      </c>
      <c r="F982" s="437" t="s">
        <v>986</v>
      </c>
      <c r="G982" s="437" t="s">
        <v>1369</v>
      </c>
      <c r="H982" s="437" t="s">
        <v>985</v>
      </c>
      <c r="I982" s="437" t="s">
        <v>0</v>
      </c>
      <c r="J982" s="437" t="s">
        <v>987</v>
      </c>
      <c r="K982" s="437" t="s">
        <v>521</v>
      </c>
      <c r="L982" s="437" t="s">
        <v>533</v>
      </c>
      <c r="M982" s="437">
        <v>1</v>
      </c>
      <c r="N982" s="437">
        <v>1</v>
      </c>
      <c r="O982" s="437">
        <v>1</v>
      </c>
      <c r="P982" s="437">
        <v>1</v>
      </c>
      <c r="Q982" s="437">
        <v>1</v>
      </c>
      <c r="R982" s="437">
        <v>1</v>
      </c>
      <c r="S982" s="448">
        <v>46020</v>
      </c>
      <c r="T982" s="448">
        <v>0</v>
      </c>
      <c r="U982" s="448">
        <v>0</v>
      </c>
      <c r="V982" s="448">
        <v>216.29</v>
      </c>
      <c r="W982" s="448">
        <v>0</v>
      </c>
      <c r="X982" s="448">
        <v>0</v>
      </c>
      <c r="Y982" s="448">
        <v>0</v>
      </c>
      <c r="Z982" s="448">
        <v>46020</v>
      </c>
      <c r="AA982" s="846">
        <v>43825</v>
      </c>
      <c r="AB982" s="846">
        <v>46382</v>
      </c>
      <c r="AC982" s="847">
        <v>46020</v>
      </c>
      <c r="AD982" s="448">
        <v>5.3972222222222221</v>
      </c>
      <c r="AE982" s="448">
        <v>7.1027777777777779</v>
      </c>
      <c r="AF982" s="848">
        <v>5.6399999999999999E-2</v>
      </c>
      <c r="AG982" s="448">
        <v>248380.16666666666</v>
      </c>
      <c r="AH982" s="448">
        <v>326869.83333333331</v>
      </c>
      <c r="AI982" s="448">
        <v>2595.5279999999998</v>
      </c>
      <c r="AJ982" s="448">
        <v>5.3972222222222221</v>
      </c>
      <c r="AK982" s="448">
        <v>7.102777777777777</v>
      </c>
      <c r="AL982" s="448">
        <v>5.6399999999999999E-2</v>
      </c>
    </row>
    <row r="983" spans="1:38">
      <c r="A983" s="437" t="s">
        <v>1084</v>
      </c>
      <c r="B983" s="437" t="s">
        <v>2759</v>
      </c>
      <c r="C983" s="437" t="s">
        <v>517</v>
      </c>
      <c r="D983" s="437" t="s">
        <v>518</v>
      </c>
      <c r="E983" s="437" t="s">
        <v>1393</v>
      </c>
      <c r="F983" s="437" t="s">
        <v>986</v>
      </c>
      <c r="G983" s="437" t="s">
        <v>1369</v>
      </c>
      <c r="H983" s="437" t="s">
        <v>985</v>
      </c>
      <c r="I983" s="437" t="s">
        <v>0</v>
      </c>
      <c r="J983" s="437" t="s">
        <v>987</v>
      </c>
      <c r="K983" s="437" t="s">
        <v>521</v>
      </c>
      <c r="L983" s="437" t="s">
        <v>533</v>
      </c>
      <c r="M983" s="437">
        <v>1</v>
      </c>
      <c r="N983" s="437">
        <v>1</v>
      </c>
      <c r="O983" s="437">
        <v>1</v>
      </c>
      <c r="P983" s="437">
        <v>1</v>
      </c>
      <c r="Q983" s="437">
        <v>1</v>
      </c>
      <c r="R983" s="437">
        <v>1</v>
      </c>
      <c r="S983" s="448">
        <v>42775</v>
      </c>
      <c r="T983" s="448">
        <v>0</v>
      </c>
      <c r="U983" s="448">
        <v>0</v>
      </c>
      <c r="V983" s="448">
        <v>211.38</v>
      </c>
      <c r="W983" s="448">
        <v>0</v>
      </c>
      <c r="X983" s="448">
        <v>0</v>
      </c>
      <c r="Y983" s="448">
        <v>0</v>
      </c>
      <c r="Z983" s="448">
        <v>42775</v>
      </c>
      <c r="AA983" s="846">
        <v>43825</v>
      </c>
      <c r="AB983" s="846">
        <v>46747</v>
      </c>
      <c r="AC983" s="847">
        <v>42775</v>
      </c>
      <c r="AD983" s="448">
        <v>6.4111111111111114</v>
      </c>
      <c r="AE983" s="448">
        <v>8.1166666666666671</v>
      </c>
      <c r="AF983" s="848">
        <v>5.9299999999999999E-2</v>
      </c>
      <c r="AG983" s="448">
        <v>274235.27777777781</v>
      </c>
      <c r="AH983" s="448">
        <v>347190.41666666669</v>
      </c>
      <c r="AI983" s="448">
        <v>2536.5574999999999</v>
      </c>
      <c r="AJ983" s="448">
        <v>6.4111111111111114</v>
      </c>
      <c r="AK983" s="448">
        <v>8.1166666666666671</v>
      </c>
      <c r="AL983" s="448">
        <v>5.9299999999999999E-2</v>
      </c>
    </row>
    <row r="984" spans="1:38">
      <c r="A984" s="437" t="s">
        <v>1084</v>
      </c>
      <c r="B984" s="437" t="s">
        <v>2760</v>
      </c>
      <c r="C984" s="437" t="s">
        <v>517</v>
      </c>
      <c r="D984" s="437" t="s">
        <v>518</v>
      </c>
      <c r="E984" s="437" t="s">
        <v>1393</v>
      </c>
      <c r="F984" s="437" t="s">
        <v>986</v>
      </c>
      <c r="G984" s="437" t="s">
        <v>1369</v>
      </c>
      <c r="H984" s="437" t="s">
        <v>985</v>
      </c>
      <c r="I984" s="437" t="s">
        <v>0</v>
      </c>
      <c r="J984" s="437" t="s">
        <v>987</v>
      </c>
      <c r="K984" s="437" t="s">
        <v>521</v>
      </c>
      <c r="L984" s="437" t="s">
        <v>533</v>
      </c>
      <c r="M984" s="437">
        <v>1</v>
      </c>
      <c r="N984" s="437">
        <v>1</v>
      </c>
      <c r="O984" s="437">
        <v>1</v>
      </c>
      <c r="P984" s="437">
        <v>1</v>
      </c>
      <c r="Q984" s="437">
        <v>1</v>
      </c>
      <c r="R984" s="437">
        <v>1</v>
      </c>
      <c r="S984" s="448">
        <v>81420</v>
      </c>
      <c r="T984" s="448">
        <v>0</v>
      </c>
      <c r="U984" s="448">
        <v>0</v>
      </c>
      <c r="V984" s="448">
        <v>421.35</v>
      </c>
      <c r="W984" s="448">
        <v>0</v>
      </c>
      <c r="X984" s="448">
        <v>0</v>
      </c>
      <c r="Y984" s="448">
        <v>0</v>
      </c>
      <c r="Z984" s="448">
        <v>81420</v>
      </c>
      <c r="AA984" s="846">
        <v>43825</v>
      </c>
      <c r="AB984" s="846">
        <v>47113</v>
      </c>
      <c r="AC984" s="847">
        <v>81420</v>
      </c>
      <c r="AD984" s="448">
        <v>7.427777777777778</v>
      </c>
      <c r="AE984" s="448">
        <v>9.1333333333333329</v>
      </c>
      <c r="AF984" s="848">
        <v>6.2100000000000002E-2</v>
      </c>
      <c r="AG984" s="448">
        <v>604769.66666666674</v>
      </c>
      <c r="AH984" s="448">
        <v>743636</v>
      </c>
      <c r="AI984" s="448">
        <v>5056.1819999999998</v>
      </c>
      <c r="AJ984" s="448">
        <v>7.4277777777777789</v>
      </c>
      <c r="AK984" s="448">
        <v>9.1333333333333329</v>
      </c>
      <c r="AL984" s="448">
        <v>6.2099999999999995E-2</v>
      </c>
    </row>
    <row r="985" spans="1:38">
      <c r="A985" s="437" t="s">
        <v>1085</v>
      </c>
      <c r="B985" s="437" t="s">
        <v>2761</v>
      </c>
      <c r="C985" s="437" t="s">
        <v>517</v>
      </c>
      <c r="D985" s="437" t="s">
        <v>518</v>
      </c>
      <c r="E985" s="437" t="s">
        <v>1393</v>
      </c>
      <c r="F985" s="437" t="s">
        <v>986</v>
      </c>
      <c r="G985" s="437" t="s">
        <v>1369</v>
      </c>
      <c r="H985" s="437" t="s">
        <v>985</v>
      </c>
      <c r="I985" s="437" t="s">
        <v>0</v>
      </c>
      <c r="J985" s="437" t="s">
        <v>987</v>
      </c>
      <c r="K985" s="437" t="s">
        <v>521</v>
      </c>
      <c r="L985" s="437" t="s">
        <v>533</v>
      </c>
      <c r="M985" s="437">
        <v>1</v>
      </c>
      <c r="N985" s="437">
        <v>1</v>
      </c>
      <c r="O985" s="437">
        <v>1</v>
      </c>
      <c r="P985" s="437">
        <v>1</v>
      </c>
      <c r="Q985" s="437">
        <v>1</v>
      </c>
      <c r="R985" s="437">
        <v>1</v>
      </c>
      <c r="S985" s="448">
        <v>153621.25</v>
      </c>
      <c r="T985" s="448">
        <v>0</v>
      </c>
      <c r="U985" s="448">
        <v>0</v>
      </c>
      <c r="V985" s="448">
        <v>489.03</v>
      </c>
      <c r="W985" s="448">
        <v>0</v>
      </c>
      <c r="X985" s="448">
        <v>0</v>
      </c>
      <c r="Y985" s="448">
        <v>0</v>
      </c>
      <c r="Z985" s="448">
        <v>153621.25</v>
      </c>
      <c r="AA985" s="846">
        <v>43826</v>
      </c>
      <c r="AB985" s="846">
        <v>44557</v>
      </c>
      <c r="AC985" s="847">
        <v>307242.5</v>
      </c>
      <c r="AD985" s="448">
        <v>0.32777777777777778</v>
      </c>
      <c r="AE985" s="448">
        <v>2.0305555555555554</v>
      </c>
      <c r="AF985" s="848">
        <v>3.8199999999999998E-2</v>
      </c>
      <c r="AG985" s="448">
        <v>50353.631944444445</v>
      </c>
      <c r="AH985" s="448">
        <v>311936.48263888888</v>
      </c>
      <c r="AI985" s="448">
        <v>5868.3317499999994</v>
      </c>
      <c r="AJ985" s="448">
        <v>0.32777777777777778</v>
      </c>
      <c r="AK985" s="448">
        <v>2.0305555555555554</v>
      </c>
      <c r="AL985" s="448">
        <v>3.8199999999999998E-2</v>
      </c>
    </row>
    <row r="986" spans="1:38">
      <c r="A986" s="437" t="s">
        <v>1085</v>
      </c>
      <c r="B986" s="437" t="s">
        <v>2762</v>
      </c>
      <c r="C986" s="437" t="s">
        <v>517</v>
      </c>
      <c r="D986" s="437" t="s">
        <v>518</v>
      </c>
      <c r="E986" s="437" t="s">
        <v>1393</v>
      </c>
      <c r="F986" s="437" t="s">
        <v>986</v>
      </c>
      <c r="G986" s="437" t="s">
        <v>1369</v>
      </c>
      <c r="H986" s="437" t="s">
        <v>985</v>
      </c>
      <c r="I986" s="437" t="s">
        <v>0</v>
      </c>
      <c r="J986" s="437" t="s">
        <v>987</v>
      </c>
      <c r="K986" s="437" t="s">
        <v>521</v>
      </c>
      <c r="L986" s="437" t="s">
        <v>533</v>
      </c>
      <c r="M986" s="437">
        <v>1</v>
      </c>
      <c r="N986" s="437">
        <v>1</v>
      </c>
      <c r="O986" s="437">
        <v>1</v>
      </c>
      <c r="P986" s="437">
        <v>1</v>
      </c>
      <c r="Q986" s="437">
        <v>1</v>
      </c>
      <c r="R986" s="437">
        <v>1</v>
      </c>
      <c r="S986" s="448">
        <v>300015</v>
      </c>
      <c r="T986" s="448">
        <v>0</v>
      </c>
      <c r="U986" s="448">
        <v>0</v>
      </c>
      <c r="V986" s="448">
        <v>1075.05</v>
      </c>
      <c r="W986" s="448">
        <v>0</v>
      </c>
      <c r="X986" s="448">
        <v>0</v>
      </c>
      <c r="Y986" s="448">
        <v>0</v>
      </c>
      <c r="Z986" s="448">
        <v>300015</v>
      </c>
      <c r="AA986" s="846">
        <v>43826</v>
      </c>
      <c r="AB986" s="846">
        <v>44922</v>
      </c>
      <c r="AC986" s="847">
        <v>300015</v>
      </c>
      <c r="AD986" s="448">
        <v>1.3416666666666666</v>
      </c>
      <c r="AE986" s="448">
        <v>3.0444444444444443</v>
      </c>
      <c r="AF986" s="848">
        <v>4.2999999999999997E-2</v>
      </c>
      <c r="AG986" s="448">
        <v>402520.12499999994</v>
      </c>
      <c r="AH986" s="448">
        <v>913379</v>
      </c>
      <c r="AI986" s="448">
        <v>12900.644999999999</v>
      </c>
      <c r="AJ986" s="448">
        <v>1.3416666666666666</v>
      </c>
      <c r="AK986" s="448">
        <v>3.0444444444444443</v>
      </c>
      <c r="AL986" s="448">
        <v>4.2999999999999997E-2</v>
      </c>
    </row>
    <row r="987" spans="1:38">
      <c r="A987" s="437" t="s">
        <v>1085</v>
      </c>
      <c r="B987" s="437" t="s">
        <v>2763</v>
      </c>
      <c r="C987" s="437" t="s">
        <v>517</v>
      </c>
      <c r="D987" s="437" t="s">
        <v>518</v>
      </c>
      <c r="E987" s="437" t="s">
        <v>1393</v>
      </c>
      <c r="F987" s="437" t="s">
        <v>986</v>
      </c>
      <c r="G987" s="437" t="s">
        <v>1369</v>
      </c>
      <c r="H987" s="437" t="s">
        <v>985</v>
      </c>
      <c r="I987" s="437" t="s">
        <v>0</v>
      </c>
      <c r="J987" s="437" t="s">
        <v>987</v>
      </c>
      <c r="K987" s="437" t="s">
        <v>521</v>
      </c>
      <c r="L987" s="437" t="s">
        <v>533</v>
      </c>
      <c r="M987" s="437">
        <v>1</v>
      </c>
      <c r="N987" s="437">
        <v>1</v>
      </c>
      <c r="O987" s="437">
        <v>1</v>
      </c>
      <c r="P987" s="437">
        <v>1</v>
      </c>
      <c r="Q987" s="437">
        <v>1</v>
      </c>
      <c r="R987" s="437">
        <v>1</v>
      </c>
      <c r="S987" s="448">
        <v>651212.5</v>
      </c>
      <c r="T987" s="448">
        <v>0</v>
      </c>
      <c r="U987" s="448">
        <v>0</v>
      </c>
      <c r="V987" s="448">
        <v>2556.0100000000002</v>
      </c>
      <c r="W987" s="448">
        <v>0</v>
      </c>
      <c r="X987" s="448">
        <v>0</v>
      </c>
      <c r="Y987" s="448">
        <v>0</v>
      </c>
      <c r="Z987" s="448">
        <v>651212.5</v>
      </c>
      <c r="AA987" s="846">
        <v>43826</v>
      </c>
      <c r="AB987" s="846">
        <v>45287</v>
      </c>
      <c r="AC987" s="847">
        <v>651212.5</v>
      </c>
      <c r="AD987" s="448">
        <v>2.3555555555555556</v>
      </c>
      <c r="AE987" s="448">
        <v>4.0583333333333336</v>
      </c>
      <c r="AF987" s="848">
        <v>4.7100000000000003E-2</v>
      </c>
      <c r="AG987" s="448">
        <v>1533967.2222222222</v>
      </c>
      <c r="AH987" s="448">
        <v>2642837.3958333335</v>
      </c>
      <c r="AI987" s="448">
        <v>30672.108750000003</v>
      </c>
      <c r="AJ987" s="448">
        <v>2.3555555555555556</v>
      </c>
      <c r="AK987" s="448">
        <v>4.0583333333333336</v>
      </c>
      <c r="AL987" s="448">
        <v>4.7100000000000003E-2</v>
      </c>
    </row>
    <row r="988" spans="1:38">
      <c r="A988" s="437" t="s">
        <v>1085</v>
      </c>
      <c r="B988" s="437" t="s">
        <v>2764</v>
      </c>
      <c r="C988" s="437" t="s">
        <v>517</v>
      </c>
      <c r="D988" s="437" t="s">
        <v>518</v>
      </c>
      <c r="E988" s="437" t="s">
        <v>1393</v>
      </c>
      <c r="F988" s="437" t="s">
        <v>986</v>
      </c>
      <c r="G988" s="437" t="s">
        <v>1369</v>
      </c>
      <c r="H988" s="437" t="s">
        <v>985</v>
      </c>
      <c r="I988" s="437" t="s">
        <v>0</v>
      </c>
      <c r="J988" s="437" t="s">
        <v>987</v>
      </c>
      <c r="K988" s="437" t="s">
        <v>521</v>
      </c>
      <c r="L988" s="437" t="s">
        <v>533</v>
      </c>
      <c r="M988" s="437">
        <v>1</v>
      </c>
      <c r="N988" s="437">
        <v>1</v>
      </c>
      <c r="O988" s="437">
        <v>1</v>
      </c>
      <c r="P988" s="437">
        <v>1</v>
      </c>
      <c r="Q988" s="437">
        <v>1</v>
      </c>
      <c r="R988" s="437">
        <v>1</v>
      </c>
      <c r="S988" s="448">
        <v>1753185</v>
      </c>
      <c r="T988" s="448">
        <v>0</v>
      </c>
      <c r="U988" s="448">
        <v>0</v>
      </c>
      <c r="V988" s="448">
        <v>7407.21</v>
      </c>
      <c r="W988" s="448">
        <v>0</v>
      </c>
      <c r="X988" s="448">
        <v>0</v>
      </c>
      <c r="Y988" s="448">
        <v>0</v>
      </c>
      <c r="Z988" s="448">
        <v>1753185</v>
      </c>
      <c r="AA988" s="846">
        <v>43826</v>
      </c>
      <c r="AB988" s="846">
        <v>45653</v>
      </c>
      <c r="AC988" s="847">
        <v>1753185</v>
      </c>
      <c r="AD988" s="448">
        <v>3.3722222222222222</v>
      </c>
      <c r="AE988" s="448">
        <v>5.0750000000000002</v>
      </c>
      <c r="AF988" s="848">
        <v>5.0700000000000002E-2</v>
      </c>
      <c r="AG988" s="448">
        <v>5912129.416666667</v>
      </c>
      <c r="AH988" s="448">
        <v>8897413.875</v>
      </c>
      <c r="AI988" s="448">
        <v>88886.479500000001</v>
      </c>
      <c r="AJ988" s="448">
        <v>3.3722222222222222</v>
      </c>
      <c r="AK988" s="448">
        <v>5.0750000000000002</v>
      </c>
      <c r="AL988" s="448">
        <v>5.0700000000000002E-2</v>
      </c>
    </row>
    <row r="989" spans="1:38">
      <c r="A989" s="437" t="s">
        <v>1085</v>
      </c>
      <c r="B989" s="437" t="s">
        <v>2765</v>
      </c>
      <c r="C989" s="437" t="s">
        <v>517</v>
      </c>
      <c r="D989" s="437" t="s">
        <v>518</v>
      </c>
      <c r="E989" s="437" t="s">
        <v>1393</v>
      </c>
      <c r="F989" s="437" t="s">
        <v>986</v>
      </c>
      <c r="G989" s="437" t="s">
        <v>1369</v>
      </c>
      <c r="H989" s="437" t="s">
        <v>985</v>
      </c>
      <c r="I989" s="437" t="s">
        <v>0</v>
      </c>
      <c r="J989" s="437" t="s">
        <v>987</v>
      </c>
      <c r="K989" s="437" t="s">
        <v>521</v>
      </c>
      <c r="L989" s="437" t="s">
        <v>533</v>
      </c>
      <c r="M989" s="437">
        <v>1</v>
      </c>
      <c r="N989" s="437">
        <v>1</v>
      </c>
      <c r="O989" s="437">
        <v>1</v>
      </c>
      <c r="P989" s="437">
        <v>1</v>
      </c>
      <c r="Q989" s="437">
        <v>1</v>
      </c>
      <c r="R989" s="437">
        <v>1</v>
      </c>
      <c r="S989" s="448">
        <v>3116527.5</v>
      </c>
      <c r="T989" s="448">
        <v>0</v>
      </c>
      <c r="U989" s="448">
        <v>0</v>
      </c>
      <c r="V989" s="448">
        <v>13920.49</v>
      </c>
      <c r="W989" s="448">
        <v>0</v>
      </c>
      <c r="X989" s="448">
        <v>0</v>
      </c>
      <c r="Y989" s="448">
        <v>0</v>
      </c>
      <c r="Z989" s="448">
        <v>3116527.5</v>
      </c>
      <c r="AA989" s="846">
        <v>43826</v>
      </c>
      <c r="AB989" s="846">
        <v>46018</v>
      </c>
      <c r="AC989" s="847">
        <v>3116527.5</v>
      </c>
      <c r="AD989" s="448">
        <v>4.3861111111111111</v>
      </c>
      <c r="AE989" s="448">
        <v>6.0888888888888886</v>
      </c>
      <c r="AF989" s="848">
        <v>5.3600000000000002E-2</v>
      </c>
      <c r="AG989" s="448">
        <v>13669435.895833334</v>
      </c>
      <c r="AH989" s="448">
        <v>18976189.666666664</v>
      </c>
      <c r="AI989" s="448">
        <v>167045.87400000001</v>
      </c>
      <c r="AJ989" s="448">
        <v>4.3861111111111111</v>
      </c>
      <c r="AK989" s="448">
        <v>6.0888888888888877</v>
      </c>
      <c r="AL989" s="448">
        <v>5.3600000000000002E-2</v>
      </c>
    </row>
    <row r="990" spans="1:38">
      <c r="A990" s="437" t="s">
        <v>1085</v>
      </c>
      <c r="B990" s="437" t="s">
        <v>2766</v>
      </c>
      <c r="C990" s="437" t="s">
        <v>517</v>
      </c>
      <c r="D990" s="437" t="s">
        <v>518</v>
      </c>
      <c r="E990" s="437" t="s">
        <v>1393</v>
      </c>
      <c r="F990" s="437" t="s">
        <v>986</v>
      </c>
      <c r="G990" s="437" t="s">
        <v>1369</v>
      </c>
      <c r="H990" s="437" t="s">
        <v>985</v>
      </c>
      <c r="I990" s="437" t="s">
        <v>0</v>
      </c>
      <c r="J990" s="437" t="s">
        <v>987</v>
      </c>
      <c r="K990" s="437" t="s">
        <v>521</v>
      </c>
      <c r="L990" s="437" t="s">
        <v>533</v>
      </c>
      <c r="M990" s="437">
        <v>1</v>
      </c>
      <c r="N990" s="437">
        <v>1</v>
      </c>
      <c r="O990" s="437">
        <v>1</v>
      </c>
      <c r="P990" s="437">
        <v>1</v>
      </c>
      <c r="Q990" s="437">
        <v>1</v>
      </c>
      <c r="R990" s="437">
        <v>1</v>
      </c>
      <c r="S990" s="448">
        <v>2455285</v>
      </c>
      <c r="T990" s="448">
        <v>0</v>
      </c>
      <c r="U990" s="448">
        <v>0</v>
      </c>
      <c r="V990" s="448">
        <v>11539.84</v>
      </c>
      <c r="W990" s="448">
        <v>0</v>
      </c>
      <c r="X990" s="448">
        <v>0</v>
      </c>
      <c r="Y990" s="448">
        <v>0</v>
      </c>
      <c r="Z990" s="448">
        <v>2455285</v>
      </c>
      <c r="AA990" s="846">
        <v>43826</v>
      </c>
      <c r="AB990" s="846">
        <v>46383</v>
      </c>
      <c r="AC990" s="847">
        <v>2455285</v>
      </c>
      <c r="AD990" s="448">
        <v>5.4</v>
      </c>
      <c r="AE990" s="448">
        <v>7.1027777777777779</v>
      </c>
      <c r="AF990" s="848">
        <v>5.6399999999999999E-2</v>
      </c>
      <c r="AG990" s="448">
        <v>13258539</v>
      </c>
      <c r="AH990" s="448">
        <v>17439343.736111112</v>
      </c>
      <c r="AI990" s="448">
        <v>138478.07399999999</v>
      </c>
      <c r="AJ990" s="448">
        <v>5.4</v>
      </c>
      <c r="AK990" s="448">
        <v>7.1027777777777779</v>
      </c>
      <c r="AL990" s="448">
        <v>5.6399999999999999E-2</v>
      </c>
    </row>
    <row r="991" spans="1:38">
      <c r="A991" s="437" t="s">
        <v>1085</v>
      </c>
      <c r="B991" s="437" t="s">
        <v>2767</v>
      </c>
      <c r="C991" s="437" t="s">
        <v>517</v>
      </c>
      <c r="D991" s="437" t="s">
        <v>518</v>
      </c>
      <c r="E991" s="437" t="s">
        <v>1393</v>
      </c>
      <c r="F991" s="437" t="s">
        <v>986</v>
      </c>
      <c r="G991" s="437" t="s">
        <v>1369</v>
      </c>
      <c r="H991" s="437" t="s">
        <v>985</v>
      </c>
      <c r="I991" s="437" t="s">
        <v>0</v>
      </c>
      <c r="J991" s="437" t="s">
        <v>987</v>
      </c>
      <c r="K991" s="437" t="s">
        <v>521</v>
      </c>
      <c r="L991" s="437" t="s">
        <v>533</v>
      </c>
      <c r="M991" s="437">
        <v>1</v>
      </c>
      <c r="N991" s="437">
        <v>1</v>
      </c>
      <c r="O991" s="437">
        <v>1</v>
      </c>
      <c r="P991" s="437">
        <v>1</v>
      </c>
      <c r="Q991" s="437">
        <v>1</v>
      </c>
      <c r="R991" s="437">
        <v>1</v>
      </c>
      <c r="S991" s="448">
        <v>1084715</v>
      </c>
      <c r="T991" s="448">
        <v>0</v>
      </c>
      <c r="U991" s="448">
        <v>0</v>
      </c>
      <c r="V991" s="448">
        <v>5360.3</v>
      </c>
      <c r="W991" s="448">
        <v>0</v>
      </c>
      <c r="X991" s="448">
        <v>0</v>
      </c>
      <c r="Y991" s="448">
        <v>0</v>
      </c>
      <c r="Z991" s="448">
        <v>1084715</v>
      </c>
      <c r="AA991" s="846">
        <v>43826</v>
      </c>
      <c r="AB991" s="846">
        <v>46748</v>
      </c>
      <c r="AC991" s="847">
        <v>1084715</v>
      </c>
      <c r="AD991" s="448">
        <v>6.4138888888888888</v>
      </c>
      <c r="AE991" s="448">
        <v>8.1166666666666671</v>
      </c>
      <c r="AF991" s="848">
        <v>5.9299999999999999E-2</v>
      </c>
      <c r="AG991" s="448">
        <v>6957241.486111111</v>
      </c>
      <c r="AH991" s="448">
        <v>8804270.083333334</v>
      </c>
      <c r="AI991" s="448">
        <v>64323.599499999997</v>
      </c>
      <c r="AJ991" s="448">
        <v>6.4138888888888888</v>
      </c>
      <c r="AK991" s="448">
        <v>8.1166666666666671</v>
      </c>
      <c r="AL991" s="448">
        <v>5.9299999999999999E-2</v>
      </c>
    </row>
    <row r="992" spans="1:38">
      <c r="A992" s="437" t="s">
        <v>1085</v>
      </c>
      <c r="B992" s="437" t="s">
        <v>2768</v>
      </c>
      <c r="C992" s="437" t="s">
        <v>517</v>
      </c>
      <c r="D992" s="437" t="s">
        <v>518</v>
      </c>
      <c r="E992" s="437" t="s">
        <v>1393</v>
      </c>
      <c r="F992" s="437" t="s">
        <v>986</v>
      </c>
      <c r="G992" s="437" t="s">
        <v>1369</v>
      </c>
      <c r="H992" s="437" t="s">
        <v>985</v>
      </c>
      <c r="I992" s="437" t="s">
        <v>0</v>
      </c>
      <c r="J992" s="437" t="s">
        <v>987</v>
      </c>
      <c r="K992" s="437" t="s">
        <v>521</v>
      </c>
      <c r="L992" s="437" t="s">
        <v>533</v>
      </c>
      <c r="M992" s="437">
        <v>1</v>
      </c>
      <c r="N992" s="437">
        <v>1</v>
      </c>
      <c r="O992" s="437">
        <v>1</v>
      </c>
      <c r="P992" s="437">
        <v>1</v>
      </c>
      <c r="Q992" s="437">
        <v>1</v>
      </c>
      <c r="R992" s="437">
        <v>1</v>
      </c>
      <c r="S992" s="448">
        <v>53100</v>
      </c>
      <c r="T992" s="448">
        <v>0</v>
      </c>
      <c r="U992" s="448">
        <v>0</v>
      </c>
      <c r="V992" s="448">
        <v>274.79000000000002</v>
      </c>
      <c r="W992" s="448">
        <v>0</v>
      </c>
      <c r="X992" s="448">
        <v>0</v>
      </c>
      <c r="Y992" s="448">
        <v>0</v>
      </c>
      <c r="Z992" s="448">
        <v>53100</v>
      </c>
      <c r="AA992" s="846">
        <v>43826</v>
      </c>
      <c r="AB992" s="846">
        <v>47114</v>
      </c>
      <c r="AC992" s="847">
        <v>53100</v>
      </c>
      <c r="AD992" s="448">
        <v>7.4305555555555554</v>
      </c>
      <c r="AE992" s="448">
        <v>9.1333333333333329</v>
      </c>
      <c r="AF992" s="848">
        <v>6.2100000000000002E-2</v>
      </c>
      <c r="AG992" s="448">
        <v>394562.5</v>
      </c>
      <c r="AH992" s="448">
        <v>484980</v>
      </c>
      <c r="AI992" s="448">
        <v>3297.51</v>
      </c>
      <c r="AJ992" s="448">
        <v>7.4305555555555554</v>
      </c>
      <c r="AK992" s="448">
        <v>9.1333333333333329</v>
      </c>
      <c r="AL992" s="448">
        <v>6.2100000000000002E-2</v>
      </c>
    </row>
    <row r="993" spans="1:38">
      <c r="A993" s="437" t="s">
        <v>1086</v>
      </c>
      <c r="B993" s="437" t="s">
        <v>2769</v>
      </c>
      <c r="C993" s="437" t="s">
        <v>517</v>
      </c>
      <c r="D993" s="437" t="s">
        <v>518</v>
      </c>
      <c r="E993" s="437" t="s">
        <v>1393</v>
      </c>
      <c r="F993" s="437" t="s">
        <v>986</v>
      </c>
      <c r="G993" s="437" t="s">
        <v>1369</v>
      </c>
      <c r="H993" s="437" t="s">
        <v>985</v>
      </c>
      <c r="I993" s="437" t="s">
        <v>0</v>
      </c>
      <c r="J993" s="437" t="s">
        <v>987</v>
      </c>
      <c r="K993" s="437" t="s">
        <v>521</v>
      </c>
      <c r="L993" s="437" t="s">
        <v>533</v>
      </c>
      <c r="M993" s="437">
        <v>1</v>
      </c>
      <c r="N993" s="437">
        <v>1</v>
      </c>
      <c r="O993" s="437">
        <v>1</v>
      </c>
      <c r="P993" s="437">
        <v>1</v>
      </c>
      <c r="Q993" s="437">
        <v>1</v>
      </c>
      <c r="R993" s="437">
        <v>1</v>
      </c>
      <c r="S993" s="448">
        <v>154948.75</v>
      </c>
      <c r="T993" s="448">
        <v>0</v>
      </c>
      <c r="U993" s="448">
        <v>0</v>
      </c>
      <c r="V993" s="448">
        <v>493.25</v>
      </c>
      <c r="W993" s="448">
        <v>0</v>
      </c>
      <c r="X993" s="448">
        <v>0</v>
      </c>
      <c r="Y993" s="448">
        <v>0</v>
      </c>
      <c r="Z993" s="448">
        <v>154948.75</v>
      </c>
      <c r="AA993" s="846">
        <v>43852</v>
      </c>
      <c r="AB993" s="846">
        <v>44583</v>
      </c>
      <c r="AC993" s="847">
        <v>309897.5</v>
      </c>
      <c r="AD993" s="448">
        <v>0.4</v>
      </c>
      <c r="AE993" s="448">
        <v>2.0305555555555554</v>
      </c>
      <c r="AF993" s="848">
        <v>3.8199999999999998E-2</v>
      </c>
      <c r="AG993" s="448">
        <v>61979.5</v>
      </c>
      <c r="AH993" s="448">
        <v>314632.04513888888</v>
      </c>
      <c r="AI993" s="448">
        <v>5919.0422499999995</v>
      </c>
      <c r="AJ993" s="448">
        <v>0.4</v>
      </c>
      <c r="AK993" s="448">
        <v>2.0305555555555554</v>
      </c>
      <c r="AL993" s="448">
        <v>3.8199999999999998E-2</v>
      </c>
    </row>
    <row r="994" spans="1:38">
      <c r="A994" s="437" t="s">
        <v>1086</v>
      </c>
      <c r="B994" s="437" t="s">
        <v>2770</v>
      </c>
      <c r="C994" s="437" t="s">
        <v>517</v>
      </c>
      <c r="D994" s="437" t="s">
        <v>518</v>
      </c>
      <c r="E994" s="437" t="s">
        <v>1393</v>
      </c>
      <c r="F994" s="437" t="s">
        <v>986</v>
      </c>
      <c r="G994" s="437" t="s">
        <v>1369</v>
      </c>
      <c r="H994" s="437" t="s">
        <v>985</v>
      </c>
      <c r="I994" s="437" t="s">
        <v>0</v>
      </c>
      <c r="J994" s="437" t="s">
        <v>987</v>
      </c>
      <c r="K994" s="437" t="s">
        <v>521</v>
      </c>
      <c r="L994" s="437" t="s">
        <v>533</v>
      </c>
      <c r="M994" s="437">
        <v>1</v>
      </c>
      <c r="N994" s="437">
        <v>1</v>
      </c>
      <c r="O994" s="437">
        <v>1</v>
      </c>
      <c r="P994" s="437">
        <v>1</v>
      </c>
      <c r="Q994" s="437">
        <v>1</v>
      </c>
      <c r="R994" s="437">
        <v>1</v>
      </c>
      <c r="S994" s="448">
        <v>361670</v>
      </c>
      <c r="T994" s="448">
        <v>0</v>
      </c>
      <c r="U994" s="448">
        <v>0</v>
      </c>
      <c r="V994" s="448">
        <v>1295.98</v>
      </c>
      <c r="W994" s="448">
        <v>0</v>
      </c>
      <c r="X994" s="448">
        <v>0</v>
      </c>
      <c r="Y994" s="448">
        <v>0</v>
      </c>
      <c r="Z994" s="448">
        <v>361670</v>
      </c>
      <c r="AA994" s="846">
        <v>43852</v>
      </c>
      <c r="AB994" s="846">
        <v>44948</v>
      </c>
      <c r="AC994" s="847">
        <v>361670</v>
      </c>
      <c r="AD994" s="448">
        <v>1.413888888888889</v>
      </c>
      <c r="AE994" s="448">
        <v>3.0444444444444443</v>
      </c>
      <c r="AF994" s="848">
        <v>4.2999999999999997E-2</v>
      </c>
      <c r="AG994" s="448">
        <v>511361.1944444445</v>
      </c>
      <c r="AH994" s="448">
        <v>1101084.2222222222</v>
      </c>
      <c r="AI994" s="448">
        <v>15551.81</v>
      </c>
      <c r="AJ994" s="448">
        <v>1.413888888888889</v>
      </c>
      <c r="AK994" s="448">
        <v>3.0444444444444447</v>
      </c>
      <c r="AL994" s="448">
        <v>4.2999999999999997E-2</v>
      </c>
    </row>
    <row r="995" spans="1:38">
      <c r="A995" s="437" t="s">
        <v>1086</v>
      </c>
      <c r="B995" s="437" t="s">
        <v>2771</v>
      </c>
      <c r="C995" s="437" t="s">
        <v>517</v>
      </c>
      <c r="D995" s="437" t="s">
        <v>518</v>
      </c>
      <c r="E995" s="437" t="s">
        <v>1393</v>
      </c>
      <c r="F995" s="437" t="s">
        <v>986</v>
      </c>
      <c r="G995" s="437" t="s">
        <v>1369</v>
      </c>
      <c r="H995" s="437" t="s">
        <v>985</v>
      </c>
      <c r="I995" s="437" t="s">
        <v>0</v>
      </c>
      <c r="J995" s="437" t="s">
        <v>987</v>
      </c>
      <c r="K995" s="437" t="s">
        <v>521</v>
      </c>
      <c r="L995" s="437" t="s">
        <v>533</v>
      </c>
      <c r="M995" s="437">
        <v>1</v>
      </c>
      <c r="N995" s="437">
        <v>1</v>
      </c>
      <c r="O995" s="437">
        <v>1</v>
      </c>
      <c r="P995" s="437">
        <v>1</v>
      </c>
      <c r="Q995" s="437">
        <v>1</v>
      </c>
      <c r="R995" s="437">
        <v>1</v>
      </c>
      <c r="S995" s="448">
        <v>309750</v>
      </c>
      <c r="T995" s="448">
        <v>0</v>
      </c>
      <c r="U995" s="448">
        <v>0</v>
      </c>
      <c r="V995" s="448">
        <v>1215.77</v>
      </c>
      <c r="W995" s="448">
        <v>0</v>
      </c>
      <c r="X995" s="448">
        <v>0</v>
      </c>
      <c r="Y995" s="448">
        <v>0</v>
      </c>
      <c r="Z995" s="448">
        <v>309750</v>
      </c>
      <c r="AA995" s="846">
        <v>43852</v>
      </c>
      <c r="AB995" s="846">
        <v>45313</v>
      </c>
      <c r="AC995" s="847">
        <v>309750</v>
      </c>
      <c r="AD995" s="448">
        <v>2.4277777777777776</v>
      </c>
      <c r="AE995" s="448">
        <v>4.0583333333333336</v>
      </c>
      <c r="AF995" s="848">
        <v>4.7100000000000003E-2</v>
      </c>
      <c r="AG995" s="448">
        <v>752004.16666666663</v>
      </c>
      <c r="AH995" s="448">
        <v>1257068.75</v>
      </c>
      <c r="AI995" s="448">
        <v>14589.225</v>
      </c>
      <c r="AJ995" s="448">
        <v>2.4277777777777776</v>
      </c>
      <c r="AK995" s="448">
        <v>4.0583333333333336</v>
      </c>
      <c r="AL995" s="448">
        <v>4.7100000000000003E-2</v>
      </c>
    </row>
    <row r="996" spans="1:38">
      <c r="A996" s="437" t="s">
        <v>1086</v>
      </c>
      <c r="B996" s="437" t="s">
        <v>2772</v>
      </c>
      <c r="C996" s="437" t="s">
        <v>517</v>
      </c>
      <c r="D996" s="437" t="s">
        <v>518</v>
      </c>
      <c r="E996" s="437" t="s">
        <v>1393</v>
      </c>
      <c r="F996" s="437" t="s">
        <v>986</v>
      </c>
      <c r="G996" s="437" t="s">
        <v>1369</v>
      </c>
      <c r="H996" s="437" t="s">
        <v>985</v>
      </c>
      <c r="I996" s="437" t="s">
        <v>0</v>
      </c>
      <c r="J996" s="437" t="s">
        <v>987</v>
      </c>
      <c r="K996" s="437" t="s">
        <v>521</v>
      </c>
      <c r="L996" s="437" t="s">
        <v>533</v>
      </c>
      <c r="M996" s="437">
        <v>1</v>
      </c>
      <c r="N996" s="437">
        <v>1</v>
      </c>
      <c r="O996" s="437">
        <v>1</v>
      </c>
      <c r="P996" s="437">
        <v>1</v>
      </c>
      <c r="Q996" s="437">
        <v>1</v>
      </c>
      <c r="R996" s="437">
        <v>1</v>
      </c>
      <c r="S996" s="448">
        <v>2568565</v>
      </c>
      <c r="T996" s="448">
        <v>0</v>
      </c>
      <c r="U996" s="448">
        <v>0</v>
      </c>
      <c r="V996" s="448">
        <v>10852.19</v>
      </c>
      <c r="W996" s="448">
        <v>0</v>
      </c>
      <c r="X996" s="448">
        <v>0</v>
      </c>
      <c r="Y996" s="448">
        <v>0</v>
      </c>
      <c r="Z996" s="448">
        <v>2568565</v>
      </c>
      <c r="AA996" s="846">
        <v>43852</v>
      </c>
      <c r="AB996" s="846">
        <v>45679</v>
      </c>
      <c r="AC996" s="847">
        <v>2568565</v>
      </c>
      <c r="AD996" s="448">
        <v>3.4444444444444446</v>
      </c>
      <c r="AE996" s="448">
        <v>5.0750000000000002</v>
      </c>
      <c r="AF996" s="848">
        <v>5.0700000000000002E-2</v>
      </c>
      <c r="AG996" s="448">
        <v>8847279.444444444</v>
      </c>
      <c r="AH996" s="448">
        <v>13035467.375</v>
      </c>
      <c r="AI996" s="448">
        <v>130226.2455</v>
      </c>
      <c r="AJ996" s="448">
        <v>3.4444444444444442</v>
      </c>
      <c r="AK996" s="448">
        <v>5.0750000000000002</v>
      </c>
      <c r="AL996" s="448">
        <v>5.0700000000000002E-2</v>
      </c>
    </row>
    <row r="997" spans="1:38">
      <c r="A997" s="437" t="s">
        <v>1086</v>
      </c>
      <c r="B997" s="437" t="s">
        <v>2773</v>
      </c>
      <c r="C997" s="437" t="s">
        <v>517</v>
      </c>
      <c r="D997" s="437" t="s">
        <v>518</v>
      </c>
      <c r="E997" s="437" t="s">
        <v>1393</v>
      </c>
      <c r="F997" s="437" t="s">
        <v>986</v>
      </c>
      <c r="G997" s="437" t="s">
        <v>1369</v>
      </c>
      <c r="H997" s="437" t="s">
        <v>985</v>
      </c>
      <c r="I997" s="437" t="s">
        <v>0</v>
      </c>
      <c r="J997" s="437" t="s">
        <v>987</v>
      </c>
      <c r="K997" s="437" t="s">
        <v>521</v>
      </c>
      <c r="L997" s="437" t="s">
        <v>533</v>
      </c>
      <c r="M997" s="437">
        <v>1</v>
      </c>
      <c r="N997" s="437">
        <v>1</v>
      </c>
      <c r="O997" s="437">
        <v>1</v>
      </c>
      <c r="P997" s="437">
        <v>1</v>
      </c>
      <c r="Q997" s="437">
        <v>1</v>
      </c>
      <c r="R997" s="437">
        <v>1</v>
      </c>
      <c r="S997" s="448">
        <v>3134522.5</v>
      </c>
      <c r="T997" s="448">
        <v>0</v>
      </c>
      <c r="U997" s="448">
        <v>0</v>
      </c>
      <c r="V997" s="448">
        <v>14000.87</v>
      </c>
      <c r="W997" s="448">
        <v>0</v>
      </c>
      <c r="X997" s="448">
        <v>0</v>
      </c>
      <c r="Y997" s="448">
        <v>0</v>
      </c>
      <c r="Z997" s="448">
        <v>3134522.5</v>
      </c>
      <c r="AA997" s="846">
        <v>43852</v>
      </c>
      <c r="AB997" s="846">
        <v>46044</v>
      </c>
      <c r="AC997" s="847">
        <v>3134522.5</v>
      </c>
      <c r="AD997" s="448">
        <v>4.458333333333333</v>
      </c>
      <c r="AE997" s="448">
        <v>6.0888888888888886</v>
      </c>
      <c r="AF997" s="848">
        <v>5.3600000000000002E-2</v>
      </c>
      <c r="AG997" s="448">
        <v>13974746.145833332</v>
      </c>
      <c r="AH997" s="448">
        <v>19085759.22222222</v>
      </c>
      <c r="AI997" s="448">
        <v>168010.40600000002</v>
      </c>
      <c r="AJ997" s="448">
        <v>4.458333333333333</v>
      </c>
      <c r="AK997" s="448">
        <v>6.0888888888888886</v>
      </c>
      <c r="AL997" s="448">
        <v>5.3600000000000009E-2</v>
      </c>
    </row>
    <row r="998" spans="1:38">
      <c r="A998" s="437" t="s">
        <v>1086</v>
      </c>
      <c r="B998" s="437" t="s">
        <v>2774</v>
      </c>
      <c r="C998" s="437" t="s">
        <v>517</v>
      </c>
      <c r="D998" s="437" t="s">
        <v>518</v>
      </c>
      <c r="E998" s="437" t="s">
        <v>1393</v>
      </c>
      <c r="F998" s="437" t="s">
        <v>986</v>
      </c>
      <c r="G998" s="437" t="s">
        <v>1369</v>
      </c>
      <c r="H998" s="437" t="s">
        <v>985</v>
      </c>
      <c r="I998" s="437" t="s">
        <v>0</v>
      </c>
      <c r="J998" s="437" t="s">
        <v>987</v>
      </c>
      <c r="K998" s="437" t="s">
        <v>521</v>
      </c>
      <c r="L998" s="437" t="s">
        <v>533</v>
      </c>
      <c r="M998" s="437">
        <v>1</v>
      </c>
      <c r="N998" s="437">
        <v>1</v>
      </c>
      <c r="O998" s="437">
        <v>1</v>
      </c>
      <c r="P998" s="437">
        <v>1</v>
      </c>
      <c r="Q998" s="437">
        <v>1</v>
      </c>
      <c r="R998" s="437">
        <v>1</v>
      </c>
      <c r="S998" s="448">
        <v>3117265</v>
      </c>
      <c r="T998" s="448">
        <v>0</v>
      </c>
      <c r="U998" s="448">
        <v>0</v>
      </c>
      <c r="V998" s="448">
        <v>14651.15</v>
      </c>
      <c r="W998" s="448">
        <v>0</v>
      </c>
      <c r="X998" s="448">
        <v>0</v>
      </c>
      <c r="Y998" s="448">
        <v>0</v>
      </c>
      <c r="Z998" s="448">
        <v>3117265</v>
      </c>
      <c r="AA998" s="846">
        <v>43852</v>
      </c>
      <c r="AB998" s="846">
        <v>46409</v>
      </c>
      <c r="AC998" s="847">
        <v>3117265</v>
      </c>
      <c r="AD998" s="448">
        <v>5.4722222222222223</v>
      </c>
      <c r="AE998" s="448">
        <v>7.1027777777777779</v>
      </c>
      <c r="AF998" s="848">
        <v>5.6399999999999999E-2</v>
      </c>
      <c r="AG998" s="448">
        <v>17058366.805555556</v>
      </c>
      <c r="AH998" s="448">
        <v>22141240.569444444</v>
      </c>
      <c r="AI998" s="448">
        <v>175813.74599999998</v>
      </c>
      <c r="AJ998" s="448">
        <v>5.4722222222222223</v>
      </c>
      <c r="AK998" s="448">
        <v>7.1027777777777779</v>
      </c>
      <c r="AL998" s="448">
        <v>5.6399999999999992E-2</v>
      </c>
    </row>
    <row r="999" spans="1:38">
      <c r="A999" s="437" t="s">
        <v>1086</v>
      </c>
      <c r="B999" s="437" t="s">
        <v>2775</v>
      </c>
      <c r="C999" s="437" t="s">
        <v>517</v>
      </c>
      <c r="D999" s="437" t="s">
        <v>518</v>
      </c>
      <c r="E999" s="437" t="s">
        <v>1393</v>
      </c>
      <c r="F999" s="437" t="s">
        <v>986</v>
      </c>
      <c r="G999" s="437" t="s">
        <v>1369</v>
      </c>
      <c r="H999" s="437" t="s">
        <v>985</v>
      </c>
      <c r="I999" s="437" t="s">
        <v>0</v>
      </c>
      <c r="J999" s="437" t="s">
        <v>987</v>
      </c>
      <c r="K999" s="437" t="s">
        <v>521</v>
      </c>
      <c r="L999" s="437" t="s">
        <v>533</v>
      </c>
      <c r="M999" s="437">
        <v>1</v>
      </c>
      <c r="N999" s="437">
        <v>1</v>
      </c>
      <c r="O999" s="437">
        <v>1</v>
      </c>
      <c r="P999" s="437">
        <v>1</v>
      </c>
      <c r="Q999" s="437">
        <v>1</v>
      </c>
      <c r="R999" s="437">
        <v>1</v>
      </c>
      <c r="S999" s="448">
        <v>683957.5</v>
      </c>
      <c r="T999" s="448">
        <v>0</v>
      </c>
      <c r="U999" s="448">
        <v>0</v>
      </c>
      <c r="V999" s="448">
        <v>3379.89</v>
      </c>
      <c r="W999" s="448">
        <v>0</v>
      </c>
      <c r="X999" s="448">
        <v>0</v>
      </c>
      <c r="Y999" s="448">
        <v>0</v>
      </c>
      <c r="Z999" s="448">
        <v>683957.5</v>
      </c>
      <c r="AA999" s="846">
        <v>43852</v>
      </c>
      <c r="AB999" s="846">
        <v>46774</v>
      </c>
      <c r="AC999" s="847">
        <v>683957.5</v>
      </c>
      <c r="AD999" s="448">
        <v>6.4861111111111107</v>
      </c>
      <c r="AE999" s="448">
        <v>8.1166666666666671</v>
      </c>
      <c r="AF999" s="848">
        <v>5.9299999999999999E-2</v>
      </c>
      <c r="AG999" s="448">
        <v>4436224.3402777771</v>
      </c>
      <c r="AH999" s="448">
        <v>5551455.041666667</v>
      </c>
      <c r="AI999" s="448">
        <v>40558.679749999996</v>
      </c>
      <c r="AJ999" s="448">
        <v>6.4861111111111098</v>
      </c>
      <c r="AK999" s="448">
        <v>8.1166666666666671</v>
      </c>
      <c r="AL999" s="448">
        <v>5.9299999999999992E-2</v>
      </c>
    </row>
    <row r="1000" spans="1:38">
      <c r="A1000" s="437" t="s">
        <v>1086</v>
      </c>
      <c r="B1000" s="437" t="s">
        <v>2776</v>
      </c>
      <c r="C1000" s="437" t="s">
        <v>517</v>
      </c>
      <c r="D1000" s="437" t="s">
        <v>518</v>
      </c>
      <c r="E1000" s="437" t="s">
        <v>1393</v>
      </c>
      <c r="F1000" s="437" t="s">
        <v>986</v>
      </c>
      <c r="G1000" s="437" t="s">
        <v>1369</v>
      </c>
      <c r="H1000" s="437" t="s">
        <v>985</v>
      </c>
      <c r="I1000" s="437" t="s">
        <v>0</v>
      </c>
      <c r="J1000" s="437" t="s">
        <v>987</v>
      </c>
      <c r="K1000" s="437" t="s">
        <v>521</v>
      </c>
      <c r="L1000" s="437" t="s">
        <v>533</v>
      </c>
      <c r="M1000" s="437">
        <v>1</v>
      </c>
      <c r="N1000" s="437">
        <v>1</v>
      </c>
      <c r="O1000" s="437">
        <v>1</v>
      </c>
      <c r="P1000" s="437">
        <v>1</v>
      </c>
      <c r="Q1000" s="437">
        <v>1</v>
      </c>
      <c r="R1000" s="437">
        <v>1</v>
      </c>
      <c r="S1000" s="448">
        <v>106200</v>
      </c>
      <c r="T1000" s="448">
        <v>0</v>
      </c>
      <c r="U1000" s="448">
        <v>0</v>
      </c>
      <c r="V1000" s="448">
        <v>549.58000000000004</v>
      </c>
      <c r="W1000" s="448">
        <v>0</v>
      </c>
      <c r="X1000" s="448">
        <v>0</v>
      </c>
      <c r="Y1000" s="448">
        <v>0</v>
      </c>
      <c r="Z1000" s="448">
        <v>106200</v>
      </c>
      <c r="AA1000" s="846">
        <v>43852</v>
      </c>
      <c r="AB1000" s="846">
        <v>47140</v>
      </c>
      <c r="AC1000" s="847">
        <v>106200</v>
      </c>
      <c r="AD1000" s="448">
        <v>7.5027777777777782</v>
      </c>
      <c r="AE1000" s="448">
        <v>9.1333333333333329</v>
      </c>
      <c r="AF1000" s="848">
        <v>6.2100000000000002E-2</v>
      </c>
      <c r="AG1000" s="448">
        <v>796795</v>
      </c>
      <c r="AH1000" s="448">
        <v>969960</v>
      </c>
      <c r="AI1000" s="448">
        <v>6595.02</v>
      </c>
      <c r="AJ1000" s="448">
        <v>7.5027777777777782</v>
      </c>
      <c r="AK1000" s="448">
        <v>9.1333333333333329</v>
      </c>
      <c r="AL1000" s="448">
        <v>6.2100000000000002E-2</v>
      </c>
    </row>
    <row r="1001" spans="1:38">
      <c r="A1001" s="437" t="s">
        <v>1087</v>
      </c>
      <c r="B1001" s="437" t="s">
        <v>2777</v>
      </c>
      <c r="C1001" s="437" t="s">
        <v>517</v>
      </c>
      <c r="D1001" s="437" t="s">
        <v>518</v>
      </c>
      <c r="E1001" s="437" t="s">
        <v>1393</v>
      </c>
      <c r="F1001" s="437" t="s">
        <v>986</v>
      </c>
      <c r="G1001" s="437" t="s">
        <v>1369</v>
      </c>
      <c r="H1001" s="437" t="s">
        <v>985</v>
      </c>
      <c r="I1001" s="437" t="s">
        <v>0</v>
      </c>
      <c r="J1001" s="437" t="s">
        <v>987</v>
      </c>
      <c r="K1001" s="437" t="s">
        <v>521</v>
      </c>
      <c r="L1001" s="437" t="s">
        <v>533</v>
      </c>
      <c r="M1001" s="437">
        <v>1</v>
      </c>
      <c r="N1001" s="437">
        <v>1</v>
      </c>
      <c r="O1001" s="437">
        <v>1</v>
      </c>
      <c r="P1001" s="437">
        <v>1</v>
      </c>
      <c r="Q1001" s="437">
        <v>1</v>
      </c>
      <c r="R1001" s="437">
        <v>1</v>
      </c>
      <c r="S1001" s="448">
        <v>44250</v>
      </c>
      <c r="T1001" s="448">
        <v>0</v>
      </c>
      <c r="U1001" s="448">
        <v>0</v>
      </c>
      <c r="V1001" s="448">
        <v>140.86000000000001</v>
      </c>
      <c r="W1001" s="448">
        <v>0</v>
      </c>
      <c r="X1001" s="448">
        <v>0</v>
      </c>
      <c r="Y1001" s="448">
        <v>0</v>
      </c>
      <c r="Z1001" s="448">
        <v>44250</v>
      </c>
      <c r="AA1001" s="846">
        <v>43858</v>
      </c>
      <c r="AB1001" s="846">
        <v>44589</v>
      </c>
      <c r="AC1001" s="847">
        <v>88500</v>
      </c>
      <c r="AD1001" s="448">
        <v>0.41666666666666669</v>
      </c>
      <c r="AE1001" s="448">
        <v>2.0305555555555554</v>
      </c>
      <c r="AF1001" s="848">
        <v>3.8199999999999998E-2</v>
      </c>
      <c r="AG1001" s="448">
        <v>18437.5</v>
      </c>
      <c r="AH1001" s="448">
        <v>89852.083333333328</v>
      </c>
      <c r="AI1001" s="448">
        <v>1690.35</v>
      </c>
      <c r="AJ1001" s="448">
        <v>0.41666666666666669</v>
      </c>
      <c r="AK1001" s="448">
        <v>2.0305555555555554</v>
      </c>
      <c r="AL1001" s="448">
        <v>3.8199999999999998E-2</v>
      </c>
    </row>
    <row r="1002" spans="1:38">
      <c r="A1002" s="437" t="s">
        <v>1087</v>
      </c>
      <c r="B1002" s="437" t="s">
        <v>2778</v>
      </c>
      <c r="C1002" s="437" t="s">
        <v>517</v>
      </c>
      <c r="D1002" s="437" t="s">
        <v>518</v>
      </c>
      <c r="E1002" s="437" t="s">
        <v>1393</v>
      </c>
      <c r="F1002" s="437" t="s">
        <v>986</v>
      </c>
      <c r="G1002" s="437" t="s">
        <v>1369</v>
      </c>
      <c r="H1002" s="437" t="s">
        <v>985</v>
      </c>
      <c r="I1002" s="437" t="s">
        <v>0</v>
      </c>
      <c r="J1002" s="437" t="s">
        <v>987</v>
      </c>
      <c r="K1002" s="437" t="s">
        <v>521</v>
      </c>
      <c r="L1002" s="437" t="s">
        <v>533</v>
      </c>
      <c r="M1002" s="437">
        <v>1</v>
      </c>
      <c r="N1002" s="437">
        <v>1</v>
      </c>
      <c r="O1002" s="437">
        <v>1</v>
      </c>
      <c r="P1002" s="437">
        <v>1</v>
      </c>
      <c r="Q1002" s="437">
        <v>1</v>
      </c>
      <c r="R1002" s="437">
        <v>1</v>
      </c>
      <c r="S1002" s="448">
        <v>156055</v>
      </c>
      <c r="T1002" s="448">
        <v>0</v>
      </c>
      <c r="U1002" s="448">
        <v>0</v>
      </c>
      <c r="V1002" s="448">
        <v>559.20000000000005</v>
      </c>
      <c r="W1002" s="448">
        <v>0</v>
      </c>
      <c r="X1002" s="448">
        <v>0</v>
      </c>
      <c r="Y1002" s="448">
        <v>0</v>
      </c>
      <c r="Z1002" s="448">
        <v>156055</v>
      </c>
      <c r="AA1002" s="846">
        <v>43858</v>
      </c>
      <c r="AB1002" s="846">
        <v>44954</v>
      </c>
      <c r="AC1002" s="847">
        <v>156055</v>
      </c>
      <c r="AD1002" s="448">
        <v>1.4305555555555556</v>
      </c>
      <c r="AE1002" s="448">
        <v>3.0444444444444443</v>
      </c>
      <c r="AF1002" s="848">
        <v>4.2999999999999997E-2</v>
      </c>
      <c r="AG1002" s="448">
        <v>223245.34722222222</v>
      </c>
      <c r="AH1002" s="448">
        <v>475100.77777777775</v>
      </c>
      <c r="AI1002" s="448">
        <v>6710.3649999999998</v>
      </c>
      <c r="AJ1002" s="448">
        <v>1.4305555555555556</v>
      </c>
      <c r="AK1002" s="448">
        <v>3.0444444444444443</v>
      </c>
      <c r="AL1002" s="448">
        <v>4.2999999999999997E-2</v>
      </c>
    </row>
    <row r="1003" spans="1:38">
      <c r="A1003" s="437" t="s">
        <v>1087</v>
      </c>
      <c r="B1003" s="437" t="s">
        <v>2779</v>
      </c>
      <c r="C1003" s="437" t="s">
        <v>517</v>
      </c>
      <c r="D1003" s="437" t="s">
        <v>518</v>
      </c>
      <c r="E1003" s="437" t="s">
        <v>1393</v>
      </c>
      <c r="F1003" s="437" t="s">
        <v>986</v>
      </c>
      <c r="G1003" s="437" t="s">
        <v>1369</v>
      </c>
      <c r="H1003" s="437" t="s">
        <v>985</v>
      </c>
      <c r="I1003" s="437" t="s">
        <v>0</v>
      </c>
      <c r="J1003" s="437" t="s">
        <v>987</v>
      </c>
      <c r="K1003" s="437" t="s">
        <v>521</v>
      </c>
      <c r="L1003" s="437" t="s">
        <v>533</v>
      </c>
      <c r="M1003" s="437">
        <v>1</v>
      </c>
      <c r="N1003" s="437">
        <v>1</v>
      </c>
      <c r="O1003" s="437">
        <v>1</v>
      </c>
      <c r="P1003" s="437">
        <v>1</v>
      </c>
      <c r="Q1003" s="437">
        <v>1</v>
      </c>
      <c r="R1003" s="437">
        <v>1</v>
      </c>
      <c r="S1003" s="448">
        <v>875265</v>
      </c>
      <c r="T1003" s="448">
        <v>0</v>
      </c>
      <c r="U1003" s="448">
        <v>0</v>
      </c>
      <c r="V1003" s="448">
        <v>3435.42</v>
      </c>
      <c r="W1003" s="448">
        <v>0</v>
      </c>
      <c r="X1003" s="448">
        <v>0</v>
      </c>
      <c r="Y1003" s="448">
        <v>0</v>
      </c>
      <c r="Z1003" s="448">
        <v>875265</v>
      </c>
      <c r="AA1003" s="846">
        <v>43858</v>
      </c>
      <c r="AB1003" s="846">
        <v>45319</v>
      </c>
      <c r="AC1003" s="847">
        <v>875265</v>
      </c>
      <c r="AD1003" s="448">
        <v>2.4444444444444446</v>
      </c>
      <c r="AE1003" s="448">
        <v>4.0583333333333336</v>
      </c>
      <c r="AF1003" s="848">
        <v>4.7100000000000003E-2</v>
      </c>
      <c r="AG1003" s="448">
        <v>2139536.666666667</v>
      </c>
      <c r="AH1003" s="448">
        <v>3552117.125</v>
      </c>
      <c r="AI1003" s="448">
        <v>41224.981500000002</v>
      </c>
      <c r="AJ1003" s="448">
        <v>2.4444444444444446</v>
      </c>
      <c r="AK1003" s="448">
        <v>4.0583333333333336</v>
      </c>
      <c r="AL1003" s="448">
        <v>4.7100000000000003E-2</v>
      </c>
    </row>
    <row r="1004" spans="1:38">
      <c r="A1004" s="437" t="s">
        <v>1087</v>
      </c>
      <c r="B1004" s="437" t="s">
        <v>2780</v>
      </c>
      <c r="C1004" s="437" t="s">
        <v>517</v>
      </c>
      <c r="D1004" s="437" t="s">
        <v>518</v>
      </c>
      <c r="E1004" s="437" t="s">
        <v>1393</v>
      </c>
      <c r="F1004" s="437" t="s">
        <v>986</v>
      </c>
      <c r="G1004" s="437" t="s">
        <v>1369</v>
      </c>
      <c r="H1004" s="437" t="s">
        <v>985</v>
      </c>
      <c r="I1004" s="437" t="s">
        <v>0</v>
      </c>
      <c r="J1004" s="437" t="s">
        <v>987</v>
      </c>
      <c r="K1004" s="437" t="s">
        <v>521</v>
      </c>
      <c r="L1004" s="437" t="s">
        <v>533</v>
      </c>
      <c r="M1004" s="437">
        <v>1</v>
      </c>
      <c r="N1004" s="437">
        <v>1</v>
      </c>
      <c r="O1004" s="437">
        <v>1</v>
      </c>
      <c r="P1004" s="437">
        <v>1</v>
      </c>
      <c r="Q1004" s="437">
        <v>1</v>
      </c>
      <c r="R1004" s="437">
        <v>1</v>
      </c>
      <c r="S1004" s="448">
        <v>2191997.5</v>
      </c>
      <c r="T1004" s="448">
        <v>0</v>
      </c>
      <c r="U1004" s="448">
        <v>0</v>
      </c>
      <c r="V1004" s="448">
        <v>9261.19</v>
      </c>
      <c r="W1004" s="448">
        <v>0</v>
      </c>
      <c r="X1004" s="448">
        <v>0</v>
      </c>
      <c r="Y1004" s="448">
        <v>0</v>
      </c>
      <c r="Z1004" s="448">
        <v>2191997.5</v>
      </c>
      <c r="AA1004" s="846">
        <v>43858</v>
      </c>
      <c r="AB1004" s="846">
        <v>45685</v>
      </c>
      <c r="AC1004" s="847">
        <v>2191997.5</v>
      </c>
      <c r="AD1004" s="448">
        <v>3.4611111111111112</v>
      </c>
      <c r="AE1004" s="448">
        <v>5.0750000000000002</v>
      </c>
      <c r="AF1004" s="848">
        <v>5.0700000000000002E-2</v>
      </c>
      <c r="AG1004" s="448">
        <v>7586746.902777778</v>
      </c>
      <c r="AH1004" s="448">
        <v>11124387.3125</v>
      </c>
      <c r="AI1004" s="448">
        <v>111134.27325</v>
      </c>
      <c r="AJ1004" s="448">
        <v>3.4611111111111112</v>
      </c>
      <c r="AK1004" s="448">
        <v>5.0750000000000002</v>
      </c>
      <c r="AL1004" s="448">
        <v>5.0700000000000002E-2</v>
      </c>
    </row>
    <row r="1005" spans="1:38">
      <c r="A1005" s="437" t="s">
        <v>1087</v>
      </c>
      <c r="B1005" s="437" t="s">
        <v>2781</v>
      </c>
      <c r="C1005" s="437" t="s">
        <v>517</v>
      </c>
      <c r="D1005" s="437" t="s">
        <v>518</v>
      </c>
      <c r="E1005" s="437" t="s">
        <v>1393</v>
      </c>
      <c r="F1005" s="437" t="s">
        <v>986</v>
      </c>
      <c r="G1005" s="437" t="s">
        <v>1369</v>
      </c>
      <c r="H1005" s="437" t="s">
        <v>985</v>
      </c>
      <c r="I1005" s="437" t="s">
        <v>0</v>
      </c>
      <c r="J1005" s="437" t="s">
        <v>987</v>
      </c>
      <c r="K1005" s="437" t="s">
        <v>521</v>
      </c>
      <c r="L1005" s="437" t="s">
        <v>533</v>
      </c>
      <c r="M1005" s="437">
        <v>1</v>
      </c>
      <c r="N1005" s="437">
        <v>1</v>
      </c>
      <c r="O1005" s="437">
        <v>1</v>
      </c>
      <c r="P1005" s="437">
        <v>1</v>
      </c>
      <c r="Q1005" s="437">
        <v>1</v>
      </c>
      <c r="R1005" s="437">
        <v>1</v>
      </c>
      <c r="S1005" s="448">
        <v>4112890</v>
      </c>
      <c r="T1005" s="448">
        <v>0</v>
      </c>
      <c r="U1005" s="448">
        <v>0</v>
      </c>
      <c r="V1005" s="448">
        <v>18370.91</v>
      </c>
      <c r="W1005" s="448">
        <v>0</v>
      </c>
      <c r="X1005" s="448">
        <v>0</v>
      </c>
      <c r="Y1005" s="448">
        <v>0</v>
      </c>
      <c r="Z1005" s="448">
        <v>4112890</v>
      </c>
      <c r="AA1005" s="846">
        <v>43858</v>
      </c>
      <c r="AB1005" s="846">
        <v>46050</v>
      </c>
      <c r="AC1005" s="847">
        <v>4112890</v>
      </c>
      <c r="AD1005" s="448">
        <v>4.4749999999999996</v>
      </c>
      <c r="AE1005" s="448">
        <v>6.0888888888888886</v>
      </c>
      <c r="AF1005" s="848">
        <v>5.3600000000000002E-2</v>
      </c>
      <c r="AG1005" s="448">
        <v>18405182.75</v>
      </c>
      <c r="AH1005" s="448">
        <v>25042930.22222222</v>
      </c>
      <c r="AI1005" s="448">
        <v>220450.90400000001</v>
      </c>
      <c r="AJ1005" s="448">
        <v>4.4749999999999996</v>
      </c>
      <c r="AK1005" s="448">
        <v>6.0888888888888886</v>
      </c>
      <c r="AL1005" s="448">
        <v>5.3600000000000002E-2</v>
      </c>
    </row>
    <row r="1006" spans="1:38">
      <c r="A1006" s="437" t="s">
        <v>1087</v>
      </c>
      <c r="B1006" s="437" t="s">
        <v>2782</v>
      </c>
      <c r="C1006" s="437" t="s">
        <v>517</v>
      </c>
      <c r="D1006" s="437" t="s">
        <v>518</v>
      </c>
      <c r="E1006" s="437" t="s">
        <v>1393</v>
      </c>
      <c r="F1006" s="437" t="s">
        <v>986</v>
      </c>
      <c r="G1006" s="437" t="s">
        <v>1369</v>
      </c>
      <c r="H1006" s="437" t="s">
        <v>985</v>
      </c>
      <c r="I1006" s="437" t="s">
        <v>0</v>
      </c>
      <c r="J1006" s="437" t="s">
        <v>987</v>
      </c>
      <c r="K1006" s="437" t="s">
        <v>521</v>
      </c>
      <c r="L1006" s="437" t="s">
        <v>533</v>
      </c>
      <c r="M1006" s="437">
        <v>1</v>
      </c>
      <c r="N1006" s="437">
        <v>1</v>
      </c>
      <c r="O1006" s="437">
        <v>1</v>
      </c>
      <c r="P1006" s="437">
        <v>1</v>
      </c>
      <c r="Q1006" s="437">
        <v>1</v>
      </c>
      <c r="R1006" s="437">
        <v>1</v>
      </c>
      <c r="S1006" s="448">
        <v>2112495</v>
      </c>
      <c r="T1006" s="448">
        <v>0</v>
      </c>
      <c r="U1006" s="448">
        <v>0</v>
      </c>
      <c r="V1006" s="448">
        <v>9928.73</v>
      </c>
      <c r="W1006" s="448">
        <v>0</v>
      </c>
      <c r="X1006" s="448">
        <v>0</v>
      </c>
      <c r="Y1006" s="448">
        <v>0</v>
      </c>
      <c r="Z1006" s="448">
        <v>2112495</v>
      </c>
      <c r="AA1006" s="846">
        <v>43858</v>
      </c>
      <c r="AB1006" s="846">
        <v>46415</v>
      </c>
      <c r="AC1006" s="847">
        <v>2112495</v>
      </c>
      <c r="AD1006" s="448">
        <v>5.4888888888888889</v>
      </c>
      <c r="AE1006" s="448">
        <v>7.1027777777777779</v>
      </c>
      <c r="AF1006" s="848">
        <v>5.6399999999999999E-2</v>
      </c>
      <c r="AG1006" s="448">
        <v>11595250.333333334</v>
      </c>
      <c r="AH1006" s="448">
        <v>15004582.541666666</v>
      </c>
      <c r="AI1006" s="448">
        <v>119144.71799999999</v>
      </c>
      <c r="AJ1006" s="448">
        <v>5.4888888888888889</v>
      </c>
      <c r="AK1006" s="448">
        <v>7.1027777777777779</v>
      </c>
      <c r="AL1006" s="448">
        <v>5.6399999999999999E-2</v>
      </c>
    </row>
    <row r="1007" spans="1:38">
      <c r="A1007" s="437" t="s">
        <v>1087</v>
      </c>
      <c r="B1007" s="437" t="s">
        <v>2783</v>
      </c>
      <c r="C1007" s="437" t="s">
        <v>517</v>
      </c>
      <c r="D1007" s="437" t="s">
        <v>518</v>
      </c>
      <c r="E1007" s="437" t="s">
        <v>1393</v>
      </c>
      <c r="F1007" s="437" t="s">
        <v>986</v>
      </c>
      <c r="G1007" s="437" t="s">
        <v>1369</v>
      </c>
      <c r="H1007" s="437" t="s">
        <v>985</v>
      </c>
      <c r="I1007" s="437" t="s">
        <v>0</v>
      </c>
      <c r="J1007" s="437" t="s">
        <v>987</v>
      </c>
      <c r="K1007" s="437" t="s">
        <v>521</v>
      </c>
      <c r="L1007" s="437" t="s">
        <v>533</v>
      </c>
      <c r="M1007" s="437">
        <v>1</v>
      </c>
      <c r="N1007" s="437">
        <v>1</v>
      </c>
      <c r="O1007" s="437">
        <v>1</v>
      </c>
      <c r="P1007" s="437">
        <v>1</v>
      </c>
      <c r="Q1007" s="437">
        <v>1</v>
      </c>
      <c r="R1007" s="437">
        <v>1</v>
      </c>
      <c r="S1007" s="448">
        <v>458430</v>
      </c>
      <c r="T1007" s="448">
        <v>0</v>
      </c>
      <c r="U1007" s="448">
        <v>0</v>
      </c>
      <c r="V1007" s="448">
        <v>2265.41</v>
      </c>
      <c r="W1007" s="448">
        <v>0</v>
      </c>
      <c r="X1007" s="448">
        <v>0</v>
      </c>
      <c r="Y1007" s="448">
        <v>0</v>
      </c>
      <c r="Z1007" s="448">
        <v>458430</v>
      </c>
      <c r="AA1007" s="846">
        <v>43858</v>
      </c>
      <c r="AB1007" s="846">
        <v>46780</v>
      </c>
      <c r="AC1007" s="847">
        <v>458430</v>
      </c>
      <c r="AD1007" s="448">
        <v>6.5027777777777782</v>
      </c>
      <c r="AE1007" s="448">
        <v>8.1166666666666671</v>
      </c>
      <c r="AF1007" s="848">
        <v>5.9299999999999999E-2</v>
      </c>
      <c r="AG1007" s="448">
        <v>2981068.416666667</v>
      </c>
      <c r="AH1007" s="448">
        <v>3720923.5</v>
      </c>
      <c r="AI1007" s="448">
        <v>27184.898999999998</v>
      </c>
      <c r="AJ1007" s="448">
        <v>6.5027777777777782</v>
      </c>
      <c r="AK1007" s="448">
        <v>8.1166666666666671</v>
      </c>
      <c r="AL1007" s="448">
        <v>5.9299999999999992E-2</v>
      </c>
    </row>
    <row r="1008" spans="1:38">
      <c r="A1008" s="437" t="s">
        <v>1087</v>
      </c>
      <c r="B1008" s="437" t="s">
        <v>2784</v>
      </c>
      <c r="C1008" s="437" t="s">
        <v>517</v>
      </c>
      <c r="D1008" s="437" t="s">
        <v>518</v>
      </c>
      <c r="E1008" s="437" t="s">
        <v>1393</v>
      </c>
      <c r="F1008" s="437" t="s">
        <v>986</v>
      </c>
      <c r="G1008" s="437" t="s">
        <v>1369</v>
      </c>
      <c r="H1008" s="437" t="s">
        <v>985</v>
      </c>
      <c r="I1008" s="437" t="s">
        <v>0</v>
      </c>
      <c r="J1008" s="437" t="s">
        <v>987</v>
      </c>
      <c r="K1008" s="437" t="s">
        <v>521</v>
      </c>
      <c r="L1008" s="437" t="s">
        <v>533</v>
      </c>
      <c r="M1008" s="437">
        <v>1</v>
      </c>
      <c r="N1008" s="437">
        <v>1</v>
      </c>
      <c r="O1008" s="437">
        <v>1</v>
      </c>
      <c r="P1008" s="437">
        <v>1</v>
      </c>
      <c r="Q1008" s="437">
        <v>1</v>
      </c>
      <c r="R1008" s="437">
        <v>1</v>
      </c>
      <c r="S1008" s="448">
        <v>106200</v>
      </c>
      <c r="T1008" s="448">
        <v>0</v>
      </c>
      <c r="U1008" s="448">
        <v>0</v>
      </c>
      <c r="V1008" s="448">
        <v>549.58000000000004</v>
      </c>
      <c r="W1008" s="448">
        <v>0</v>
      </c>
      <c r="X1008" s="448">
        <v>0</v>
      </c>
      <c r="Y1008" s="448">
        <v>0</v>
      </c>
      <c r="Z1008" s="448">
        <v>106200</v>
      </c>
      <c r="AA1008" s="846">
        <v>43858</v>
      </c>
      <c r="AB1008" s="846">
        <v>47146</v>
      </c>
      <c r="AC1008" s="847">
        <v>106200</v>
      </c>
      <c r="AD1008" s="448">
        <v>7.5194444444444448</v>
      </c>
      <c r="AE1008" s="448">
        <v>9.1333333333333329</v>
      </c>
      <c r="AF1008" s="848">
        <v>6.2100000000000002E-2</v>
      </c>
      <c r="AG1008" s="448">
        <v>798565</v>
      </c>
      <c r="AH1008" s="448">
        <v>969960</v>
      </c>
      <c r="AI1008" s="448">
        <v>6595.02</v>
      </c>
      <c r="AJ1008" s="448">
        <v>7.5194444444444448</v>
      </c>
      <c r="AK1008" s="448">
        <v>9.1333333333333329</v>
      </c>
      <c r="AL1008" s="448">
        <v>6.2100000000000002E-2</v>
      </c>
    </row>
    <row r="1009" spans="1:38">
      <c r="A1009" s="437" t="s">
        <v>1087</v>
      </c>
      <c r="B1009" s="437" t="s">
        <v>2785</v>
      </c>
      <c r="C1009" s="437" t="s">
        <v>517</v>
      </c>
      <c r="D1009" s="437" t="s">
        <v>518</v>
      </c>
      <c r="E1009" s="437" t="s">
        <v>1393</v>
      </c>
      <c r="F1009" s="437" t="s">
        <v>986</v>
      </c>
      <c r="G1009" s="437" t="s">
        <v>1369</v>
      </c>
      <c r="H1009" s="437" t="s">
        <v>985</v>
      </c>
      <c r="I1009" s="437" t="s">
        <v>0</v>
      </c>
      <c r="J1009" s="437" t="s">
        <v>987</v>
      </c>
      <c r="K1009" s="437" t="s">
        <v>521</v>
      </c>
      <c r="L1009" s="437" t="s">
        <v>533</v>
      </c>
      <c r="M1009" s="437">
        <v>1</v>
      </c>
      <c r="N1009" s="437">
        <v>1</v>
      </c>
      <c r="O1009" s="437">
        <v>1</v>
      </c>
      <c r="P1009" s="437">
        <v>1</v>
      </c>
      <c r="Q1009" s="437">
        <v>1</v>
      </c>
      <c r="R1009" s="437">
        <v>1</v>
      </c>
      <c r="S1009" s="448">
        <v>98087.5</v>
      </c>
      <c r="T1009" s="448">
        <v>0</v>
      </c>
      <c r="U1009" s="448">
        <v>0</v>
      </c>
      <c r="V1009" s="448">
        <v>531.30999999999995</v>
      </c>
      <c r="W1009" s="448">
        <v>0</v>
      </c>
      <c r="X1009" s="448">
        <v>0</v>
      </c>
      <c r="Y1009" s="448">
        <v>0</v>
      </c>
      <c r="Z1009" s="448">
        <v>98087.5</v>
      </c>
      <c r="AA1009" s="846">
        <v>43858</v>
      </c>
      <c r="AB1009" s="846">
        <v>47511</v>
      </c>
      <c r="AC1009" s="847">
        <v>98087.5</v>
      </c>
      <c r="AD1009" s="448">
        <v>8.5333333333333332</v>
      </c>
      <c r="AE1009" s="448">
        <v>10.147222222222222</v>
      </c>
      <c r="AF1009" s="848">
        <v>6.5000000000000002E-2</v>
      </c>
      <c r="AG1009" s="448">
        <v>837013.33333333337</v>
      </c>
      <c r="AH1009" s="448">
        <v>995315.65972222225</v>
      </c>
      <c r="AI1009" s="448">
        <v>6375.6875</v>
      </c>
      <c r="AJ1009" s="448">
        <v>8.5333333333333332</v>
      </c>
      <c r="AK1009" s="448">
        <v>10.147222222222222</v>
      </c>
      <c r="AL1009" s="448">
        <v>6.5000000000000002E-2</v>
      </c>
    </row>
    <row r="1010" spans="1:38">
      <c r="A1010" s="437" t="s">
        <v>1088</v>
      </c>
      <c r="B1010" s="437" t="s">
        <v>2786</v>
      </c>
      <c r="C1010" s="437" t="s">
        <v>517</v>
      </c>
      <c r="D1010" s="437" t="s">
        <v>518</v>
      </c>
      <c r="E1010" s="437" t="s">
        <v>1393</v>
      </c>
      <c r="F1010" s="437" t="s">
        <v>986</v>
      </c>
      <c r="G1010" s="437" t="s">
        <v>1369</v>
      </c>
      <c r="H1010" s="437" t="s">
        <v>985</v>
      </c>
      <c r="I1010" s="437" t="s">
        <v>0</v>
      </c>
      <c r="J1010" s="437" t="s">
        <v>987</v>
      </c>
      <c r="K1010" s="437" t="s">
        <v>521</v>
      </c>
      <c r="L1010" s="437" t="s">
        <v>533</v>
      </c>
      <c r="M1010" s="437">
        <v>1</v>
      </c>
      <c r="N1010" s="437">
        <v>1</v>
      </c>
      <c r="O1010" s="437">
        <v>1</v>
      </c>
      <c r="P1010" s="437">
        <v>1</v>
      </c>
      <c r="Q1010" s="437">
        <v>1</v>
      </c>
      <c r="R1010" s="437">
        <v>1</v>
      </c>
      <c r="S1010" s="448">
        <v>1103152.5</v>
      </c>
      <c r="T1010" s="448">
        <v>0</v>
      </c>
      <c r="U1010" s="448">
        <v>551576.25</v>
      </c>
      <c r="V1010" s="448">
        <v>3511.7</v>
      </c>
      <c r="W1010" s="448">
        <v>0</v>
      </c>
      <c r="X1010" s="448">
        <v>0</v>
      </c>
      <c r="Y1010" s="448">
        <v>0</v>
      </c>
      <c r="Z1010" s="448">
        <v>551576.25</v>
      </c>
      <c r="AA1010" s="846">
        <v>43866</v>
      </c>
      <c r="AB1010" s="846">
        <v>44597</v>
      </c>
      <c r="AC1010" s="847">
        <v>1103152.5</v>
      </c>
      <c r="AD1010" s="448">
        <v>0.43888888888888888</v>
      </c>
      <c r="AE1010" s="448">
        <v>2.0305555555555554</v>
      </c>
      <c r="AF1010" s="848">
        <v>3.8199999999999998E-2</v>
      </c>
      <c r="AG1010" s="448">
        <v>242080.6875</v>
      </c>
      <c r="AH1010" s="448">
        <v>1120006.21875</v>
      </c>
      <c r="AI1010" s="448">
        <v>21070.212749999999</v>
      </c>
      <c r="AJ1010" s="448">
        <v>0.43888888888888888</v>
      </c>
      <c r="AK1010" s="448">
        <v>2.0305555555555554</v>
      </c>
      <c r="AL1010" s="448">
        <v>3.8199999999999998E-2</v>
      </c>
    </row>
    <row r="1011" spans="1:38">
      <c r="A1011" s="437" t="s">
        <v>1088</v>
      </c>
      <c r="B1011" s="437" t="s">
        <v>2787</v>
      </c>
      <c r="C1011" s="437" t="s">
        <v>517</v>
      </c>
      <c r="D1011" s="437" t="s">
        <v>518</v>
      </c>
      <c r="E1011" s="437" t="s">
        <v>1393</v>
      </c>
      <c r="F1011" s="437" t="s">
        <v>986</v>
      </c>
      <c r="G1011" s="437" t="s">
        <v>1369</v>
      </c>
      <c r="H1011" s="437" t="s">
        <v>985</v>
      </c>
      <c r="I1011" s="437" t="s">
        <v>0</v>
      </c>
      <c r="J1011" s="437" t="s">
        <v>987</v>
      </c>
      <c r="K1011" s="437" t="s">
        <v>521</v>
      </c>
      <c r="L1011" s="437" t="s">
        <v>533</v>
      </c>
      <c r="M1011" s="437">
        <v>1</v>
      </c>
      <c r="N1011" s="437">
        <v>1</v>
      </c>
      <c r="O1011" s="437">
        <v>1</v>
      </c>
      <c r="P1011" s="437">
        <v>1</v>
      </c>
      <c r="Q1011" s="437">
        <v>1</v>
      </c>
      <c r="R1011" s="437">
        <v>1</v>
      </c>
      <c r="S1011" s="448">
        <v>1333695</v>
      </c>
      <c r="T1011" s="448">
        <v>0</v>
      </c>
      <c r="U1011" s="448">
        <v>0</v>
      </c>
      <c r="V1011" s="448">
        <v>4779.07</v>
      </c>
      <c r="W1011" s="448">
        <v>0</v>
      </c>
      <c r="X1011" s="448">
        <v>0</v>
      </c>
      <c r="Y1011" s="448">
        <v>0</v>
      </c>
      <c r="Z1011" s="448">
        <v>1333695</v>
      </c>
      <c r="AA1011" s="846">
        <v>43866</v>
      </c>
      <c r="AB1011" s="846">
        <v>44962</v>
      </c>
      <c r="AC1011" s="847">
        <v>1333695</v>
      </c>
      <c r="AD1011" s="448">
        <v>1.4527777777777777</v>
      </c>
      <c r="AE1011" s="448">
        <v>3.0444444444444443</v>
      </c>
      <c r="AF1011" s="848">
        <v>4.2999999999999997E-2</v>
      </c>
      <c r="AG1011" s="448">
        <v>1937562.4583333333</v>
      </c>
      <c r="AH1011" s="448">
        <v>4060360.333333333</v>
      </c>
      <c r="AI1011" s="448">
        <v>57348.884999999995</v>
      </c>
      <c r="AJ1011" s="448">
        <v>1.4527777777777777</v>
      </c>
      <c r="AK1011" s="448">
        <v>3.0444444444444443</v>
      </c>
      <c r="AL1011" s="448">
        <v>4.2999999999999997E-2</v>
      </c>
    </row>
    <row r="1012" spans="1:38">
      <c r="A1012" s="437" t="s">
        <v>1088</v>
      </c>
      <c r="B1012" s="437" t="s">
        <v>2788</v>
      </c>
      <c r="C1012" s="437" t="s">
        <v>517</v>
      </c>
      <c r="D1012" s="437" t="s">
        <v>518</v>
      </c>
      <c r="E1012" s="437" t="s">
        <v>1393</v>
      </c>
      <c r="F1012" s="437" t="s">
        <v>986</v>
      </c>
      <c r="G1012" s="437" t="s">
        <v>1369</v>
      </c>
      <c r="H1012" s="437" t="s">
        <v>985</v>
      </c>
      <c r="I1012" s="437" t="s">
        <v>0</v>
      </c>
      <c r="J1012" s="437" t="s">
        <v>987</v>
      </c>
      <c r="K1012" s="437" t="s">
        <v>521</v>
      </c>
      <c r="L1012" s="437" t="s">
        <v>533</v>
      </c>
      <c r="M1012" s="437">
        <v>1</v>
      </c>
      <c r="N1012" s="437">
        <v>1</v>
      </c>
      <c r="O1012" s="437">
        <v>1</v>
      </c>
      <c r="P1012" s="437">
        <v>1</v>
      </c>
      <c r="Q1012" s="437">
        <v>1</v>
      </c>
      <c r="R1012" s="437">
        <v>1</v>
      </c>
      <c r="S1012" s="448">
        <v>1170265</v>
      </c>
      <c r="T1012" s="448">
        <v>0</v>
      </c>
      <c r="U1012" s="448">
        <v>0</v>
      </c>
      <c r="V1012" s="448">
        <v>4593.29</v>
      </c>
      <c r="W1012" s="448">
        <v>0</v>
      </c>
      <c r="X1012" s="448">
        <v>0</v>
      </c>
      <c r="Y1012" s="448">
        <v>0</v>
      </c>
      <c r="Z1012" s="448">
        <v>1170265</v>
      </c>
      <c r="AA1012" s="846">
        <v>43866</v>
      </c>
      <c r="AB1012" s="846">
        <v>45327</v>
      </c>
      <c r="AC1012" s="847">
        <v>1170265</v>
      </c>
      <c r="AD1012" s="448">
        <v>2.4666666666666668</v>
      </c>
      <c r="AE1012" s="448">
        <v>4.0583333333333336</v>
      </c>
      <c r="AF1012" s="848">
        <v>4.7100000000000003E-2</v>
      </c>
      <c r="AG1012" s="448">
        <v>2886653.666666667</v>
      </c>
      <c r="AH1012" s="448">
        <v>4749325.458333334</v>
      </c>
      <c r="AI1012" s="448">
        <v>55119.481500000002</v>
      </c>
      <c r="AJ1012" s="448">
        <v>2.4666666666666668</v>
      </c>
      <c r="AK1012" s="448">
        <v>4.0583333333333336</v>
      </c>
      <c r="AL1012" s="448">
        <v>4.7100000000000003E-2</v>
      </c>
    </row>
    <row r="1013" spans="1:38">
      <c r="A1013" s="437" t="s">
        <v>1088</v>
      </c>
      <c r="B1013" s="437" t="s">
        <v>2789</v>
      </c>
      <c r="C1013" s="437" t="s">
        <v>517</v>
      </c>
      <c r="D1013" s="437" t="s">
        <v>518</v>
      </c>
      <c r="E1013" s="437" t="s">
        <v>1393</v>
      </c>
      <c r="F1013" s="437" t="s">
        <v>986</v>
      </c>
      <c r="G1013" s="437" t="s">
        <v>1369</v>
      </c>
      <c r="H1013" s="437" t="s">
        <v>985</v>
      </c>
      <c r="I1013" s="437" t="s">
        <v>0</v>
      </c>
      <c r="J1013" s="437" t="s">
        <v>987</v>
      </c>
      <c r="K1013" s="437" t="s">
        <v>521</v>
      </c>
      <c r="L1013" s="437" t="s">
        <v>533</v>
      </c>
      <c r="M1013" s="437">
        <v>1</v>
      </c>
      <c r="N1013" s="437">
        <v>1</v>
      </c>
      <c r="O1013" s="437">
        <v>1</v>
      </c>
      <c r="P1013" s="437">
        <v>1</v>
      </c>
      <c r="Q1013" s="437">
        <v>1</v>
      </c>
      <c r="R1013" s="437">
        <v>1</v>
      </c>
      <c r="S1013" s="448">
        <v>1685335</v>
      </c>
      <c r="T1013" s="448">
        <v>0</v>
      </c>
      <c r="U1013" s="448">
        <v>0</v>
      </c>
      <c r="V1013" s="448">
        <v>7120.54</v>
      </c>
      <c r="W1013" s="448">
        <v>0</v>
      </c>
      <c r="X1013" s="448">
        <v>0</v>
      </c>
      <c r="Y1013" s="448">
        <v>0</v>
      </c>
      <c r="Z1013" s="448">
        <v>1685335</v>
      </c>
      <c r="AA1013" s="846">
        <v>43866</v>
      </c>
      <c r="AB1013" s="846">
        <v>45693</v>
      </c>
      <c r="AC1013" s="847">
        <v>1685335</v>
      </c>
      <c r="AD1013" s="448">
        <v>3.4833333333333334</v>
      </c>
      <c r="AE1013" s="448">
        <v>5.0750000000000002</v>
      </c>
      <c r="AF1013" s="848">
        <v>5.0700000000000002E-2</v>
      </c>
      <c r="AG1013" s="448">
        <v>5870583.583333333</v>
      </c>
      <c r="AH1013" s="448">
        <v>8553075.125</v>
      </c>
      <c r="AI1013" s="448">
        <v>85446.484500000006</v>
      </c>
      <c r="AJ1013" s="448">
        <v>3.4833333333333329</v>
      </c>
      <c r="AK1013" s="448">
        <v>5.0750000000000002</v>
      </c>
      <c r="AL1013" s="448">
        <v>5.0700000000000002E-2</v>
      </c>
    </row>
    <row r="1014" spans="1:38">
      <c r="A1014" s="437" t="s">
        <v>1088</v>
      </c>
      <c r="B1014" s="437" t="s">
        <v>2790</v>
      </c>
      <c r="C1014" s="437" t="s">
        <v>517</v>
      </c>
      <c r="D1014" s="437" t="s">
        <v>518</v>
      </c>
      <c r="E1014" s="437" t="s">
        <v>1393</v>
      </c>
      <c r="F1014" s="437" t="s">
        <v>986</v>
      </c>
      <c r="G1014" s="437" t="s">
        <v>1369</v>
      </c>
      <c r="H1014" s="437" t="s">
        <v>985</v>
      </c>
      <c r="I1014" s="437" t="s">
        <v>0</v>
      </c>
      <c r="J1014" s="437" t="s">
        <v>987</v>
      </c>
      <c r="K1014" s="437" t="s">
        <v>521</v>
      </c>
      <c r="L1014" s="437" t="s">
        <v>533</v>
      </c>
      <c r="M1014" s="437">
        <v>1</v>
      </c>
      <c r="N1014" s="437">
        <v>1</v>
      </c>
      <c r="O1014" s="437">
        <v>1</v>
      </c>
      <c r="P1014" s="437">
        <v>1</v>
      </c>
      <c r="Q1014" s="437">
        <v>1</v>
      </c>
      <c r="R1014" s="437">
        <v>1</v>
      </c>
      <c r="S1014" s="448">
        <v>2753677.5</v>
      </c>
      <c r="T1014" s="448">
        <v>0</v>
      </c>
      <c r="U1014" s="448">
        <v>0</v>
      </c>
      <c r="V1014" s="448">
        <v>12299.76</v>
      </c>
      <c r="W1014" s="448">
        <v>0</v>
      </c>
      <c r="X1014" s="448">
        <v>0</v>
      </c>
      <c r="Y1014" s="448">
        <v>0</v>
      </c>
      <c r="Z1014" s="448">
        <v>2753677.5</v>
      </c>
      <c r="AA1014" s="846">
        <v>43866</v>
      </c>
      <c r="AB1014" s="846">
        <v>46058</v>
      </c>
      <c r="AC1014" s="847">
        <v>2753677.5</v>
      </c>
      <c r="AD1014" s="448">
        <v>4.4972222222222218</v>
      </c>
      <c r="AE1014" s="448">
        <v>6.0888888888888886</v>
      </c>
      <c r="AF1014" s="848">
        <v>5.3600000000000002E-2</v>
      </c>
      <c r="AG1014" s="448">
        <v>12383899.645833332</v>
      </c>
      <c r="AH1014" s="448">
        <v>16766836.333333332</v>
      </c>
      <c r="AI1014" s="448">
        <v>147597.114</v>
      </c>
      <c r="AJ1014" s="448">
        <v>4.4972222222222218</v>
      </c>
      <c r="AK1014" s="448">
        <v>6.0888888888888886</v>
      </c>
      <c r="AL1014" s="448">
        <v>5.3600000000000002E-2</v>
      </c>
    </row>
    <row r="1015" spans="1:38">
      <c r="A1015" s="437" t="s">
        <v>1088</v>
      </c>
      <c r="B1015" s="437" t="s">
        <v>2791</v>
      </c>
      <c r="C1015" s="437" t="s">
        <v>517</v>
      </c>
      <c r="D1015" s="437" t="s">
        <v>518</v>
      </c>
      <c r="E1015" s="437" t="s">
        <v>1393</v>
      </c>
      <c r="F1015" s="437" t="s">
        <v>986</v>
      </c>
      <c r="G1015" s="437" t="s">
        <v>1369</v>
      </c>
      <c r="H1015" s="437" t="s">
        <v>985</v>
      </c>
      <c r="I1015" s="437" t="s">
        <v>0</v>
      </c>
      <c r="J1015" s="437" t="s">
        <v>987</v>
      </c>
      <c r="K1015" s="437" t="s">
        <v>521</v>
      </c>
      <c r="L1015" s="437" t="s">
        <v>533</v>
      </c>
      <c r="M1015" s="437">
        <v>1</v>
      </c>
      <c r="N1015" s="437">
        <v>1</v>
      </c>
      <c r="O1015" s="437">
        <v>1</v>
      </c>
      <c r="P1015" s="437">
        <v>1</v>
      </c>
      <c r="Q1015" s="437">
        <v>1</v>
      </c>
      <c r="R1015" s="437">
        <v>1</v>
      </c>
      <c r="S1015" s="448">
        <v>1250357.5</v>
      </c>
      <c r="T1015" s="448">
        <v>0</v>
      </c>
      <c r="U1015" s="448">
        <v>0</v>
      </c>
      <c r="V1015" s="448">
        <v>5876.68</v>
      </c>
      <c r="W1015" s="448">
        <v>0</v>
      </c>
      <c r="X1015" s="448">
        <v>0</v>
      </c>
      <c r="Y1015" s="448">
        <v>0</v>
      </c>
      <c r="Z1015" s="448">
        <v>1250357.5</v>
      </c>
      <c r="AA1015" s="846">
        <v>43866</v>
      </c>
      <c r="AB1015" s="846">
        <v>46423</v>
      </c>
      <c r="AC1015" s="847">
        <v>1250357.5</v>
      </c>
      <c r="AD1015" s="448">
        <v>5.5111111111111111</v>
      </c>
      <c r="AE1015" s="448">
        <v>7.1027777777777779</v>
      </c>
      <c r="AF1015" s="848">
        <v>5.6399999999999999E-2</v>
      </c>
      <c r="AG1015" s="448">
        <v>6890859.111111111</v>
      </c>
      <c r="AH1015" s="448">
        <v>8881011.465277778</v>
      </c>
      <c r="AI1015" s="448">
        <v>70520.163</v>
      </c>
      <c r="AJ1015" s="448">
        <v>5.5111111111111111</v>
      </c>
      <c r="AK1015" s="448">
        <v>7.1027777777777779</v>
      </c>
      <c r="AL1015" s="448">
        <v>5.6399999999999999E-2</v>
      </c>
    </row>
    <row r="1016" spans="1:38">
      <c r="A1016" s="437" t="s">
        <v>1088</v>
      </c>
      <c r="B1016" s="437" t="s">
        <v>2792</v>
      </c>
      <c r="C1016" s="437" t="s">
        <v>517</v>
      </c>
      <c r="D1016" s="437" t="s">
        <v>518</v>
      </c>
      <c r="E1016" s="437" t="s">
        <v>1393</v>
      </c>
      <c r="F1016" s="437" t="s">
        <v>986</v>
      </c>
      <c r="G1016" s="437" t="s">
        <v>1369</v>
      </c>
      <c r="H1016" s="437" t="s">
        <v>985</v>
      </c>
      <c r="I1016" s="437" t="s">
        <v>0</v>
      </c>
      <c r="J1016" s="437" t="s">
        <v>987</v>
      </c>
      <c r="K1016" s="437" t="s">
        <v>521</v>
      </c>
      <c r="L1016" s="437" t="s">
        <v>533</v>
      </c>
      <c r="M1016" s="437">
        <v>1</v>
      </c>
      <c r="N1016" s="437">
        <v>1</v>
      </c>
      <c r="O1016" s="437">
        <v>1</v>
      </c>
      <c r="P1016" s="437">
        <v>1</v>
      </c>
      <c r="Q1016" s="437">
        <v>1</v>
      </c>
      <c r="R1016" s="437">
        <v>1</v>
      </c>
      <c r="S1016" s="448">
        <v>106200</v>
      </c>
      <c r="T1016" s="448">
        <v>0</v>
      </c>
      <c r="U1016" s="448">
        <v>0</v>
      </c>
      <c r="V1016" s="448">
        <v>524.79999999999995</v>
      </c>
      <c r="W1016" s="448">
        <v>0</v>
      </c>
      <c r="X1016" s="448">
        <v>0</v>
      </c>
      <c r="Y1016" s="448">
        <v>0</v>
      </c>
      <c r="Z1016" s="448">
        <v>106200</v>
      </c>
      <c r="AA1016" s="846">
        <v>43866</v>
      </c>
      <c r="AB1016" s="846">
        <v>46788</v>
      </c>
      <c r="AC1016" s="847">
        <v>106200</v>
      </c>
      <c r="AD1016" s="448">
        <v>6.5250000000000004</v>
      </c>
      <c r="AE1016" s="448">
        <v>8.1166666666666671</v>
      </c>
      <c r="AF1016" s="848">
        <v>5.9299999999999999E-2</v>
      </c>
      <c r="AG1016" s="448">
        <v>692955</v>
      </c>
      <c r="AH1016" s="448">
        <v>861990</v>
      </c>
      <c r="AI1016" s="448">
        <v>6297.66</v>
      </c>
      <c r="AJ1016" s="448">
        <v>6.5250000000000004</v>
      </c>
      <c r="AK1016" s="448">
        <v>8.1166666666666671</v>
      </c>
      <c r="AL1016" s="448">
        <v>5.9299999999999999E-2</v>
      </c>
    </row>
    <row r="1017" spans="1:38">
      <c r="A1017" s="437" t="s">
        <v>1088</v>
      </c>
      <c r="B1017" s="437" t="s">
        <v>2793</v>
      </c>
      <c r="C1017" s="437" t="s">
        <v>517</v>
      </c>
      <c r="D1017" s="437" t="s">
        <v>518</v>
      </c>
      <c r="E1017" s="437" t="s">
        <v>1393</v>
      </c>
      <c r="F1017" s="437" t="s">
        <v>986</v>
      </c>
      <c r="G1017" s="437" t="s">
        <v>1369</v>
      </c>
      <c r="H1017" s="437" t="s">
        <v>985</v>
      </c>
      <c r="I1017" s="437" t="s">
        <v>0</v>
      </c>
      <c r="J1017" s="437" t="s">
        <v>987</v>
      </c>
      <c r="K1017" s="437" t="s">
        <v>521</v>
      </c>
      <c r="L1017" s="437" t="s">
        <v>533</v>
      </c>
      <c r="M1017" s="437">
        <v>1</v>
      </c>
      <c r="N1017" s="437">
        <v>1</v>
      </c>
      <c r="O1017" s="437">
        <v>1</v>
      </c>
      <c r="P1017" s="437">
        <v>1</v>
      </c>
      <c r="Q1017" s="437">
        <v>1</v>
      </c>
      <c r="R1017" s="437">
        <v>1</v>
      </c>
      <c r="S1017" s="448">
        <v>53100</v>
      </c>
      <c r="T1017" s="448">
        <v>0</v>
      </c>
      <c r="U1017" s="448">
        <v>0</v>
      </c>
      <c r="V1017" s="448">
        <v>287.62</v>
      </c>
      <c r="W1017" s="448">
        <v>0</v>
      </c>
      <c r="X1017" s="448">
        <v>0</v>
      </c>
      <c r="Y1017" s="448">
        <v>0</v>
      </c>
      <c r="Z1017" s="448">
        <v>53100</v>
      </c>
      <c r="AA1017" s="846">
        <v>43866</v>
      </c>
      <c r="AB1017" s="846">
        <v>47519</v>
      </c>
      <c r="AC1017" s="847">
        <v>53100</v>
      </c>
      <c r="AD1017" s="448">
        <v>8.5555555555555554</v>
      </c>
      <c r="AE1017" s="448">
        <v>10.147222222222222</v>
      </c>
      <c r="AF1017" s="848">
        <v>6.5000000000000002E-2</v>
      </c>
      <c r="AG1017" s="448">
        <v>454300</v>
      </c>
      <c r="AH1017" s="448">
        <v>538817.5</v>
      </c>
      <c r="AI1017" s="448">
        <v>3451.5</v>
      </c>
      <c r="AJ1017" s="448">
        <v>8.5555555555555554</v>
      </c>
      <c r="AK1017" s="448">
        <v>10.147222222222222</v>
      </c>
      <c r="AL1017" s="448">
        <v>6.5000000000000002E-2</v>
      </c>
    </row>
    <row r="1018" spans="1:38">
      <c r="A1018" s="437" t="s">
        <v>1089</v>
      </c>
      <c r="B1018" s="437" t="s">
        <v>2794</v>
      </c>
      <c r="C1018" s="437" t="s">
        <v>517</v>
      </c>
      <c r="D1018" s="437" t="s">
        <v>518</v>
      </c>
      <c r="E1018" s="437" t="s">
        <v>1393</v>
      </c>
      <c r="F1018" s="437" t="s">
        <v>986</v>
      </c>
      <c r="G1018" s="437" t="s">
        <v>1369</v>
      </c>
      <c r="H1018" s="437" t="s">
        <v>985</v>
      </c>
      <c r="I1018" s="437" t="s">
        <v>0</v>
      </c>
      <c r="J1018" s="437" t="s">
        <v>987</v>
      </c>
      <c r="K1018" s="437" t="s">
        <v>521</v>
      </c>
      <c r="L1018" s="437" t="s">
        <v>533</v>
      </c>
      <c r="M1018" s="437">
        <v>1</v>
      </c>
      <c r="N1018" s="437">
        <v>1</v>
      </c>
      <c r="O1018" s="437">
        <v>1</v>
      </c>
      <c r="P1018" s="437">
        <v>1</v>
      </c>
      <c r="Q1018" s="437">
        <v>1</v>
      </c>
      <c r="R1018" s="437">
        <v>1</v>
      </c>
      <c r="S1018" s="448">
        <v>44692.5</v>
      </c>
      <c r="T1018" s="448">
        <v>0</v>
      </c>
      <c r="U1018" s="448">
        <v>22346.25</v>
      </c>
      <c r="V1018" s="448">
        <v>142.27000000000001</v>
      </c>
      <c r="W1018" s="448">
        <v>0</v>
      </c>
      <c r="X1018" s="448">
        <v>0</v>
      </c>
      <c r="Y1018" s="448">
        <v>0</v>
      </c>
      <c r="Z1018" s="448">
        <v>22346.25</v>
      </c>
      <c r="AA1018" s="846">
        <v>43872</v>
      </c>
      <c r="AB1018" s="846">
        <v>44603</v>
      </c>
      <c r="AC1018" s="847">
        <v>44692.5</v>
      </c>
      <c r="AD1018" s="448">
        <v>0.45555555555555555</v>
      </c>
      <c r="AE1018" s="448">
        <v>2.0305555555555554</v>
      </c>
      <c r="AF1018" s="848">
        <v>3.8199999999999998E-2</v>
      </c>
      <c r="AG1018" s="448">
        <v>10179.958333333334</v>
      </c>
      <c r="AH1018" s="448">
        <v>45375.302083333328</v>
      </c>
      <c r="AI1018" s="448">
        <v>853.6267499999999</v>
      </c>
      <c r="AJ1018" s="448">
        <v>0.4555555555555556</v>
      </c>
      <c r="AK1018" s="448">
        <v>2.0305555555555554</v>
      </c>
      <c r="AL1018" s="448">
        <v>3.8199999999999998E-2</v>
      </c>
    </row>
    <row r="1019" spans="1:38">
      <c r="A1019" s="437" t="s">
        <v>1089</v>
      </c>
      <c r="B1019" s="437" t="s">
        <v>2795</v>
      </c>
      <c r="C1019" s="437" t="s">
        <v>517</v>
      </c>
      <c r="D1019" s="437" t="s">
        <v>518</v>
      </c>
      <c r="E1019" s="437" t="s">
        <v>1393</v>
      </c>
      <c r="F1019" s="437" t="s">
        <v>986</v>
      </c>
      <c r="G1019" s="437" t="s">
        <v>1369</v>
      </c>
      <c r="H1019" s="437" t="s">
        <v>985</v>
      </c>
      <c r="I1019" s="437" t="s">
        <v>0</v>
      </c>
      <c r="J1019" s="437" t="s">
        <v>987</v>
      </c>
      <c r="K1019" s="437" t="s">
        <v>521</v>
      </c>
      <c r="L1019" s="437" t="s">
        <v>533</v>
      </c>
      <c r="M1019" s="437">
        <v>1</v>
      </c>
      <c r="N1019" s="437">
        <v>1</v>
      </c>
      <c r="O1019" s="437">
        <v>1</v>
      </c>
      <c r="P1019" s="437">
        <v>1</v>
      </c>
      <c r="Q1019" s="437">
        <v>1</v>
      </c>
      <c r="R1019" s="437">
        <v>1</v>
      </c>
      <c r="S1019" s="448">
        <v>50592.5</v>
      </c>
      <c r="T1019" s="448">
        <v>0</v>
      </c>
      <c r="U1019" s="448">
        <v>0</v>
      </c>
      <c r="V1019" s="448">
        <v>181.29</v>
      </c>
      <c r="W1019" s="448">
        <v>0</v>
      </c>
      <c r="X1019" s="448">
        <v>0</v>
      </c>
      <c r="Y1019" s="448">
        <v>0</v>
      </c>
      <c r="Z1019" s="448">
        <v>50592.5</v>
      </c>
      <c r="AA1019" s="846">
        <v>43872</v>
      </c>
      <c r="AB1019" s="846">
        <v>44968</v>
      </c>
      <c r="AC1019" s="847">
        <v>50592.500000000007</v>
      </c>
      <c r="AD1019" s="448">
        <v>1.4694444444444446</v>
      </c>
      <c r="AE1019" s="448">
        <v>3.0444444444444443</v>
      </c>
      <c r="AF1019" s="848">
        <v>4.2999999999999997E-2</v>
      </c>
      <c r="AG1019" s="448">
        <v>74342.868055555562</v>
      </c>
      <c r="AH1019" s="448">
        <v>154026.05555555556</v>
      </c>
      <c r="AI1019" s="448">
        <v>2175.4775</v>
      </c>
      <c r="AJ1019" s="448">
        <v>1.4694444444444446</v>
      </c>
      <c r="AK1019" s="448">
        <v>3.0444444444444447</v>
      </c>
      <c r="AL1019" s="448">
        <v>4.2999999999999997E-2</v>
      </c>
    </row>
    <row r="1020" spans="1:38">
      <c r="A1020" s="437" t="s">
        <v>1089</v>
      </c>
      <c r="B1020" s="437" t="s">
        <v>2796</v>
      </c>
      <c r="C1020" s="437" t="s">
        <v>517</v>
      </c>
      <c r="D1020" s="437" t="s">
        <v>518</v>
      </c>
      <c r="E1020" s="437" t="s">
        <v>1393</v>
      </c>
      <c r="F1020" s="437" t="s">
        <v>986</v>
      </c>
      <c r="G1020" s="437" t="s">
        <v>1369</v>
      </c>
      <c r="H1020" s="437" t="s">
        <v>985</v>
      </c>
      <c r="I1020" s="437" t="s">
        <v>0</v>
      </c>
      <c r="J1020" s="437" t="s">
        <v>987</v>
      </c>
      <c r="K1020" s="437" t="s">
        <v>521</v>
      </c>
      <c r="L1020" s="437" t="s">
        <v>533</v>
      </c>
      <c r="M1020" s="437">
        <v>1</v>
      </c>
      <c r="N1020" s="437">
        <v>1</v>
      </c>
      <c r="O1020" s="437">
        <v>1</v>
      </c>
      <c r="P1020" s="437">
        <v>1</v>
      </c>
      <c r="Q1020" s="437">
        <v>1</v>
      </c>
      <c r="R1020" s="437">
        <v>1</v>
      </c>
      <c r="S1020" s="448">
        <v>666700</v>
      </c>
      <c r="T1020" s="448">
        <v>0</v>
      </c>
      <c r="U1020" s="448">
        <v>0</v>
      </c>
      <c r="V1020" s="448">
        <v>2616.8000000000002</v>
      </c>
      <c r="W1020" s="448">
        <v>0</v>
      </c>
      <c r="X1020" s="448">
        <v>0</v>
      </c>
      <c r="Y1020" s="448">
        <v>0</v>
      </c>
      <c r="Z1020" s="448">
        <v>666700</v>
      </c>
      <c r="AA1020" s="846">
        <v>43872</v>
      </c>
      <c r="AB1020" s="846">
        <v>45333</v>
      </c>
      <c r="AC1020" s="847">
        <v>666700</v>
      </c>
      <c r="AD1020" s="448">
        <v>2.4833333333333334</v>
      </c>
      <c r="AE1020" s="448">
        <v>4.0583333333333336</v>
      </c>
      <c r="AF1020" s="848">
        <v>4.7100000000000003E-2</v>
      </c>
      <c r="AG1020" s="448">
        <v>1655638.3333333335</v>
      </c>
      <c r="AH1020" s="448">
        <v>2705690.8333333335</v>
      </c>
      <c r="AI1020" s="448">
        <v>31401.570000000003</v>
      </c>
      <c r="AJ1020" s="448">
        <v>2.4833333333333334</v>
      </c>
      <c r="AK1020" s="448">
        <v>4.0583333333333336</v>
      </c>
      <c r="AL1020" s="448">
        <v>4.7100000000000003E-2</v>
      </c>
    </row>
    <row r="1021" spans="1:38">
      <c r="A1021" s="437" t="s">
        <v>1089</v>
      </c>
      <c r="B1021" s="437" t="s">
        <v>2797</v>
      </c>
      <c r="C1021" s="437" t="s">
        <v>517</v>
      </c>
      <c r="D1021" s="437" t="s">
        <v>518</v>
      </c>
      <c r="E1021" s="437" t="s">
        <v>1393</v>
      </c>
      <c r="F1021" s="437" t="s">
        <v>986</v>
      </c>
      <c r="G1021" s="437" t="s">
        <v>1369</v>
      </c>
      <c r="H1021" s="437" t="s">
        <v>985</v>
      </c>
      <c r="I1021" s="437" t="s">
        <v>0</v>
      </c>
      <c r="J1021" s="437" t="s">
        <v>987</v>
      </c>
      <c r="K1021" s="437" t="s">
        <v>521</v>
      </c>
      <c r="L1021" s="437" t="s">
        <v>533</v>
      </c>
      <c r="M1021" s="437">
        <v>1</v>
      </c>
      <c r="N1021" s="437">
        <v>1</v>
      </c>
      <c r="O1021" s="437">
        <v>1</v>
      </c>
      <c r="P1021" s="437">
        <v>1</v>
      </c>
      <c r="Q1021" s="437">
        <v>1</v>
      </c>
      <c r="R1021" s="437">
        <v>1</v>
      </c>
      <c r="S1021" s="448">
        <v>2259700</v>
      </c>
      <c r="T1021" s="448">
        <v>0</v>
      </c>
      <c r="U1021" s="448">
        <v>0</v>
      </c>
      <c r="V1021" s="448">
        <v>9547.23</v>
      </c>
      <c r="W1021" s="448">
        <v>0</v>
      </c>
      <c r="X1021" s="448">
        <v>0</v>
      </c>
      <c r="Y1021" s="448">
        <v>0</v>
      </c>
      <c r="Z1021" s="448">
        <v>2259700</v>
      </c>
      <c r="AA1021" s="846">
        <v>43872</v>
      </c>
      <c r="AB1021" s="846">
        <v>45699</v>
      </c>
      <c r="AC1021" s="847">
        <v>2259700</v>
      </c>
      <c r="AD1021" s="448">
        <v>3.5</v>
      </c>
      <c r="AE1021" s="448">
        <v>5.0750000000000002</v>
      </c>
      <c r="AF1021" s="848">
        <v>5.0700000000000002E-2</v>
      </c>
      <c r="AG1021" s="448">
        <v>7908950</v>
      </c>
      <c r="AH1021" s="448">
        <v>11467977.5</v>
      </c>
      <c r="AI1021" s="448">
        <v>114566.79000000001</v>
      </c>
      <c r="AJ1021" s="448">
        <v>3.5</v>
      </c>
      <c r="AK1021" s="448">
        <v>5.0750000000000002</v>
      </c>
      <c r="AL1021" s="448">
        <v>5.0700000000000002E-2</v>
      </c>
    </row>
    <row r="1022" spans="1:38">
      <c r="A1022" s="437" t="s">
        <v>1089</v>
      </c>
      <c r="B1022" s="437" t="s">
        <v>2798</v>
      </c>
      <c r="C1022" s="437" t="s">
        <v>517</v>
      </c>
      <c r="D1022" s="437" t="s">
        <v>518</v>
      </c>
      <c r="E1022" s="437" t="s">
        <v>1393</v>
      </c>
      <c r="F1022" s="437" t="s">
        <v>986</v>
      </c>
      <c r="G1022" s="437" t="s">
        <v>1369</v>
      </c>
      <c r="H1022" s="437" t="s">
        <v>985</v>
      </c>
      <c r="I1022" s="437" t="s">
        <v>0</v>
      </c>
      <c r="J1022" s="437" t="s">
        <v>987</v>
      </c>
      <c r="K1022" s="437" t="s">
        <v>521</v>
      </c>
      <c r="L1022" s="437" t="s">
        <v>533</v>
      </c>
      <c r="M1022" s="437">
        <v>1</v>
      </c>
      <c r="N1022" s="437">
        <v>1</v>
      </c>
      <c r="O1022" s="437">
        <v>1</v>
      </c>
      <c r="P1022" s="437">
        <v>1</v>
      </c>
      <c r="Q1022" s="437">
        <v>1</v>
      </c>
      <c r="R1022" s="437">
        <v>1</v>
      </c>
      <c r="S1022" s="448">
        <v>3465512.5</v>
      </c>
      <c r="T1022" s="448">
        <v>0</v>
      </c>
      <c r="U1022" s="448">
        <v>0</v>
      </c>
      <c r="V1022" s="448">
        <v>15479.29</v>
      </c>
      <c r="W1022" s="448">
        <v>0</v>
      </c>
      <c r="X1022" s="448">
        <v>0</v>
      </c>
      <c r="Y1022" s="448">
        <v>0</v>
      </c>
      <c r="Z1022" s="448">
        <v>3465512.5</v>
      </c>
      <c r="AA1022" s="846">
        <v>43872</v>
      </c>
      <c r="AB1022" s="846">
        <v>46064</v>
      </c>
      <c r="AC1022" s="847">
        <v>3465512.5</v>
      </c>
      <c r="AD1022" s="448">
        <v>4.5138888888888893</v>
      </c>
      <c r="AE1022" s="448">
        <v>6.0888888888888886</v>
      </c>
      <c r="AF1022" s="848">
        <v>5.3600000000000002E-2</v>
      </c>
      <c r="AG1022" s="448">
        <v>15642938.368055558</v>
      </c>
      <c r="AH1022" s="448">
        <v>21101120.555555556</v>
      </c>
      <c r="AI1022" s="448">
        <v>185751.47</v>
      </c>
      <c r="AJ1022" s="448">
        <v>4.5138888888888893</v>
      </c>
      <c r="AK1022" s="448">
        <v>6.0888888888888886</v>
      </c>
      <c r="AL1022" s="448">
        <v>5.3600000000000002E-2</v>
      </c>
    </row>
    <row r="1023" spans="1:38">
      <c r="A1023" s="437" t="s">
        <v>1089</v>
      </c>
      <c r="B1023" s="437" t="s">
        <v>2799</v>
      </c>
      <c r="C1023" s="437" t="s">
        <v>517</v>
      </c>
      <c r="D1023" s="437" t="s">
        <v>518</v>
      </c>
      <c r="E1023" s="437" t="s">
        <v>1393</v>
      </c>
      <c r="F1023" s="437" t="s">
        <v>986</v>
      </c>
      <c r="G1023" s="437" t="s">
        <v>1369</v>
      </c>
      <c r="H1023" s="437" t="s">
        <v>985</v>
      </c>
      <c r="I1023" s="437" t="s">
        <v>0</v>
      </c>
      <c r="J1023" s="437" t="s">
        <v>987</v>
      </c>
      <c r="K1023" s="437" t="s">
        <v>521</v>
      </c>
      <c r="L1023" s="437" t="s">
        <v>533</v>
      </c>
      <c r="M1023" s="437">
        <v>1</v>
      </c>
      <c r="N1023" s="437">
        <v>1</v>
      </c>
      <c r="O1023" s="437">
        <v>1</v>
      </c>
      <c r="P1023" s="437">
        <v>1</v>
      </c>
      <c r="Q1023" s="437">
        <v>1</v>
      </c>
      <c r="R1023" s="437">
        <v>1</v>
      </c>
      <c r="S1023" s="448">
        <v>3211665</v>
      </c>
      <c r="T1023" s="448">
        <v>0</v>
      </c>
      <c r="U1023" s="448">
        <v>0</v>
      </c>
      <c r="V1023" s="448">
        <v>15094.83</v>
      </c>
      <c r="W1023" s="448">
        <v>0</v>
      </c>
      <c r="X1023" s="448">
        <v>0</v>
      </c>
      <c r="Y1023" s="448">
        <v>0</v>
      </c>
      <c r="Z1023" s="448">
        <v>3211665</v>
      </c>
      <c r="AA1023" s="846">
        <v>43872</v>
      </c>
      <c r="AB1023" s="846">
        <v>46429</v>
      </c>
      <c r="AC1023" s="847">
        <v>3211665</v>
      </c>
      <c r="AD1023" s="448">
        <v>5.5277777777777777</v>
      </c>
      <c r="AE1023" s="448">
        <v>7.1027777777777779</v>
      </c>
      <c r="AF1023" s="848">
        <v>5.6399999999999999E-2</v>
      </c>
      <c r="AG1023" s="448">
        <v>17753370.416666668</v>
      </c>
      <c r="AH1023" s="448">
        <v>22811742.791666668</v>
      </c>
      <c r="AI1023" s="448">
        <v>181137.90599999999</v>
      </c>
      <c r="AJ1023" s="448">
        <v>5.5277777777777786</v>
      </c>
      <c r="AK1023" s="448">
        <v>7.1027777777777779</v>
      </c>
      <c r="AL1023" s="448">
        <v>5.6399999999999999E-2</v>
      </c>
    </row>
    <row r="1024" spans="1:38">
      <c r="A1024" s="437" t="s">
        <v>1089</v>
      </c>
      <c r="B1024" s="437" t="s">
        <v>2800</v>
      </c>
      <c r="C1024" s="437" t="s">
        <v>517</v>
      </c>
      <c r="D1024" s="437" t="s">
        <v>518</v>
      </c>
      <c r="E1024" s="437" t="s">
        <v>1393</v>
      </c>
      <c r="F1024" s="437" t="s">
        <v>986</v>
      </c>
      <c r="G1024" s="437" t="s">
        <v>1369</v>
      </c>
      <c r="H1024" s="437" t="s">
        <v>985</v>
      </c>
      <c r="I1024" s="437" t="s">
        <v>0</v>
      </c>
      <c r="J1024" s="437" t="s">
        <v>987</v>
      </c>
      <c r="K1024" s="437" t="s">
        <v>521</v>
      </c>
      <c r="L1024" s="437" t="s">
        <v>533</v>
      </c>
      <c r="M1024" s="437">
        <v>1</v>
      </c>
      <c r="N1024" s="437">
        <v>1</v>
      </c>
      <c r="O1024" s="437">
        <v>1</v>
      </c>
      <c r="P1024" s="437">
        <v>1</v>
      </c>
      <c r="Q1024" s="437">
        <v>1</v>
      </c>
      <c r="R1024" s="437">
        <v>1</v>
      </c>
      <c r="S1024" s="448">
        <v>209302.5</v>
      </c>
      <c r="T1024" s="448">
        <v>0</v>
      </c>
      <c r="U1024" s="448">
        <v>0</v>
      </c>
      <c r="V1024" s="448">
        <v>1034.3</v>
      </c>
      <c r="W1024" s="448">
        <v>0</v>
      </c>
      <c r="X1024" s="448">
        <v>0</v>
      </c>
      <c r="Y1024" s="448">
        <v>0</v>
      </c>
      <c r="Z1024" s="448">
        <v>209302.5</v>
      </c>
      <c r="AA1024" s="846">
        <v>43872</v>
      </c>
      <c r="AB1024" s="846">
        <v>46794</v>
      </c>
      <c r="AC1024" s="847">
        <v>209302.5</v>
      </c>
      <c r="AD1024" s="448">
        <v>6.541666666666667</v>
      </c>
      <c r="AE1024" s="448">
        <v>8.1166666666666671</v>
      </c>
      <c r="AF1024" s="848">
        <v>5.9299999999999999E-2</v>
      </c>
      <c r="AG1024" s="448">
        <v>1369187.1875</v>
      </c>
      <c r="AH1024" s="448">
        <v>1698838.625</v>
      </c>
      <c r="AI1024" s="448">
        <v>12411.63825</v>
      </c>
      <c r="AJ1024" s="448">
        <v>6.541666666666667</v>
      </c>
      <c r="AK1024" s="448">
        <v>8.1166666666666671</v>
      </c>
      <c r="AL1024" s="448">
        <v>5.9299999999999999E-2</v>
      </c>
    </row>
    <row r="1025" spans="1:38">
      <c r="A1025" s="437" t="s">
        <v>1090</v>
      </c>
      <c r="B1025" s="437" t="s">
        <v>2801</v>
      </c>
      <c r="C1025" s="437" t="s">
        <v>517</v>
      </c>
      <c r="D1025" s="437" t="s">
        <v>518</v>
      </c>
      <c r="E1025" s="437" t="s">
        <v>1393</v>
      </c>
      <c r="F1025" s="437" t="s">
        <v>986</v>
      </c>
      <c r="G1025" s="437" t="s">
        <v>1369</v>
      </c>
      <c r="H1025" s="437" t="s">
        <v>985</v>
      </c>
      <c r="I1025" s="437" t="s">
        <v>0</v>
      </c>
      <c r="J1025" s="437" t="s">
        <v>987</v>
      </c>
      <c r="K1025" s="437" t="s">
        <v>521</v>
      </c>
      <c r="L1025" s="437" t="s">
        <v>533</v>
      </c>
      <c r="M1025" s="437">
        <v>1</v>
      </c>
      <c r="N1025" s="437">
        <v>1</v>
      </c>
      <c r="O1025" s="437">
        <v>1</v>
      </c>
      <c r="P1025" s="437">
        <v>1</v>
      </c>
      <c r="Q1025" s="437">
        <v>1</v>
      </c>
      <c r="R1025" s="437">
        <v>1</v>
      </c>
      <c r="S1025" s="448">
        <v>898717.5</v>
      </c>
      <c r="T1025" s="448">
        <v>0</v>
      </c>
      <c r="U1025" s="448">
        <v>449358.75</v>
      </c>
      <c r="V1025" s="448">
        <v>2860.92</v>
      </c>
      <c r="W1025" s="448">
        <v>0</v>
      </c>
      <c r="X1025" s="448">
        <v>0</v>
      </c>
      <c r="Y1025" s="448">
        <v>0</v>
      </c>
      <c r="Z1025" s="448">
        <v>449358.75</v>
      </c>
      <c r="AA1025" s="846">
        <v>43879</v>
      </c>
      <c r="AB1025" s="846">
        <v>44610</v>
      </c>
      <c r="AC1025" s="847">
        <v>898717.5</v>
      </c>
      <c r="AD1025" s="448">
        <v>0.47499999999999998</v>
      </c>
      <c r="AE1025" s="448">
        <v>2.0305555555555554</v>
      </c>
      <c r="AF1025" s="848">
        <v>3.8199999999999998E-2</v>
      </c>
      <c r="AG1025" s="448">
        <v>213445.40625</v>
      </c>
      <c r="AH1025" s="448">
        <v>912447.90625</v>
      </c>
      <c r="AI1025" s="448">
        <v>17165.504249999998</v>
      </c>
      <c r="AJ1025" s="448">
        <v>0.47499999999999998</v>
      </c>
      <c r="AK1025" s="448">
        <v>2.0305555555555554</v>
      </c>
      <c r="AL1025" s="448">
        <v>3.8199999999999998E-2</v>
      </c>
    </row>
    <row r="1026" spans="1:38">
      <c r="A1026" s="437" t="s">
        <v>1090</v>
      </c>
      <c r="B1026" s="437" t="s">
        <v>2802</v>
      </c>
      <c r="C1026" s="437" t="s">
        <v>517</v>
      </c>
      <c r="D1026" s="437" t="s">
        <v>518</v>
      </c>
      <c r="E1026" s="437" t="s">
        <v>1393</v>
      </c>
      <c r="F1026" s="437" t="s">
        <v>986</v>
      </c>
      <c r="G1026" s="437" t="s">
        <v>1369</v>
      </c>
      <c r="H1026" s="437" t="s">
        <v>985</v>
      </c>
      <c r="I1026" s="437" t="s">
        <v>0</v>
      </c>
      <c r="J1026" s="437" t="s">
        <v>987</v>
      </c>
      <c r="K1026" s="437" t="s">
        <v>521</v>
      </c>
      <c r="L1026" s="437" t="s">
        <v>533</v>
      </c>
      <c r="M1026" s="437">
        <v>1</v>
      </c>
      <c r="N1026" s="437">
        <v>1</v>
      </c>
      <c r="O1026" s="437">
        <v>1</v>
      </c>
      <c r="P1026" s="437">
        <v>1</v>
      </c>
      <c r="Q1026" s="437">
        <v>1</v>
      </c>
      <c r="R1026" s="437">
        <v>1</v>
      </c>
      <c r="S1026" s="448">
        <v>664340</v>
      </c>
      <c r="T1026" s="448">
        <v>0</v>
      </c>
      <c r="U1026" s="448">
        <v>0</v>
      </c>
      <c r="V1026" s="448">
        <v>2380.5500000000002</v>
      </c>
      <c r="W1026" s="448">
        <v>0</v>
      </c>
      <c r="X1026" s="448">
        <v>0</v>
      </c>
      <c r="Y1026" s="448">
        <v>0</v>
      </c>
      <c r="Z1026" s="448">
        <v>664340</v>
      </c>
      <c r="AA1026" s="846">
        <v>43879</v>
      </c>
      <c r="AB1026" s="846">
        <v>44975</v>
      </c>
      <c r="AC1026" s="847">
        <v>664340</v>
      </c>
      <c r="AD1026" s="448">
        <v>1.4888888888888889</v>
      </c>
      <c r="AE1026" s="448">
        <v>3.0444444444444443</v>
      </c>
      <c r="AF1026" s="848">
        <v>4.2999999999999997E-2</v>
      </c>
      <c r="AG1026" s="448">
        <v>989128.4444444445</v>
      </c>
      <c r="AH1026" s="448">
        <v>2022546.222222222</v>
      </c>
      <c r="AI1026" s="448">
        <v>28566.62</v>
      </c>
      <c r="AJ1026" s="448">
        <v>1.4888888888888889</v>
      </c>
      <c r="AK1026" s="448">
        <v>3.0444444444444443</v>
      </c>
      <c r="AL1026" s="448">
        <v>4.2999999999999997E-2</v>
      </c>
    </row>
    <row r="1027" spans="1:38">
      <c r="A1027" s="437" t="s">
        <v>1090</v>
      </c>
      <c r="B1027" s="437" t="s">
        <v>2803</v>
      </c>
      <c r="C1027" s="437" t="s">
        <v>517</v>
      </c>
      <c r="D1027" s="437" t="s">
        <v>518</v>
      </c>
      <c r="E1027" s="437" t="s">
        <v>1393</v>
      </c>
      <c r="F1027" s="437" t="s">
        <v>986</v>
      </c>
      <c r="G1027" s="437" t="s">
        <v>1369</v>
      </c>
      <c r="H1027" s="437" t="s">
        <v>985</v>
      </c>
      <c r="I1027" s="437" t="s">
        <v>0</v>
      </c>
      <c r="J1027" s="437" t="s">
        <v>987</v>
      </c>
      <c r="K1027" s="437" t="s">
        <v>521</v>
      </c>
      <c r="L1027" s="437" t="s">
        <v>533</v>
      </c>
      <c r="M1027" s="437">
        <v>1</v>
      </c>
      <c r="N1027" s="437">
        <v>1</v>
      </c>
      <c r="O1027" s="437">
        <v>1</v>
      </c>
      <c r="P1027" s="437">
        <v>1</v>
      </c>
      <c r="Q1027" s="437">
        <v>1</v>
      </c>
      <c r="R1027" s="437">
        <v>1</v>
      </c>
      <c r="S1027" s="448">
        <v>1747580</v>
      </c>
      <c r="T1027" s="448">
        <v>0</v>
      </c>
      <c r="U1027" s="448">
        <v>0</v>
      </c>
      <c r="V1027" s="448">
        <v>6859.25</v>
      </c>
      <c r="W1027" s="448">
        <v>0</v>
      </c>
      <c r="X1027" s="448">
        <v>0</v>
      </c>
      <c r="Y1027" s="448">
        <v>0</v>
      </c>
      <c r="Z1027" s="448">
        <v>1747580</v>
      </c>
      <c r="AA1027" s="846">
        <v>43879</v>
      </c>
      <c r="AB1027" s="846">
        <v>45340</v>
      </c>
      <c r="AC1027" s="847">
        <v>1747580</v>
      </c>
      <c r="AD1027" s="448">
        <v>2.5027777777777778</v>
      </c>
      <c r="AE1027" s="448">
        <v>4.0583333333333336</v>
      </c>
      <c r="AF1027" s="848">
        <v>4.7100000000000003E-2</v>
      </c>
      <c r="AG1027" s="448">
        <v>4373804.388888889</v>
      </c>
      <c r="AH1027" s="448">
        <v>7092262.166666667</v>
      </c>
      <c r="AI1027" s="448">
        <v>82311.018000000011</v>
      </c>
      <c r="AJ1027" s="448">
        <v>2.5027777777777778</v>
      </c>
      <c r="AK1027" s="448">
        <v>4.0583333333333336</v>
      </c>
      <c r="AL1027" s="448">
        <v>4.7100000000000003E-2</v>
      </c>
    </row>
    <row r="1028" spans="1:38">
      <c r="A1028" s="437" t="s">
        <v>1090</v>
      </c>
      <c r="B1028" s="437" t="s">
        <v>2804</v>
      </c>
      <c r="C1028" s="437" t="s">
        <v>517</v>
      </c>
      <c r="D1028" s="437" t="s">
        <v>518</v>
      </c>
      <c r="E1028" s="437" t="s">
        <v>1393</v>
      </c>
      <c r="F1028" s="437" t="s">
        <v>986</v>
      </c>
      <c r="G1028" s="437" t="s">
        <v>1369</v>
      </c>
      <c r="H1028" s="437" t="s">
        <v>985</v>
      </c>
      <c r="I1028" s="437" t="s">
        <v>0</v>
      </c>
      <c r="J1028" s="437" t="s">
        <v>987</v>
      </c>
      <c r="K1028" s="437" t="s">
        <v>521</v>
      </c>
      <c r="L1028" s="437" t="s">
        <v>533</v>
      </c>
      <c r="M1028" s="437">
        <v>1</v>
      </c>
      <c r="N1028" s="437">
        <v>1</v>
      </c>
      <c r="O1028" s="437">
        <v>1</v>
      </c>
      <c r="P1028" s="437">
        <v>1</v>
      </c>
      <c r="Q1028" s="437">
        <v>1</v>
      </c>
      <c r="R1028" s="437">
        <v>1</v>
      </c>
      <c r="S1028" s="448">
        <v>2288020</v>
      </c>
      <c r="T1028" s="448">
        <v>0</v>
      </c>
      <c r="U1028" s="448">
        <v>0</v>
      </c>
      <c r="V1028" s="448">
        <v>9666.8799999999992</v>
      </c>
      <c r="W1028" s="448">
        <v>0</v>
      </c>
      <c r="X1028" s="448">
        <v>0</v>
      </c>
      <c r="Y1028" s="448">
        <v>0</v>
      </c>
      <c r="Z1028" s="448">
        <v>2288020</v>
      </c>
      <c r="AA1028" s="846">
        <v>43879</v>
      </c>
      <c r="AB1028" s="846">
        <v>45706</v>
      </c>
      <c r="AC1028" s="847">
        <v>2288020</v>
      </c>
      <c r="AD1028" s="448">
        <v>3.5194444444444444</v>
      </c>
      <c r="AE1028" s="448">
        <v>5.0750000000000002</v>
      </c>
      <c r="AF1028" s="848">
        <v>5.0700000000000002E-2</v>
      </c>
      <c r="AG1028" s="448">
        <v>8052559.277777778</v>
      </c>
      <c r="AH1028" s="448">
        <v>11611701.5</v>
      </c>
      <c r="AI1028" s="448">
        <v>116002.614</v>
      </c>
      <c r="AJ1028" s="448">
        <v>3.5194444444444444</v>
      </c>
      <c r="AK1028" s="448">
        <v>5.0750000000000002</v>
      </c>
      <c r="AL1028" s="448">
        <v>5.0700000000000002E-2</v>
      </c>
    </row>
    <row r="1029" spans="1:38">
      <c r="A1029" s="437" t="s">
        <v>1090</v>
      </c>
      <c r="B1029" s="437" t="s">
        <v>2805</v>
      </c>
      <c r="C1029" s="437" t="s">
        <v>517</v>
      </c>
      <c r="D1029" s="437" t="s">
        <v>518</v>
      </c>
      <c r="E1029" s="437" t="s">
        <v>1393</v>
      </c>
      <c r="F1029" s="437" t="s">
        <v>986</v>
      </c>
      <c r="G1029" s="437" t="s">
        <v>1369</v>
      </c>
      <c r="H1029" s="437" t="s">
        <v>985</v>
      </c>
      <c r="I1029" s="437" t="s">
        <v>0</v>
      </c>
      <c r="J1029" s="437" t="s">
        <v>987</v>
      </c>
      <c r="K1029" s="437" t="s">
        <v>521</v>
      </c>
      <c r="L1029" s="437" t="s">
        <v>533</v>
      </c>
      <c r="M1029" s="437">
        <v>1</v>
      </c>
      <c r="N1029" s="437">
        <v>1</v>
      </c>
      <c r="O1029" s="437">
        <v>1</v>
      </c>
      <c r="P1029" s="437">
        <v>1</v>
      </c>
      <c r="Q1029" s="437">
        <v>1</v>
      </c>
      <c r="R1029" s="437">
        <v>1</v>
      </c>
      <c r="S1029" s="448">
        <v>2595852.5</v>
      </c>
      <c r="T1029" s="448">
        <v>0</v>
      </c>
      <c r="U1029" s="448">
        <v>0</v>
      </c>
      <c r="V1029" s="448">
        <v>11594.81</v>
      </c>
      <c r="W1029" s="448">
        <v>0</v>
      </c>
      <c r="X1029" s="448">
        <v>0</v>
      </c>
      <c r="Y1029" s="448">
        <v>0</v>
      </c>
      <c r="Z1029" s="448">
        <v>2595852.5</v>
      </c>
      <c r="AA1029" s="846">
        <v>43879</v>
      </c>
      <c r="AB1029" s="846">
        <v>46071</v>
      </c>
      <c r="AC1029" s="847">
        <v>2595852.5</v>
      </c>
      <c r="AD1029" s="448">
        <v>4.5333333333333332</v>
      </c>
      <c r="AE1029" s="448">
        <v>6.0888888888888886</v>
      </c>
      <c r="AF1029" s="848">
        <v>5.3600000000000002E-2</v>
      </c>
      <c r="AG1029" s="448">
        <v>11767864.666666666</v>
      </c>
      <c r="AH1029" s="448">
        <v>15805857.444444444</v>
      </c>
      <c r="AI1029" s="448">
        <v>139137.69400000002</v>
      </c>
      <c r="AJ1029" s="448">
        <v>4.5333333333333332</v>
      </c>
      <c r="AK1029" s="448">
        <v>6.0888888888888886</v>
      </c>
      <c r="AL1029" s="448">
        <v>5.3600000000000009E-2</v>
      </c>
    </row>
    <row r="1030" spans="1:38">
      <c r="A1030" s="437" t="s">
        <v>1090</v>
      </c>
      <c r="B1030" s="437" t="s">
        <v>2806</v>
      </c>
      <c r="C1030" s="437" t="s">
        <v>517</v>
      </c>
      <c r="D1030" s="437" t="s">
        <v>518</v>
      </c>
      <c r="E1030" s="437" t="s">
        <v>1393</v>
      </c>
      <c r="F1030" s="437" t="s">
        <v>986</v>
      </c>
      <c r="G1030" s="437" t="s">
        <v>1369</v>
      </c>
      <c r="H1030" s="437" t="s">
        <v>985</v>
      </c>
      <c r="I1030" s="437" t="s">
        <v>0</v>
      </c>
      <c r="J1030" s="437" t="s">
        <v>987</v>
      </c>
      <c r="K1030" s="437" t="s">
        <v>521</v>
      </c>
      <c r="L1030" s="437" t="s">
        <v>533</v>
      </c>
      <c r="M1030" s="437">
        <v>1</v>
      </c>
      <c r="N1030" s="437">
        <v>1</v>
      </c>
      <c r="O1030" s="437">
        <v>1</v>
      </c>
      <c r="P1030" s="437">
        <v>1</v>
      </c>
      <c r="Q1030" s="437">
        <v>1</v>
      </c>
      <c r="R1030" s="437">
        <v>1</v>
      </c>
      <c r="S1030" s="448">
        <v>1675600</v>
      </c>
      <c r="T1030" s="448">
        <v>0</v>
      </c>
      <c r="U1030" s="448">
        <v>0</v>
      </c>
      <c r="V1030" s="448">
        <v>7875.32</v>
      </c>
      <c r="W1030" s="448">
        <v>0</v>
      </c>
      <c r="X1030" s="448">
        <v>0</v>
      </c>
      <c r="Y1030" s="448">
        <v>0</v>
      </c>
      <c r="Z1030" s="448">
        <v>1675600</v>
      </c>
      <c r="AA1030" s="846">
        <v>43879</v>
      </c>
      <c r="AB1030" s="846">
        <v>46436</v>
      </c>
      <c r="AC1030" s="847">
        <v>1675600</v>
      </c>
      <c r="AD1030" s="448">
        <v>5.5472222222222225</v>
      </c>
      <c r="AE1030" s="448">
        <v>7.1027777777777779</v>
      </c>
      <c r="AF1030" s="848">
        <v>5.6399999999999999E-2</v>
      </c>
      <c r="AG1030" s="448">
        <v>9294925.555555556</v>
      </c>
      <c r="AH1030" s="448">
        <v>11901414.444444444</v>
      </c>
      <c r="AI1030" s="448">
        <v>94503.84</v>
      </c>
      <c r="AJ1030" s="448">
        <v>5.5472222222222225</v>
      </c>
      <c r="AK1030" s="448">
        <v>7.1027777777777779</v>
      </c>
      <c r="AL1030" s="448">
        <v>5.6399999999999999E-2</v>
      </c>
    </row>
    <row r="1031" spans="1:38">
      <c r="A1031" s="437" t="s">
        <v>1090</v>
      </c>
      <c r="B1031" s="437" t="s">
        <v>2807</v>
      </c>
      <c r="C1031" s="437" t="s">
        <v>517</v>
      </c>
      <c r="D1031" s="437" t="s">
        <v>518</v>
      </c>
      <c r="E1031" s="437" t="s">
        <v>1393</v>
      </c>
      <c r="F1031" s="437" t="s">
        <v>986</v>
      </c>
      <c r="G1031" s="437" t="s">
        <v>1369</v>
      </c>
      <c r="H1031" s="437" t="s">
        <v>985</v>
      </c>
      <c r="I1031" s="437" t="s">
        <v>0</v>
      </c>
      <c r="J1031" s="437" t="s">
        <v>987</v>
      </c>
      <c r="K1031" s="437" t="s">
        <v>521</v>
      </c>
      <c r="L1031" s="437" t="s">
        <v>533</v>
      </c>
      <c r="M1031" s="437">
        <v>1</v>
      </c>
      <c r="N1031" s="437">
        <v>1</v>
      </c>
      <c r="O1031" s="437">
        <v>1</v>
      </c>
      <c r="P1031" s="437">
        <v>1</v>
      </c>
      <c r="Q1031" s="437">
        <v>1</v>
      </c>
      <c r="R1031" s="437">
        <v>1</v>
      </c>
      <c r="S1031" s="448">
        <v>206057.5</v>
      </c>
      <c r="T1031" s="448">
        <v>0</v>
      </c>
      <c r="U1031" s="448">
        <v>0</v>
      </c>
      <c r="V1031" s="448">
        <v>1018.27</v>
      </c>
      <c r="W1031" s="448">
        <v>0</v>
      </c>
      <c r="X1031" s="448">
        <v>0</v>
      </c>
      <c r="Y1031" s="448">
        <v>0</v>
      </c>
      <c r="Z1031" s="448">
        <v>206057.5</v>
      </c>
      <c r="AA1031" s="846">
        <v>43879</v>
      </c>
      <c r="AB1031" s="846">
        <v>46801</v>
      </c>
      <c r="AC1031" s="847">
        <v>206057.5</v>
      </c>
      <c r="AD1031" s="448">
        <v>6.5611111111111109</v>
      </c>
      <c r="AE1031" s="448">
        <v>8.1166666666666671</v>
      </c>
      <c r="AF1031" s="848">
        <v>5.9299999999999999E-2</v>
      </c>
      <c r="AG1031" s="448">
        <v>1351966.1527777778</v>
      </c>
      <c r="AH1031" s="448">
        <v>1672500.0416666667</v>
      </c>
      <c r="AI1031" s="448">
        <v>12219.20975</v>
      </c>
      <c r="AJ1031" s="448">
        <v>6.5611111111111109</v>
      </c>
      <c r="AK1031" s="448">
        <v>8.1166666666666671</v>
      </c>
      <c r="AL1031" s="448">
        <v>5.9299999999999999E-2</v>
      </c>
    </row>
    <row r="1032" spans="1:38">
      <c r="A1032" s="437" t="s">
        <v>1091</v>
      </c>
      <c r="B1032" s="437" t="s">
        <v>2808</v>
      </c>
      <c r="C1032" s="437" t="s">
        <v>517</v>
      </c>
      <c r="D1032" s="437" t="s">
        <v>518</v>
      </c>
      <c r="E1032" s="437" t="s">
        <v>1393</v>
      </c>
      <c r="F1032" s="437" t="s">
        <v>986</v>
      </c>
      <c r="G1032" s="437" t="s">
        <v>1369</v>
      </c>
      <c r="H1032" s="437" t="s">
        <v>985</v>
      </c>
      <c r="I1032" s="437" t="s">
        <v>0</v>
      </c>
      <c r="J1032" s="437" t="s">
        <v>987</v>
      </c>
      <c r="K1032" s="437" t="s">
        <v>521</v>
      </c>
      <c r="L1032" s="437" t="s">
        <v>533</v>
      </c>
      <c r="M1032" s="437">
        <v>1</v>
      </c>
      <c r="N1032" s="437">
        <v>1</v>
      </c>
      <c r="O1032" s="437">
        <v>1</v>
      </c>
      <c r="P1032" s="437">
        <v>1</v>
      </c>
      <c r="Q1032" s="437">
        <v>1</v>
      </c>
      <c r="R1032" s="437">
        <v>1</v>
      </c>
      <c r="S1032" s="448">
        <v>891047.5</v>
      </c>
      <c r="T1032" s="448">
        <v>0</v>
      </c>
      <c r="U1032" s="448">
        <v>445523.75</v>
      </c>
      <c r="V1032" s="448">
        <v>2836.5</v>
      </c>
      <c r="W1032" s="448">
        <v>0</v>
      </c>
      <c r="X1032" s="448">
        <v>0</v>
      </c>
      <c r="Y1032" s="448">
        <v>0</v>
      </c>
      <c r="Z1032" s="448">
        <v>445523.75</v>
      </c>
      <c r="AA1032" s="846">
        <v>43888</v>
      </c>
      <c r="AB1032" s="846">
        <v>44619</v>
      </c>
      <c r="AC1032" s="847">
        <v>891047.5</v>
      </c>
      <c r="AD1032" s="448">
        <v>0.5</v>
      </c>
      <c r="AE1032" s="448">
        <v>2.0305555555555554</v>
      </c>
      <c r="AF1032" s="848">
        <v>3.8199999999999998E-2</v>
      </c>
      <c r="AG1032" s="448">
        <v>222761.875</v>
      </c>
      <c r="AH1032" s="448">
        <v>904660.72569444438</v>
      </c>
      <c r="AI1032" s="448">
        <v>17019.007249999999</v>
      </c>
      <c r="AJ1032" s="448">
        <v>0.5</v>
      </c>
      <c r="AK1032" s="448">
        <v>2.0305555555555554</v>
      </c>
      <c r="AL1032" s="448">
        <v>3.8199999999999998E-2</v>
      </c>
    </row>
    <row r="1033" spans="1:38">
      <c r="A1033" s="437" t="s">
        <v>1091</v>
      </c>
      <c r="B1033" s="437" t="s">
        <v>2809</v>
      </c>
      <c r="C1033" s="437" t="s">
        <v>517</v>
      </c>
      <c r="D1033" s="437" t="s">
        <v>518</v>
      </c>
      <c r="E1033" s="437" t="s">
        <v>1393</v>
      </c>
      <c r="F1033" s="437" t="s">
        <v>986</v>
      </c>
      <c r="G1033" s="437" t="s">
        <v>1369</v>
      </c>
      <c r="H1033" s="437" t="s">
        <v>985</v>
      </c>
      <c r="I1033" s="437" t="s">
        <v>0</v>
      </c>
      <c r="J1033" s="437" t="s">
        <v>987</v>
      </c>
      <c r="K1033" s="437" t="s">
        <v>521</v>
      </c>
      <c r="L1033" s="437" t="s">
        <v>533</v>
      </c>
      <c r="M1033" s="437">
        <v>1</v>
      </c>
      <c r="N1033" s="437">
        <v>1</v>
      </c>
      <c r="O1033" s="437">
        <v>1</v>
      </c>
      <c r="P1033" s="437">
        <v>1</v>
      </c>
      <c r="Q1033" s="437">
        <v>1</v>
      </c>
      <c r="R1033" s="437">
        <v>1</v>
      </c>
      <c r="S1033" s="448">
        <v>1171445</v>
      </c>
      <c r="T1033" s="448">
        <v>0</v>
      </c>
      <c r="U1033" s="448">
        <v>0</v>
      </c>
      <c r="V1033" s="448">
        <v>4197.68</v>
      </c>
      <c r="W1033" s="448">
        <v>0</v>
      </c>
      <c r="X1033" s="448">
        <v>0</v>
      </c>
      <c r="Y1033" s="448">
        <v>0</v>
      </c>
      <c r="Z1033" s="448">
        <v>1171445</v>
      </c>
      <c r="AA1033" s="846">
        <v>43888</v>
      </c>
      <c r="AB1033" s="846">
        <v>44984</v>
      </c>
      <c r="AC1033" s="847">
        <v>1171445</v>
      </c>
      <c r="AD1033" s="448">
        <v>1.5138888888888888</v>
      </c>
      <c r="AE1033" s="448">
        <v>3.0444444444444443</v>
      </c>
      <c r="AF1033" s="848">
        <v>4.2999999999999997E-2</v>
      </c>
      <c r="AG1033" s="448">
        <v>1773437.5694444445</v>
      </c>
      <c r="AH1033" s="448">
        <v>3566399.222222222</v>
      </c>
      <c r="AI1033" s="448">
        <v>50372.134999999995</v>
      </c>
      <c r="AJ1033" s="448">
        <v>1.5138888888888888</v>
      </c>
      <c r="AK1033" s="448">
        <v>3.0444444444444443</v>
      </c>
      <c r="AL1033" s="448">
        <v>4.2999999999999997E-2</v>
      </c>
    </row>
    <row r="1034" spans="1:38">
      <c r="A1034" s="437" t="s">
        <v>1091</v>
      </c>
      <c r="B1034" s="437" t="s">
        <v>2810</v>
      </c>
      <c r="C1034" s="437" t="s">
        <v>517</v>
      </c>
      <c r="D1034" s="437" t="s">
        <v>518</v>
      </c>
      <c r="E1034" s="437" t="s">
        <v>1393</v>
      </c>
      <c r="F1034" s="437" t="s">
        <v>986</v>
      </c>
      <c r="G1034" s="437" t="s">
        <v>1369</v>
      </c>
      <c r="H1034" s="437" t="s">
        <v>985</v>
      </c>
      <c r="I1034" s="437" t="s">
        <v>0</v>
      </c>
      <c r="J1034" s="437" t="s">
        <v>987</v>
      </c>
      <c r="K1034" s="437" t="s">
        <v>521</v>
      </c>
      <c r="L1034" s="437" t="s">
        <v>533</v>
      </c>
      <c r="M1034" s="437">
        <v>1</v>
      </c>
      <c r="N1034" s="437">
        <v>1</v>
      </c>
      <c r="O1034" s="437">
        <v>1</v>
      </c>
      <c r="P1034" s="437">
        <v>1</v>
      </c>
      <c r="Q1034" s="437">
        <v>1</v>
      </c>
      <c r="R1034" s="437">
        <v>1</v>
      </c>
      <c r="S1034" s="448">
        <v>1413787.5</v>
      </c>
      <c r="T1034" s="448">
        <v>0</v>
      </c>
      <c r="U1034" s="448">
        <v>0</v>
      </c>
      <c r="V1034" s="448">
        <v>5549.12</v>
      </c>
      <c r="W1034" s="448">
        <v>0</v>
      </c>
      <c r="X1034" s="448">
        <v>0</v>
      </c>
      <c r="Y1034" s="448">
        <v>0</v>
      </c>
      <c r="Z1034" s="448">
        <v>1413787.5</v>
      </c>
      <c r="AA1034" s="846">
        <v>43888</v>
      </c>
      <c r="AB1034" s="846">
        <v>45349</v>
      </c>
      <c r="AC1034" s="847">
        <v>1413787.5</v>
      </c>
      <c r="AD1034" s="448">
        <v>2.5277777777777777</v>
      </c>
      <c r="AE1034" s="448">
        <v>4.0583333333333336</v>
      </c>
      <c r="AF1034" s="848">
        <v>4.7100000000000003E-2</v>
      </c>
      <c r="AG1034" s="448">
        <v>3573740.625</v>
      </c>
      <c r="AH1034" s="448">
        <v>5737620.9375</v>
      </c>
      <c r="AI1034" s="448">
        <v>66589.391250000001</v>
      </c>
      <c r="AJ1034" s="448">
        <v>2.5277777777777777</v>
      </c>
      <c r="AK1034" s="448">
        <v>4.0583333333333336</v>
      </c>
      <c r="AL1034" s="448">
        <v>4.7100000000000003E-2</v>
      </c>
    </row>
    <row r="1035" spans="1:38">
      <c r="A1035" s="437" t="s">
        <v>1091</v>
      </c>
      <c r="B1035" s="437" t="s">
        <v>2811</v>
      </c>
      <c r="C1035" s="437" t="s">
        <v>517</v>
      </c>
      <c r="D1035" s="437" t="s">
        <v>518</v>
      </c>
      <c r="E1035" s="437" t="s">
        <v>1393</v>
      </c>
      <c r="F1035" s="437" t="s">
        <v>986</v>
      </c>
      <c r="G1035" s="437" t="s">
        <v>1369</v>
      </c>
      <c r="H1035" s="437" t="s">
        <v>985</v>
      </c>
      <c r="I1035" s="437" t="s">
        <v>0</v>
      </c>
      <c r="J1035" s="437" t="s">
        <v>987</v>
      </c>
      <c r="K1035" s="437" t="s">
        <v>521</v>
      </c>
      <c r="L1035" s="437" t="s">
        <v>533</v>
      </c>
      <c r="M1035" s="437">
        <v>1</v>
      </c>
      <c r="N1035" s="437">
        <v>1</v>
      </c>
      <c r="O1035" s="437">
        <v>1</v>
      </c>
      <c r="P1035" s="437">
        <v>1</v>
      </c>
      <c r="Q1035" s="437">
        <v>1</v>
      </c>
      <c r="R1035" s="437">
        <v>1</v>
      </c>
      <c r="S1035" s="448">
        <v>1270122.5</v>
      </c>
      <c r="T1035" s="448">
        <v>0</v>
      </c>
      <c r="U1035" s="448">
        <v>0</v>
      </c>
      <c r="V1035" s="448">
        <v>5366.27</v>
      </c>
      <c r="W1035" s="448">
        <v>0</v>
      </c>
      <c r="X1035" s="448">
        <v>0</v>
      </c>
      <c r="Y1035" s="448">
        <v>0</v>
      </c>
      <c r="Z1035" s="448">
        <v>1270122.5</v>
      </c>
      <c r="AA1035" s="846">
        <v>43888</v>
      </c>
      <c r="AB1035" s="846">
        <v>45715</v>
      </c>
      <c r="AC1035" s="847">
        <v>1270122.5</v>
      </c>
      <c r="AD1035" s="448">
        <v>3.5444444444444443</v>
      </c>
      <c r="AE1035" s="448">
        <v>5.0750000000000002</v>
      </c>
      <c r="AF1035" s="848">
        <v>5.0700000000000002E-2</v>
      </c>
      <c r="AG1035" s="448">
        <v>4501878.638888889</v>
      </c>
      <c r="AH1035" s="448">
        <v>6445871.6875</v>
      </c>
      <c r="AI1035" s="448">
        <v>64395.210750000006</v>
      </c>
      <c r="AJ1035" s="448">
        <v>3.5444444444444447</v>
      </c>
      <c r="AK1035" s="448">
        <v>5.0750000000000002</v>
      </c>
      <c r="AL1035" s="448">
        <v>5.0700000000000002E-2</v>
      </c>
    </row>
    <row r="1036" spans="1:38">
      <c r="A1036" s="437" t="s">
        <v>1091</v>
      </c>
      <c r="B1036" s="437" t="s">
        <v>2812</v>
      </c>
      <c r="C1036" s="437" t="s">
        <v>517</v>
      </c>
      <c r="D1036" s="437" t="s">
        <v>518</v>
      </c>
      <c r="E1036" s="437" t="s">
        <v>1393</v>
      </c>
      <c r="F1036" s="437" t="s">
        <v>986</v>
      </c>
      <c r="G1036" s="437" t="s">
        <v>1369</v>
      </c>
      <c r="H1036" s="437" t="s">
        <v>985</v>
      </c>
      <c r="I1036" s="437" t="s">
        <v>0</v>
      </c>
      <c r="J1036" s="437" t="s">
        <v>987</v>
      </c>
      <c r="K1036" s="437" t="s">
        <v>521</v>
      </c>
      <c r="L1036" s="437" t="s">
        <v>533</v>
      </c>
      <c r="M1036" s="437">
        <v>1</v>
      </c>
      <c r="N1036" s="437">
        <v>1</v>
      </c>
      <c r="O1036" s="437">
        <v>1</v>
      </c>
      <c r="P1036" s="437">
        <v>1</v>
      </c>
      <c r="Q1036" s="437">
        <v>1</v>
      </c>
      <c r="R1036" s="437">
        <v>1</v>
      </c>
      <c r="S1036" s="448">
        <v>1265697.5</v>
      </c>
      <c r="T1036" s="448">
        <v>0</v>
      </c>
      <c r="U1036" s="448">
        <v>0</v>
      </c>
      <c r="V1036" s="448">
        <v>5653.45</v>
      </c>
      <c r="W1036" s="448">
        <v>0</v>
      </c>
      <c r="X1036" s="448">
        <v>0</v>
      </c>
      <c r="Y1036" s="448">
        <v>0</v>
      </c>
      <c r="Z1036" s="448">
        <v>1265697.5</v>
      </c>
      <c r="AA1036" s="846">
        <v>43888</v>
      </c>
      <c r="AB1036" s="846">
        <v>46080</v>
      </c>
      <c r="AC1036" s="847">
        <v>1265697.5</v>
      </c>
      <c r="AD1036" s="448">
        <v>4.5583333333333336</v>
      </c>
      <c r="AE1036" s="448">
        <v>6.0888888888888886</v>
      </c>
      <c r="AF1036" s="848">
        <v>5.3600000000000002E-2</v>
      </c>
      <c r="AG1036" s="448">
        <v>5769471.104166667</v>
      </c>
      <c r="AH1036" s="448">
        <v>7706691.444444444</v>
      </c>
      <c r="AI1036" s="448">
        <v>67841.385999999999</v>
      </c>
      <c r="AJ1036" s="448">
        <v>4.5583333333333336</v>
      </c>
      <c r="AK1036" s="448">
        <v>6.0888888888888886</v>
      </c>
      <c r="AL1036" s="448">
        <v>5.3600000000000002E-2</v>
      </c>
    </row>
    <row r="1037" spans="1:38">
      <c r="A1037" s="437" t="s">
        <v>1091</v>
      </c>
      <c r="B1037" s="437" t="s">
        <v>2813</v>
      </c>
      <c r="C1037" s="437" t="s">
        <v>517</v>
      </c>
      <c r="D1037" s="437" t="s">
        <v>518</v>
      </c>
      <c r="E1037" s="437" t="s">
        <v>1393</v>
      </c>
      <c r="F1037" s="437" t="s">
        <v>986</v>
      </c>
      <c r="G1037" s="437" t="s">
        <v>1369</v>
      </c>
      <c r="H1037" s="437" t="s">
        <v>985</v>
      </c>
      <c r="I1037" s="437" t="s">
        <v>0</v>
      </c>
      <c r="J1037" s="437" t="s">
        <v>987</v>
      </c>
      <c r="K1037" s="437" t="s">
        <v>521</v>
      </c>
      <c r="L1037" s="437" t="s">
        <v>533</v>
      </c>
      <c r="M1037" s="437">
        <v>1</v>
      </c>
      <c r="N1037" s="437">
        <v>1</v>
      </c>
      <c r="O1037" s="437">
        <v>1</v>
      </c>
      <c r="P1037" s="437">
        <v>1</v>
      </c>
      <c r="Q1037" s="437">
        <v>1</v>
      </c>
      <c r="R1037" s="437">
        <v>1</v>
      </c>
      <c r="S1037" s="448">
        <v>1359065</v>
      </c>
      <c r="T1037" s="448">
        <v>0</v>
      </c>
      <c r="U1037" s="448">
        <v>0</v>
      </c>
      <c r="V1037" s="448">
        <v>6387.61</v>
      </c>
      <c r="W1037" s="448">
        <v>0</v>
      </c>
      <c r="X1037" s="448">
        <v>0</v>
      </c>
      <c r="Y1037" s="448">
        <v>0</v>
      </c>
      <c r="Z1037" s="448">
        <v>1359065</v>
      </c>
      <c r="AA1037" s="846">
        <v>43888</v>
      </c>
      <c r="AB1037" s="846">
        <v>46445</v>
      </c>
      <c r="AC1037" s="847">
        <v>1359065</v>
      </c>
      <c r="AD1037" s="448">
        <v>5.572222222222222</v>
      </c>
      <c r="AE1037" s="448">
        <v>7.1027777777777779</v>
      </c>
      <c r="AF1037" s="848">
        <v>5.6399999999999999E-2</v>
      </c>
      <c r="AG1037" s="448">
        <v>7573012.194444444</v>
      </c>
      <c r="AH1037" s="448">
        <v>9653136.680555556</v>
      </c>
      <c r="AI1037" s="448">
        <v>76651.266000000003</v>
      </c>
      <c r="AJ1037" s="448">
        <v>5.572222222222222</v>
      </c>
      <c r="AK1037" s="448">
        <v>7.1027777777777779</v>
      </c>
      <c r="AL1037" s="448">
        <v>5.6400000000000006E-2</v>
      </c>
    </row>
    <row r="1038" spans="1:38">
      <c r="A1038" s="437" t="s">
        <v>1091</v>
      </c>
      <c r="B1038" s="437" t="s">
        <v>2814</v>
      </c>
      <c r="C1038" s="437" t="s">
        <v>517</v>
      </c>
      <c r="D1038" s="437" t="s">
        <v>518</v>
      </c>
      <c r="E1038" s="437" t="s">
        <v>1393</v>
      </c>
      <c r="F1038" s="437" t="s">
        <v>986</v>
      </c>
      <c r="G1038" s="437" t="s">
        <v>1369</v>
      </c>
      <c r="H1038" s="437" t="s">
        <v>985</v>
      </c>
      <c r="I1038" s="437" t="s">
        <v>0</v>
      </c>
      <c r="J1038" s="437" t="s">
        <v>987</v>
      </c>
      <c r="K1038" s="437" t="s">
        <v>521</v>
      </c>
      <c r="L1038" s="437" t="s">
        <v>533</v>
      </c>
      <c r="M1038" s="437">
        <v>1</v>
      </c>
      <c r="N1038" s="437">
        <v>1</v>
      </c>
      <c r="O1038" s="437">
        <v>1</v>
      </c>
      <c r="P1038" s="437">
        <v>1</v>
      </c>
      <c r="Q1038" s="437">
        <v>1</v>
      </c>
      <c r="R1038" s="437">
        <v>1</v>
      </c>
      <c r="S1038" s="448">
        <v>413737.5</v>
      </c>
      <c r="T1038" s="448">
        <v>0</v>
      </c>
      <c r="U1038" s="448">
        <v>0</v>
      </c>
      <c r="V1038" s="448">
        <v>2044.55</v>
      </c>
      <c r="W1038" s="448">
        <v>0</v>
      </c>
      <c r="X1038" s="448">
        <v>0</v>
      </c>
      <c r="Y1038" s="448">
        <v>0</v>
      </c>
      <c r="Z1038" s="448">
        <v>413737.5</v>
      </c>
      <c r="AA1038" s="846">
        <v>43888</v>
      </c>
      <c r="AB1038" s="846">
        <v>46810</v>
      </c>
      <c r="AC1038" s="847">
        <v>413737.5</v>
      </c>
      <c r="AD1038" s="448">
        <v>6.5861111111111112</v>
      </c>
      <c r="AE1038" s="448">
        <v>8.1166666666666671</v>
      </c>
      <c r="AF1038" s="848">
        <v>5.9299999999999999E-2</v>
      </c>
      <c r="AG1038" s="448">
        <v>2724921.1458333335</v>
      </c>
      <c r="AH1038" s="448">
        <v>3358169.375</v>
      </c>
      <c r="AI1038" s="448">
        <v>24534.633750000001</v>
      </c>
      <c r="AJ1038" s="448">
        <v>6.5861111111111112</v>
      </c>
      <c r="AK1038" s="448">
        <v>8.1166666666666671</v>
      </c>
      <c r="AL1038" s="448">
        <v>5.9300000000000005E-2</v>
      </c>
    </row>
    <row r="1039" spans="1:38">
      <c r="A1039" s="437" t="s">
        <v>1092</v>
      </c>
      <c r="B1039" s="437" t="s">
        <v>2815</v>
      </c>
      <c r="C1039" s="437" t="s">
        <v>517</v>
      </c>
      <c r="D1039" s="437" t="s">
        <v>518</v>
      </c>
      <c r="E1039" s="437" t="s">
        <v>1393</v>
      </c>
      <c r="F1039" s="437" t="s">
        <v>986</v>
      </c>
      <c r="G1039" s="437" t="s">
        <v>1369</v>
      </c>
      <c r="H1039" s="437" t="s">
        <v>985</v>
      </c>
      <c r="I1039" s="437" t="s">
        <v>0</v>
      </c>
      <c r="J1039" s="437" t="s">
        <v>987</v>
      </c>
      <c r="K1039" s="437" t="s">
        <v>521</v>
      </c>
      <c r="L1039" s="437" t="s">
        <v>533</v>
      </c>
      <c r="M1039" s="437">
        <v>1</v>
      </c>
      <c r="N1039" s="437">
        <v>1</v>
      </c>
      <c r="O1039" s="437">
        <v>1</v>
      </c>
      <c r="P1039" s="437">
        <v>1</v>
      </c>
      <c r="Q1039" s="437">
        <v>1</v>
      </c>
      <c r="R1039" s="437">
        <v>1</v>
      </c>
      <c r="S1039" s="448">
        <v>159300</v>
      </c>
      <c r="T1039" s="448">
        <v>0</v>
      </c>
      <c r="U1039" s="448">
        <v>0</v>
      </c>
      <c r="V1039" s="448">
        <v>507.1</v>
      </c>
      <c r="W1039" s="448">
        <v>0</v>
      </c>
      <c r="X1039" s="448">
        <v>0</v>
      </c>
      <c r="Y1039" s="448">
        <v>0</v>
      </c>
      <c r="Z1039" s="448">
        <v>159300</v>
      </c>
      <c r="AA1039" s="846">
        <v>43900</v>
      </c>
      <c r="AB1039" s="846">
        <v>44630</v>
      </c>
      <c r="AC1039" s="847">
        <v>159300</v>
      </c>
      <c r="AD1039" s="448">
        <v>0.53055555555555556</v>
      </c>
      <c r="AE1039" s="448">
        <v>2.0277777777777777</v>
      </c>
      <c r="AF1039" s="848">
        <v>3.8199999999999998E-2</v>
      </c>
      <c r="AG1039" s="448">
        <v>84517.5</v>
      </c>
      <c r="AH1039" s="448">
        <v>323025</v>
      </c>
      <c r="AI1039" s="448">
        <v>6085.2599999999993</v>
      </c>
      <c r="AJ1039" s="448">
        <v>0.53055555555555556</v>
      </c>
      <c r="AK1039" s="448">
        <v>2.0277777777777777</v>
      </c>
      <c r="AL1039" s="448">
        <v>3.8199999999999998E-2</v>
      </c>
    </row>
    <row r="1040" spans="1:38">
      <c r="A1040" s="437" t="s">
        <v>1092</v>
      </c>
      <c r="B1040" s="437" t="s">
        <v>2816</v>
      </c>
      <c r="C1040" s="437" t="s">
        <v>517</v>
      </c>
      <c r="D1040" s="437" t="s">
        <v>518</v>
      </c>
      <c r="E1040" s="437" t="s">
        <v>1393</v>
      </c>
      <c r="F1040" s="437" t="s">
        <v>986</v>
      </c>
      <c r="G1040" s="437" t="s">
        <v>1369</v>
      </c>
      <c r="H1040" s="437" t="s">
        <v>985</v>
      </c>
      <c r="I1040" s="437" t="s">
        <v>0</v>
      </c>
      <c r="J1040" s="437" t="s">
        <v>987</v>
      </c>
      <c r="K1040" s="437" t="s">
        <v>521</v>
      </c>
      <c r="L1040" s="437" t="s">
        <v>533</v>
      </c>
      <c r="M1040" s="437">
        <v>1</v>
      </c>
      <c r="N1040" s="437">
        <v>1</v>
      </c>
      <c r="O1040" s="437">
        <v>1</v>
      </c>
      <c r="P1040" s="437">
        <v>1</v>
      </c>
      <c r="Q1040" s="437">
        <v>1</v>
      </c>
      <c r="R1040" s="437">
        <v>1</v>
      </c>
      <c r="S1040" s="448">
        <v>624220</v>
      </c>
      <c r="T1040" s="448">
        <v>0</v>
      </c>
      <c r="U1040" s="448">
        <v>0</v>
      </c>
      <c r="V1040" s="448">
        <v>2236.79</v>
      </c>
      <c r="W1040" s="448">
        <v>0</v>
      </c>
      <c r="X1040" s="448">
        <v>0</v>
      </c>
      <c r="Y1040" s="448">
        <v>0</v>
      </c>
      <c r="Z1040" s="448">
        <v>624220</v>
      </c>
      <c r="AA1040" s="846">
        <v>43900</v>
      </c>
      <c r="AB1040" s="846">
        <v>44995</v>
      </c>
      <c r="AC1040" s="847">
        <v>624220</v>
      </c>
      <c r="AD1040" s="448">
        <v>1.5444444444444445</v>
      </c>
      <c r="AE1040" s="448">
        <v>3.0416666666666665</v>
      </c>
      <c r="AF1040" s="848">
        <v>4.2999999999999997E-2</v>
      </c>
      <c r="AG1040" s="448">
        <v>964073.11111111112</v>
      </c>
      <c r="AH1040" s="448">
        <v>1898669.1666666665</v>
      </c>
      <c r="AI1040" s="448">
        <v>26841.46</v>
      </c>
      <c r="AJ1040" s="448">
        <v>1.5444444444444445</v>
      </c>
      <c r="AK1040" s="448">
        <v>3.0416666666666665</v>
      </c>
      <c r="AL1040" s="448">
        <v>4.2999999999999997E-2</v>
      </c>
    </row>
    <row r="1041" spans="1:38">
      <c r="A1041" s="437" t="s">
        <v>1092</v>
      </c>
      <c r="B1041" s="437" t="s">
        <v>2817</v>
      </c>
      <c r="C1041" s="437" t="s">
        <v>517</v>
      </c>
      <c r="D1041" s="437" t="s">
        <v>518</v>
      </c>
      <c r="E1041" s="437" t="s">
        <v>1393</v>
      </c>
      <c r="F1041" s="437" t="s">
        <v>986</v>
      </c>
      <c r="G1041" s="437" t="s">
        <v>1369</v>
      </c>
      <c r="H1041" s="437" t="s">
        <v>985</v>
      </c>
      <c r="I1041" s="437" t="s">
        <v>0</v>
      </c>
      <c r="J1041" s="437" t="s">
        <v>987</v>
      </c>
      <c r="K1041" s="437" t="s">
        <v>521</v>
      </c>
      <c r="L1041" s="437" t="s">
        <v>533</v>
      </c>
      <c r="M1041" s="437">
        <v>1</v>
      </c>
      <c r="N1041" s="437">
        <v>1</v>
      </c>
      <c r="O1041" s="437">
        <v>1</v>
      </c>
      <c r="P1041" s="437">
        <v>1</v>
      </c>
      <c r="Q1041" s="437">
        <v>1</v>
      </c>
      <c r="R1041" s="437">
        <v>1</v>
      </c>
      <c r="S1041" s="448">
        <v>1486062.5</v>
      </c>
      <c r="T1041" s="448">
        <v>0</v>
      </c>
      <c r="U1041" s="448">
        <v>0</v>
      </c>
      <c r="V1041" s="448">
        <v>5832.8</v>
      </c>
      <c r="W1041" s="448">
        <v>0</v>
      </c>
      <c r="X1041" s="448">
        <v>0</v>
      </c>
      <c r="Y1041" s="448">
        <v>0</v>
      </c>
      <c r="Z1041" s="448">
        <v>1486062.5</v>
      </c>
      <c r="AA1041" s="846">
        <v>43900</v>
      </c>
      <c r="AB1041" s="846">
        <v>45361</v>
      </c>
      <c r="AC1041" s="847">
        <v>1486062.5</v>
      </c>
      <c r="AD1041" s="448">
        <v>2.5611111111111109</v>
      </c>
      <c r="AE1041" s="448">
        <v>4.0583333333333336</v>
      </c>
      <c r="AF1041" s="848">
        <v>4.7100000000000003E-2</v>
      </c>
      <c r="AG1041" s="448">
        <v>3805971.180555555</v>
      </c>
      <c r="AH1041" s="448">
        <v>6030936.979166667</v>
      </c>
      <c r="AI1041" s="448">
        <v>69993.543750000012</v>
      </c>
      <c r="AJ1041" s="448">
        <v>2.5611111111111109</v>
      </c>
      <c r="AK1041" s="448">
        <v>4.0583333333333336</v>
      </c>
      <c r="AL1041" s="448">
        <v>4.710000000000001E-2</v>
      </c>
    </row>
    <row r="1042" spans="1:38">
      <c r="A1042" s="437" t="s">
        <v>1092</v>
      </c>
      <c r="B1042" s="437" t="s">
        <v>2818</v>
      </c>
      <c r="C1042" s="437" t="s">
        <v>517</v>
      </c>
      <c r="D1042" s="437" t="s">
        <v>518</v>
      </c>
      <c r="E1042" s="437" t="s">
        <v>1393</v>
      </c>
      <c r="F1042" s="437" t="s">
        <v>986</v>
      </c>
      <c r="G1042" s="437" t="s">
        <v>1369</v>
      </c>
      <c r="H1042" s="437" t="s">
        <v>985</v>
      </c>
      <c r="I1042" s="437" t="s">
        <v>0</v>
      </c>
      <c r="J1042" s="437" t="s">
        <v>987</v>
      </c>
      <c r="K1042" s="437" t="s">
        <v>521</v>
      </c>
      <c r="L1042" s="437" t="s">
        <v>533</v>
      </c>
      <c r="M1042" s="437">
        <v>1</v>
      </c>
      <c r="N1042" s="437">
        <v>1</v>
      </c>
      <c r="O1042" s="437">
        <v>1</v>
      </c>
      <c r="P1042" s="437">
        <v>1</v>
      </c>
      <c r="Q1042" s="437">
        <v>1</v>
      </c>
      <c r="R1042" s="437">
        <v>1</v>
      </c>
      <c r="S1042" s="448">
        <v>3908160</v>
      </c>
      <c r="T1042" s="448">
        <v>0</v>
      </c>
      <c r="U1042" s="448">
        <v>0</v>
      </c>
      <c r="V1042" s="448">
        <v>16511.98</v>
      </c>
      <c r="W1042" s="448">
        <v>0</v>
      </c>
      <c r="X1042" s="448">
        <v>0</v>
      </c>
      <c r="Y1042" s="448">
        <v>0</v>
      </c>
      <c r="Z1042" s="448">
        <v>3908160</v>
      </c>
      <c r="AA1042" s="846">
        <v>43900</v>
      </c>
      <c r="AB1042" s="846">
        <v>45726</v>
      </c>
      <c r="AC1042" s="847">
        <v>3908160</v>
      </c>
      <c r="AD1042" s="448">
        <v>3.5750000000000002</v>
      </c>
      <c r="AE1042" s="448">
        <v>5.072222222222222</v>
      </c>
      <c r="AF1042" s="848">
        <v>5.0700000000000002E-2</v>
      </c>
      <c r="AG1042" s="448">
        <v>13971672</v>
      </c>
      <c r="AH1042" s="448">
        <v>19823056</v>
      </c>
      <c r="AI1042" s="448">
        <v>198143.712</v>
      </c>
      <c r="AJ1042" s="448">
        <v>3.5750000000000002</v>
      </c>
      <c r="AK1042" s="448">
        <v>5.072222222222222</v>
      </c>
      <c r="AL1042" s="448">
        <v>5.0700000000000002E-2</v>
      </c>
    </row>
    <row r="1043" spans="1:38">
      <c r="A1043" s="437" t="s">
        <v>1092</v>
      </c>
      <c r="B1043" s="437" t="s">
        <v>2819</v>
      </c>
      <c r="C1043" s="437" t="s">
        <v>517</v>
      </c>
      <c r="D1043" s="437" t="s">
        <v>518</v>
      </c>
      <c r="E1043" s="437" t="s">
        <v>1393</v>
      </c>
      <c r="F1043" s="437" t="s">
        <v>986</v>
      </c>
      <c r="G1043" s="437" t="s">
        <v>1369</v>
      </c>
      <c r="H1043" s="437" t="s">
        <v>985</v>
      </c>
      <c r="I1043" s="437" t="s">
        <v>0</v>
      </c>
      <c r="J1043" s="437" t="s">
        <v>987</v>
      </c>
      <c r="K1043" s="437" t="s">
        <v>521</v>
      </c>
      <c r="L1043" s="437" t="s">
        <v>533</v>
      </c>
      <c r="M1043" s="437">
        <v>1</v>
      </c>
      <c r="N1043" s="437">
        <v>1</v>
      </c>
      <c r="O1043" s="437">
        <v>1</v>
      </c>
      <c r="P1043" s="437">
        <v>1</v>
      </c>
      <c r="Q1043" s="437">
        <v>1</v>
      </c>
      <c r="R1043" s="437">
        <v>1</v>
      </c>
      <c r="S1043" s="448">
        <v>2899407.5</v>
      </c>
      <c r="T1043" s="448">
        <v>0</v>
      </c>
      <c r="U1043" s="448">
        <v>0</v>
      </c>
      <c r="V1043" s="448">
        <v>12950.69</v>
      </c>
      <c r="W1043" s="448">
        <v>0</v>
      </c>
      <c r="X1043" s="448">
        <v>0</v>
      </c>
      <c r="Y1043" s="448">
        <v>0</v>
      </c>
      <c r="Z1043" s="448">
        <v>2899407.5</v>
      </c>
      <c r="AA1043" s="846">
        <v>43900</v>
      </c>
      <c r="AB1043" s="846">
        <v>46091</v>
      </c>
      <c r="AC1043" s="847">
        <v>2899407.5</v>
      </c>
      <c r="AD1043" s="448">
        <v>4.5888888888888886</v>
      </c>
      <c r="AE1043" s="448">
        <v>6.0861111111111112</v>
      </c>
      <c r="AF1043" s="848">
        <v>5.3600000000000002E-2</v>
      </c>
      <c r="AG1043" s="448">
        <v>13305058.86111111</v>
      </c>
      <c r="AH1043" s="448">
        <v>17646116.201388888</v>
      </c>
      <c r="AI1043" s="448">
        <v>155408.242</v>
      </c>
      <c r="AJ1043" s="448">
        <v>4.5888888888888886</v>
      </c>
      <c r="AK1043" s="448">
        <v>6.0861111111111112</v>
      </c>
      <c r="AL1043" s="448">
        <v>5.3600000000000002E-2</v>
      </c>
    </row>
    <row r="1044" spans="1:38">
      <c r="A1044" s="437" t="s">
        <v>1092</v>
      </c>
      <c r="B1044" s="437" t="s">
        <v>2820</v>
      </c>
      <c r="C1044" s="437" t="s">
        <v>517</v>
      </c>
      <c r="D1044" s="437" t="s">
        <v>518</v>
      </c>
      <c r="E1044" s="437" t="s">
        <v>1393</v>
      </c>
      <c r="F1044" s="437" t="s">
        <v>986</v>
      </c>
      <c r="G1044" s="437" t="s">
        <v>1369</v>
      </c>
      <c r="H1044" s="437" t="s">
        <v>985</v>
      </c>
      <c r="I1044" s="437" t="s">
        <v>0</v>
      </c>
      <c r="J1044" s="437" t="s">
        <v>987</v>
      </c>
      <c r="K1044" s="437" t="s">
        <v>521</v>
      </c>
      <c r="L1044" s="437" t="s">
        <v>533</v>
      </c>
      <c r="M1044" s="437">
        <v>1</v>
      </c>
      <c r="N1044" s="437">
        <v>1</v>
      </c>
      <c r="O1044" s="437">
        <v>1</v>
      </c>
      <c r="P1044" s="437">
        <v>1</v>
      </c>
      <c r="Q1044" s="437">
        <v>1</v>
      </c>
      <c r="R1044" s="437">
        <v>1</v>
      </c>
      <c r="S1044" s="448">
        <v>854172.5</v>
      </c>
      <c r="T1044" s="448">
        <v>0</v>
      </c>
      <c r="U1044" s="448">
        <v>0</v>
      </c>
      <c r="V1044" s="448">
        <v>4014.61</v>
      </c>
      <c r="W1044" s="448">
        <v>0</v>
      </c>
      <c r="X1044" s="448">
        <v>0</v>
      </c>
      <c r="Y1044" s="448">
        <v>0</v>
      </c>
      <c r="Z1044" s="448">
        <v>854172.5</v>
      </c>
      <c r="AA1044" s="846">
        <v>43900</v>
      </c>
      <c r="AB1044" s="846">
        <v>46456</v>
      </c>
      <c r="AC1044" s="847">
        <v>854172.5</v>
      </c>
      <c r="AD1044" s="448">
        <v>5.6027777777777779</v>
      </c>
      <c r="AE1044" s="448">
        <v>7.1</v>
      </c>
      <c r="AF1044" s="848">
        <v>5.6399999999999999E-2</v>
      </c>
      <c r="AG1044" s="448">
        <v>4785738.701388889</v>
      </c>
      <c r="AH1044" s="448">
        <v>6064624.75</v>
      </c>
      <c r="AI1044" s="448">
        <v>48175.328999999998</v>
      </c>
      <c r="AJ1044" s="448">
        <v>5.6027777777777779</v>
      </c>
      <c r="AK1044" s="448">
        <v>7.1</v>
      </c>
      <c r="AL1044" s="448">
        <v>5.6399999999999999E-2</v>
      </c>
    </row>
    <row r="1045" spans="1:38">
      <c r="A1045" s="437" t="s">
        <v>1092</v>
      </c>
      <c r="B1045" s="437" t="s">
        <v>2821</v>
      </c>
      <c r="C1045" s="437" t="s">
        <v>517</v>
      </c>
      <c r="D1045" s="437" t="s">
        <v>518</v>
      </c>
      <c r="E1045" s="437" t="s">
        <v>1393</v>
      </c>
      <c r="F1045" s="437" t="s">
        <v>986</v>
      </c>
      <c r="G1045" s="437" t="s">
        <v>1369</v>
      </c>
      <c r="H1045" s="437" t="s">
        <v>985</v>
      </c>
      <c r="I1045" s="437" t="s">
        <v>0</v>
      </c>
      <c r="J1045" s="437" t="s">
        <v>987</v>
      </c>
      <c r="K1045" s="437" t="s">
        <v>521</v>
      </c>
      <c r="L1045" s="437" t="s">
        <v>533</v>
      </c>
      <c r="M1045" s="437">
        <v>1</v>
      </c>
      <c r="N1045" s="437">
        <v>1</v>
      </c>
      <c r="O1045" s="437">
        <v>1</v>
      </c>
      <c r="P1045" s="437">
        <v>1</v>
      </c>
      <c r="Q1045" s="437">
        <v>1</v>
      </c>
      <c r="R1045" s="437">
        <v>1</v>
      </c>
      <c r="S1045" s="448">
        <v>50002.5</v>
      </c>
      <c r="T1045" s="448">
        <v>0</v>
      </c>
      <c r="U1045" s="448">
        <v>0</v>
      </c>
      <c r="V1045" s="448">
        <v>258.76</v>
      </c>
      <c r="W1045" s="448">
        <v>0</v>
      </c>
      <c r="X1045" s="448">
        <v>0</v>
      </c>
      <c r="Y1045" s="448">
        <v>0</v>
      </c>
      <c r="Z1045" s="448">
        <v>50002.5</v>
      </c>
      <c r="AA1045" s="846">
        <v>43900</v>
      </c>
      <c r="AB1045" s="846">
        <v>47187</v>
      </c>
      <c r="AC1045" s="847">
        <v>50002.5</v>
      </c>
      <c r="AD1045" s="448">
        <v>7.6333333333333337</v>
      </c>
      <c r="AE1045" s="448">
        <v>9.1305555555555564</v>
      </c>
      <c r="AF1045" s="848">
        <v>6.2100000000000002E-2</v>
      </c>
      <c r="AG1045" s="448">
        <v>381685.75</v>
      </c>
      <c r="AH1045" s="448">
        <v>456550.60416666669</v>
      </c>
      <c r="AI1045" s="448">
        <v>3105.1552500000003</v>
      </c>
      <c r="AJ1045" s="448">
        <v>7.6333333333333337</v>
      </c>
      <c r="AK1045" s="448">
        <v>9.1305555555555564</v>
      </c>
      <c r="AL1045" s="448">
        <v>6.2100000000000002E-2</v>
      </c>
    </row>
    <row r="1046" spans="1:38">
      <c r="A1046" s="437" t="s">
        <v>1093</v>
      </c>
      <c r="B1046" s="437" t="s">
        <v>2822</v>
      </c>
      <c r="C1046" s="437" t="s">
        <v>517</v>
      </c>
      <c r="D1046" s="437" t="s">
        <v>518</v>
      </c>
      <c r="E1046" s="437" t="s">
        <v>1393</v>
      </c>
      <c r="F1046" s="437" t="s">
        <v>986</v>
      </c>
      <c r="G1046" s="437" t="s">
        <v>1369</v>
      </c>
      <c r="H1046" s="437" t="s">
        <v>985</v>
      </c>
      <c r="I1046" s="437" t="s">
        <v>0</v>
      </c>
      <c r="J1046" s="437" t="s">
        <v>987</v>
      </c>
      <c r="K1046" s="437" t="s">
        <v>521</v>
      </c>
      <c r="L1046" s="437" t="s">
        <v>533</v>
      </c>
      <c r="M1046" s="437">
        <v>1</v>
      </c>
      <c r="N1046" s="437">
        <v>1</v>
      </c>
      <c r="O1046" s="437">
        <v>1</v>
      </c>
      <c r="P1046" s="437">
        <v>1</v>
      </c>
      <c r="Q1046" s="437">
        <v>1</v>
      </c>
      <c r="R1046" s="437">
        <v>1</v>
      </c>
      <c r="S1046" s="448">
        <v>105315</v>
      </c>
      <c r="T1046" s="448">
        <v>0</v>
      </c>
      <c r="U1046" s="448">
        <v>0</v>
      </c>
      <c r="V1046" s="448">
        <v>335.25</v>
      </c>
      <c r="W1046" s="448">
        <v>0</v>
      </c>
      <c r="X1046" s="448">
        <v>0</v>
      </c>
      <c r="Y1046" s="448">
        <v>0</v>
      </c>
      <c r="Z1046" s="448">
        <v>105315</v>
      </c>
      <c r="AA1046" s="846">
        <v>43908</v>
      </c>
      <c r="AB1046" s="846">
        <v>44638</v>
      </c>
      <c r="AC1046" s="847">
        <v>105315</v>
      </c>
      <c r="AD1046" s="448">
        <v>0.55277777777777781</v>
      </c>
      <c r="AE1046" s="448">
        <v>2.0277777777777777</v>
      </c>
      <c r="AF1046" s="848">
        <v>3.8199999999999998E-2</v>
      </c>
      <c r="AG1046" s="448">
        <v>58215.791666666672</v>
      </c>
      <c r="AH1046" s="448">
        <v>213555.41666666666</v>
      </c>
      <c r="AI1046" s="448">
        <v>4023.0329999999999</v>
      </c>
      <c r="AJ1046" s="448">
        <v>0.55277777777777781</v>
      </c>
      <c r="AK1046" s="448">
        <v>2.0277777777777777</v>
      </c>
      <c r="AL1046" s="448">
        <v>3.8199999999999998E-2</v>
      </c>
    </row>
    <row r="1047" spans="1:38">
      <c r="A1047" s="437" t="s">
        <v>1093</v>
      </c>
      <c r="B1047" s="437" t="s">
        <v>2823</v>
      </c>
      <c r="C1047" s="437" t="s">
        <v>517</v>
      </c>
      <c r="D1047" s="437" t="s">
        <v>518</v>
      </c>
      <c r="E1047" s="437" t="s">
        <v>1393</v>
      </c>
      <c r="F1047" s="437" t="s">
        <v>986</v>
      </c>
      <c r="G1047" s="437" t="s">
        <v>1369</v>
      </c>
      <c r="H1047" s="437" t="s">
        <v>985</v>
      </c>
      <c r="I1047" s="437" t="s">
        <v>0</v>
      </c>
      <c r="J1047" s="437" t="s">
        <v>987</v>
      </c>
      <c r="K1047" s="437" t="s">
        <v>521</v>
      </c>
      <c r="L1047" s="437" t="s">
        <v>533</v>
      </c>
      <c r="M1047" s="437">
        <v>1</v>
      </c>
      <c r="N1047" s="437">
        <v>1</v>
      </c>
      <c r="O1047" s="437">
        <v>1</v>
      </c>
      <c r="P1047" s="437">
        <v>1</v>
      </c>
      <c r="Q1047" s="437">
        <v>1</v>
      </c>
      <c r="R1047" s="437">
        <v>1</v>
      </c>
      <c r="S1047" s="448">
        <v>246325</v>
      </c>
      <c r="T1047" s="448">
        <v>0</v>
      </c>
      <c r="U1047" s="448">
        <v>0</v>
      </c>
      <c r="V1047" s="448">
        <v>966.83</v>
      </c>
      <c r="W1047" s="448">
        <v>0</v>
      </c>
      <c r="X1047" s="448">
        <v>0</v>
      </c>
      <c r="Y1047" s="448">
        <v>0</v>
      </c>
      <c r="Z1047" s="448">
        <v>246325</v>
      </c>
      <c r="AA1047" s="846">
        <v>43908</v>
      </c>
      <c r="AB1047" s="846">
        <v>45369</v>
      </c>
      <c r="AC1047" s="847">
        <v>246325</v>
      </c>
      <c r="AD1047" s="448">
        <v>2.5833333333333335</v>
      </c>
      <c r="AE1047" s="448">
        <v>4.0583333333333336</v>
      </c>
      <c r="AF1047" s="848">
        <v>4.7100000000000003E-2</v>
      </c>
      <c r="AG1047" s="448">
        <v>636339.58333333337</v>
      </c>
      <c r="AH1047" s="448">
        <v>999668.95833333337</v>
      </c>
      <c r="AI1047" s="448">
        <v>11601.907500000001</v>
      </c>
      <c r="AJ1047" s="448">
        <v>2.5833333333333335</v>
      </c>
      <c r="AK1047" s="448">
        <v>4.0583333333333336</v>
      </c>
      <c r="AL1047" s="448">
        <v>4.7100000000000003E-2</v>
      </c>
    </row>
    <row r="1048" spans="1:38">
      <c r="A1048" s="437" t="s">
        <v>1093</v>
      </c>
      <c r="B1048" s="437" t="s">
        <v>2824</v>
      </c>
      <c r="C1048" s="437" t="s">
        <v>517</v>
      </c>
      <c r="D1048" s="437" t="s">
        <v>518</v>
      </c>
      <c r="E1048" s="437" t="s">
        <v>1393</v>
      </c>
      <c r="F1048" s="437" t="s">
        <v>986</v>
      </c>
      <c r="G1048" s="437" t="s">
        <v>1369</v>
      </c>
      <c r="H1048" s="437" t="s">
        <v>985</v>
      </c>
      <c r="I1048" s="437" t="s">
        <v>0</v>
      </c>
      <c r="J1048" s="437" t="s">
        <v>987</v>
      </c>
      <c r="K1048" s="437" t="s">
        <v>521</v>
      </c>
      <c r="L1048" s="437" t="s">
        <v>533</v>
      </c>
      <c r="M1048" s="437">
        <v>1</v>
      </c>
      <c r="N1048" s="437">
        <v>1</v>
      </c>
      <c r="O1048" s="437">
        <v>1</v>
      </c>
      <c r="P1048" s="437">
        <v>1</v>
      </c>
      <c r="Q1048" s="437">
        <v>1</v>
      </c>
      <c r="R1048" s="437">
        <v>1</v>
      </c>
      <c r="S1048" s="448">
        <v>2216630</v>
      </c>
      <c r="T1048" s="448">
        <v>0</v>
      </c>
      <c r="U1048" s="448">
        <v>0</v>
      </c>
      <c r="V1048" s="448">
        <v>9365.26</v>
      </c>
      <c r="W1048" s="448">
        <v>0</v>
      </c>
      <c r="X1048" s="448">
        <v>0</v>
      </c>
      <c r="Y1048" s="448">
        <v>0</v>
      </c>
      <c r="Z1048" s="448">
        <v>2216630</v>
      </c>
      <c r="AA1048" s="846">
        <v>43908</v>
      </c>
      <c r="AB1048" s="846">
        <v>45734</v>
      </c>
      <c r="AC1048" s="847">
        <v>2216630</v>
      </c>
      <c r="AD1048" s="448">
        <v>3.5972222222222223</v>
      </c>
      <c r="AE1048" s="448">
        <v>5.072222222222222</v>
      </c>
      <c r="AF1048" s="848">
        <v>5.0700000000000002E-2</v>
      </c>
      <c r="AG1048" s="448">
        <v>7973710.694444445</v>
      </c>
      <c r="AH1048" s="448">
        <v>11243239.944444444</v>
      </c>
      <c r="AI1048" s="448">
        <v>112383.141</v>
      </c>
      <c r="AJ1048" s="448">
        <v>3.5972222222222223</v>
      </c>
      <c r="AK1048" s="448">
        <v>5.072222222222222</v>
      </c>
      <c r="AL1048" s="448">
        <v>5.0700000000000002E-2</v>
      </c>
    </row>
    <row r="1049" spans="1:38">
      <c r="A1049" s="437" t="s">
        <v>1093</v>
      </c>
      <c r="B1049" s="437" t="s">
        <v>2825</v>
      </c>
      <c r="C1049" s="437" t="s">
        <v>517</v>
      </c>
      <c r="D1049" s="437" t="s">
        <v>518</v>
      </c>
      <c r="E1049" s="437" t="s">
        <v>1393</v>
      </c>
      <c r="F1049" s="437" t="s">
        <v>986</v>
      </c>
      <c r="G1049" s="437" t="s">
        <v>1369</v>
      </c>
      <c r="H1049" s="437" t="s">
        <v>985</v>
      </c>
      <c r="I1049" s="437" t="s">
        <v>0</v>
      </c>
      <c r="J1049" s="437" t="s">
        <v>987</v>
      </c>
      <c r="K1049" s="437" t="s">
        <v>521</v>
      </c>
      <c r="L1049" s="437" t="s">
        <v>533</v>
      </c>
      <c r="M1049" s="437">
        <v>1</v>
      </c>
      <c r="N1049" s="437">
        <v>1</v>
      </c>
      <c r="O1049" s="437">
        <v>1</v>
      </c>
      <c r="P1049" s="437">
        <v>1</v>
      </c>
      <c r="Q1049" s="437">
        <v>1</v>
      </c>
      <c r="R1049" s="437">
        <v>1</v>
      </c>
      <c r="S1049" s="448">
        <v>3888690</v>
      </c>
      <c r="T1049" s="448">
        <v>0</v>
      </c>
      <c r="U1049" s="448">
        <v>0</v>
      </c>
      <c r="V1049" s="448">
        <v>17369.48</v>
      </c>
      <c r="W1049" s="448">
        <v>0</v>
      </c>
      <c r="X1049" s="448">
        <v>0</v>
      </c>
      <c r="Y1049" s="448">
        <v>0</v>
      </c>
      <c r="Z1049" s="448">
        <v>3888690</v>
      </c>
      <c r="AA1049" s="846">
        <v>43908</v>
      </c>
      <c r="AB1049" s="846">
        <v>46099</v>
      </c>
      <c r="AC1049" s="847">
        <v>3888690</v>
      </c>
      <c r="AD1049" s="448">
        <v>4.6111111111111107</v>
      </c>
      <c r="AE1049" s="448">
        <v>6.0861111111111112</v>
      </c>
      <c r="AF1049" s="848">
        <v>5.3600000000000002E-2</v>
      </c>
      <c r="AG1049" s="448">
        <v>17931181.666666664</v>
      </c>
      <c r="AH1049" s="448">
        <v>23666999.416666668</v>
      </c>
      <c r="AI1049" s="448">
        <v>208433.78400000001</v>
      </c>
      <c r="AJ1049" s="448">
        <v>4.6111111111111107</v>
      </c>
      <c r="AK1049" s="448">
        <v>6.0861111111111112</v>
      </c>
      <c r="AL1049" s="448">
        <v>5.3600000000000002E-2</v>
      </c>
    </row>
    <row r="1050" spans="1:38">
      <c r="A1050" s="437" t="s">
        <v>1093</v>
      </c>
      <c r="B1050" s="437" t="s">
        <v>2826</v>
      </c>
      <c r="C1050" s="437" t="s">
        <v>517</v>
      </c>
      <c r="D1050" s="437" t="s">
        <v>518</v>
      </c>
      <c r="E1050" s="437" t="s">
        <v>1393</v>
      </c>
      <c r="F1050" s="437" t="s">
        <v>986</v>
      </c>
      <c r="G1050" s="437" t="s">
        <v>1369</v>
      </c>
      <c r="H1050" s="437" t="s">
        <v>985</v>
      </c>
      <c r="I1050" s="437" t="s">
        <v>0</v>
      </c>
      <c r="J1050" s="437" t="s">
        <v>987</v>
      </c>
      <c r="K1050" s="437" t="s">
        <v>521</v>
      </c>
      <c r="L1050" s="437" t="s">
        <v>533</v>
      </c>
      <c r="M1050" s="437">
        <v>1</v>
      </c>
      <c r="N1050" s="437">
        <v>1</v>
      </c>
      <c r="O1050" s="437">
        <v>1</v>
      </c>
      <c r="P1050" s="437">
        <v>1</v>
      </c>
      <c r="Q1050" s="437">
        <v>1</v>
      </c>
      <c r="R1050" s="437">
        <v>1</v>
      </c>
      <c r="S1050" s="448">
        <v>3249425</v>
      </c>
      <c r="T1050" s="448">
        <v>0</v>
      </c>
      <c r="U1050" s="448">
        <v>0</v>
      </c>
      <c r="V1050" s="448">
        <v>15272.3</v>
      </c>
      <c r="W1050" s="448">
        <v>0</v>
      </c>
      <c r="X1050" s="448">
        <v>0</v>
      </c>
      <c r="Y1050" s="448">
        <v>0</v>
      </c>
      <c r="Z1050" s="448">
        <v>3249425</v>
      </c>
      <c r="AA1050" s="846">
        <v>43908</v>
      </c>
      <c r="AB1050" s="846">
        <v>46464</v>
      </c>
      <c r="AC1050" s="847">
        <v>3249425</v>
      </c>
      <c r="AD1050" s="448">
        <v>5.625</v>
      </c>
      <c r="AE1050" s="448">
        <v>7.1</v>
      </c>
      <c r="AF1050" s="848">
        <v>5.6399999999999999E-2</v>
      </c>
      <c r="AG1050" s="448">
        <v>18278015.625</v>
      </c>
      <c r="AH1050" s="448">
        <v>23070917.5</v>
      </c>
      <c r="AI1050" s="448">
        <v>183267.57</v>
      </c>
      <c r="AJ1050" s="448">
        <v>5.625</v>
      </c>
      <c r="AK1050" s="448">
        <v>7.1</v>
      </c>
      <c r="AL1050" s="448">
        <v>5.6399999999999999E-2</v>
      </c>
    </row>
    <row r="1051" spans="1:38">
      <c r="A1051" s="437" t="s">
        <v>1094</v>
      </c>
      <c r="B1051" s="437" t="s">
        <v>2827</v>
      </c>
      <c r="C1051" s="437" t="s">
        <v>517</v>
      </c>
      <c r="D1051" s="437" t="s">
        <v>518</v>
      </c>
      <c r="E1051" s="437" t="s">
        <v>1393</v>
      </c>
      <c r="F1051" s="437" t="s">
        <v>986</v>
      </c>
      <c r="G1051" s="437" t="s">
        <v>1369</v>
      </c>
      <c r="H1051" s="437" t="s">
        <v>985</v>
      </c>
      <c r="I1051" s="437" t="s">
        <v>0</v>
      </c>
      <c r="J1051" s="437" t="s">
        <v>987</v>
      </c>
      <c r="K1051" s="437" t="s">
        <v>521</v>
      </c>
      <c r="L1051" s="437" t="s">
        <v>533</v>
      </c>
      <c r="M1051" s="437">
        <v>1</v>
      </c>
      <c r="N1051" s="437">
        <v>1</v>
      </c>
      <c r="O1051" s="437">
        <v>1</v>
      </c>
      <c r="P1051" s="437">
        <v>1</v>
      </c>
      <c r="Q1051" s="437">
        <v>1</v>
      </c>
      <c r="R1051" s="437">
        <v>1</v>
      </c>
      <c r="S1051" s="448">
        <v>48970</v>
      </c>
      <c r="T1051" s="448">
        <v>0</v>
      </c>
      <c r="U1051" s="448">
        <v>0</v>
      </c>
      <c r="V1051" s="448">
        <v>175.48</v>
      </c>
      <c r="W1051" s="448">
        <v>0</v>
      </c>
      <c r="X1051" s="448">
        <v>0</v>
      </c>
      <c r="Y1051" s="448">
        <v>0</v>
      </c>
      <c r="Z1051" s="448">
        <v>48970</v>
      </c>
      <c r="AA1051" s="846">
        <v>43917</v>
      </c>
      <c r="AB1051" s="846">
        <v>45012</v>
      </c>
      <c r="AC1051" s="847">
        <v>48970</v>
      </c>
      <c r="AD1051" s="448">
        <v>1.5916666666666666</v>
      </c>
      <c r="AE1051" s="448">
        <v>3.0416666666666665</v>
      </c>
      <c r="AF1051" s="848">
        <v>4.2999999999999997E-2</v>
      </c>
      <c r="AG1051" s="448">
        <v>77943.916666666657</v>
      </c>
      <c r="AH1051" s="448">
        <v>148950.41666666666</v>
      </c>
      <c r="AI1051" s="448">
        <v>2105.71</v>
      </c>
      <c r="AJ1051" s="448">
        <v>1.5916666666666666</v>
      </c>
      <c r="AK1051" s="448">
        <v>3.0416666666666665</v>
      </c>
      <c r="AL1051" s="448">
        <v>4.3000000000000003E-2</v>
      </c>
    </row>
    <row r="1052" spans="1:38">
      <c r="A1052" s="437" t="s">
        <v>1094</v>
      </c>
      <c r="B1052" s="437" t="s">
        <v>2828</v>
      </c>
      <c r="C1052" s="437" t="s">
        <v>517</v>
      </c>
      <c r="D1052" s="437" t="s">
        <v>518</v>
      </c>
      <c r="E1052" s="437" t="s">
        <v>1393</v>
      </c>
      <c r="F1052" s="437" t="s">
        <v>986</v>
      </c>
      <c r="G1052" s="437" t="s">
        <v>1369</v>
      </c>
      <c r="H1052" s="437" t="s">
        <v>985</v>
      </c>
      <c r="I1052" s="437" t="s">
        <v>0</v>
      </c>
      <c r="J1052" s="437" t="s">
        <v>987</v>
      </c>
      <c r="K1052" s="437" t="s">
        <v>521</v>
      </c>
      <c r="L1052" s="437" t="s">
        <v>533</v>
      </c>
      <c r="M1052" s="437">
        <v>1</v>
      </c>
      <c r="N1052" s="437">
        <v>1</v>
      </c>
      <c r="O1052" s="437">
        <v>1</v>
      </c>
      <c r="P1052" s="437">
        <v>1</v>
      </c>
      <c r="Q1052" s="437">
        <v>1</v>
      </c>
      <c r="R1052" s="437">
        <v>1</v>
      </c>
      <c r="S1052" s="448">
        <v>246472.5</v>
      </c>
      <c r="T1052" s="448">
        <v>0</v>
      </c>
      <c r="U1052" s="448">
        <v>0</v>
      </c>
      <c r="V1052" s="448">
        <v>967.4</v>
      </c>
      <c r="W1052" s="448">
        <v>0</v>
      </c>
      <c r="X1052" s="448">
        <v>0</v>
      </c>
      <c r="Y1052" s="448">
        <v>0</v>
      </c>
      <c r="Z1052" s="448">
        <v>246472.5</v>
      </c>
      <c r="AA1052" s="846">
        <v>43917</v>
      </c>
      <c r="AB1052" s="846">
        <v>45378</v>
      </c>
      <c r="AC1052" s="847">
        <v>246472.5</v>
      </c>
      <c r="AD1052" s="448">
        <v>2.6083333333333334</v>
      </c>
      <c r="AE1052" s="448">
        <v>4.0583333333333336</v>
      </c>
      <c r="AF1052" s="848">
        <v>4.7100000000000003E-2</v>
      </c>
      <c r="AG1052" s="448">
        <v>642882.4375</v>
      </c>
      <c r="AH1052" s="448">
        <v>1000267.5625000001</v>
      </c>
      <c r="AI1052" s="448">
        <v>11608.85475</v>
      </c>
      <c r="AJ1052" s="448">
        <v>2.6083333333333334</v>
      </c>
      <c r="AK1052" s="448">
        <v>4.0583333333333336</v>
      </c>
      <c r="AL1052" s="448">
        <v>4.7100000000000003E-2</v>
      </c>
    </row>
    <row r="1053" spans="1:38">
      <c r="A1053" s="437" t="s">
        <v>1094</v>
      </c>
      <c r="B1053" s="437" t="s">
        <v>2829</v>
      </c>
      <c r="C1053" s="437" t="s">
        <v>517</v>
      </c>
      <c r="D1053" s="437" t="s">
        <v>518</v>
      </c>
      <c r="E1053" s="437" t="s">
        <v>1393</v>
      </c>
      <c r="F1053" s="437" t="s">
        <v>986</v>
      </c>
      <c r="G1053" s="437" t="s">
        <v>1369</v>
      </c>
      <c r="H1053" s="437" t="s">
        <v>985</v>
      </c>
      <c r="I1053" s="437" t="s">
        <v>0</v>
      </c>
      <c r="J1053" s="437" t="s">
        <v>987</v>
      </c>
      <c r="K1053" s="437" t="s">
        <v>521</v>
      </c>
      <c r="L1053" s="437" t="s">
        <v>533</v>
      </c>
      <c r="M1053" s="437">
        <v>1</v>
      </c>
      <c r="N1053" s="437">
        <v>1</v>
      </c>
      <c r="O1053" s="437">
        <v>1</v>
      </c>
      <c r="P1053" s="437">
        <v>1</v>
      </c>
      <c r="Q1053" s="437">
        <v>1</v>
      </c>
      <c r="R1053" s="437">
        <v>1</v>
      </c>
      <c r="S1053" s="448">
        <v>283642.5</v>
      </c>
      <c r="T1053" s="448">
        <v>0</v>
      </c>
      <c r="U1053" s="448">
        <v>0</v>
      </c>
      <c r="V1053" s="448">
        <v>1198.3900000000001</v>
      </c>
      <c r="W1053" s="448">
        <v>0</v>
      </c>
      <c r="X1053" s="448">
        <v>0</v>
      </c>
      <c r="Y1053" s="448">
        <v>0</v>
      </c>
      <c r="Z1053" s="448">
        <v>283642.5</v>
      </c>
      <c r="AA1053" s="846">
        <v>43917</v>
      </c>
      <c r="AB1053" s="846">
        <v>45743</v>
      </c>
      <c r="AC1053" s="847">
        <v>283642.5</v>
      </c>
      <c r="AD1053" s="448">
        <v>3.6222222222222222</v>
      </c>
      <c r="AE1053" s="448">
        <v>5.072222222222222</v>
      </c>
      <c r="AF1053" s="848">
        <v>5.0700000000000002E-2</v>
      </c>
      <c r="AG1053" s="448">
        <v>1027416.1666666666</v>
      </c>
      <c r="AH1053" s="448">
        <v>1438697.7916666665</v>
      </c>
      <c r="AI1053" s="448">
        <v>14380.67475</v>
      </c>
      <c r="AJ1053" s="448">
        <v>3.6222222222222222</v>
      </c>
      <c r="AK1053" s="448">
        <v>5.072222222222222</v>
      </c>
      <c r="AL1053" s="448">
        <v>5.0700000000000002E-2</v>
      </c>
    </row>
    <row r="1054" spans="1:38">
      <c r="A1054" s="437" t="s">
        <v>1094</v>
      </c>
      <c r="B1054" s="437" t="s">
        <v>2830</v>
      </c>
      <c r="C1054" s="437" t="s">
        <v>517</v>
      </c>
      <c r="D1054" s="437" t="s">
        <v>518</v>
      </c>
      <c r="E1054" s="437" t="s">
        <v>1393</v>
      </c>
      <c r="F1054" s="437" t="s">
        <v>986</v>
      </c>
      <c r="G1054" s="437" t="s">
        <v>1369</v>
      </c>
      <c r="H1054" s="437" t="s">
        <v>985</v>
      </c>
      <c r="I1054" s="437" t="s">
        <v>0</v>
      </c>
      <c r="J1054" s="437" t="s">
        <v>987</v>
      </c>
      <c r="K1054" s="437" t="s">
        <v>521</v>
      </c>
      <c r="L1054" s="437" t="s">
        <v>533</v>
      </c>
      <c r="M1054" s="437">
        <v>1</v>
      </c>
      <c r="N1054" s="437">
        <v>1</v>
      </c>
      <c r="O1054" s="437">
        <v>1</v>
      </c>
      <c r="P1054" s="437">
        <v>1</v>
      </c>
      <c r="Q1054" s="437">
        <v>1</v>
      </c>
      <c r="R1054" s="437">
        <v>1</v>
      </c>
      <c r="S1054" s="448">
        <v>1933282.5</v>
      </c>
      <c r="T1054" s="448">
        <v>0</v>
      </c>
      <c r="U1054" s="448">
        <v>0</v>
      </c>
      <c r="V1054" s="448">
        <v>8635.33</v>
      </c>
      <c r="W1054" s="448">
        <v>0</v>
      </c>
      <c r="X1054" s="448">
        <v>0</v>
      </c>
      <c r="Y1054" s="448">
        <v>0</v>
      </c>
      <c r="Z1054" s="448">
        <v>1933282.5</v>
      </c>
      <c r="AA1054" s="846">
        <v>43917</v>
      </c>
      <c r="AB1054" s="846">
        <v>46108</v>
      </c>
      <c r="AC1054" s="847">
        <v>1933282.5</v>
      </c>
      <c r="AD1054" s="448">
        <v>4.6361111111111111</v>
      </c>
      <c r="AE1054" s="448">
        <v>6.0861111111111112</v>
      </c>
      <c r="AF1054" s="848">
        <v>5.3600000000000002E-2</v>
      </c>
      <c r="AG1054" s="448">
        <v>8962912.479166666</v>
      </c>
      <c r="AH1054" s="448">
        <v>11766172.104166666</v>
      </c>
      <c r="AI1054" s="448">
        <v>103623.94200000001</v>
      </c>
      <c r="AJ1054" s="448">
        <v>4.6361111111111111</v>
      </c>
      <c r="AK1054" s="448">
        <v>6.0861111111111104</v>
      </c>
      <c r="AL1054" s="448">
        <v>5.3600000000000002E-2</v>
      </c>
    </row>
    <row r="1055" spans="1:38">
      <c r="A1055" s="437" t="s">
        <v>1094</v>
      </c>
      <c r="B1055" s="437" t="s">
        <v>2831</v>
      </c>
      <c r="C1055" s="437" t="s">
        <v>517</v>
      </c>
      <c r="D1055" s="437" t="s">
        <v>518</v>
      </c>
      <c r="E1055" s="437" t="s">
        <v>1393</v>
      </c>
      <c r="F1055" s="437" t="s">
        <v>986</v>
      </c>
      <c r="G1055" s="437" t="s">
        <v>1369</v>
      </c>
      <c r="H1055" s="437" t="s">
        <v>985</v>
      </c>
      <c r="I1055" s="437" t="s">
        <v>0</v>
      </c>
      <c r="J1055" s="437" t="s">
        <v>987</v>
      </c>
      <c r="K1055" s="437" t="s">
        <v>521</v>
      </c>
      <c r="L1055" s="437" t="s">
        <v>533</v>
      </c>
      <c r="M1055" s="437">
        <v>1</v>
      </c>
      <c r="N1055" s="437">
        <v>1</v>
      </c>
      <c r="O1055" s="437">
        <v>1</v>
      </c>
      <c r="P1055" s="437">
        <v>1</v>
      </c>
      <c r="Q1055" s="437">
        <v>1</v>
      </c>
      <c r="R1055" s="437">
        <v>1</v>
      </c>
      <c r="S1055" s="448">
        <v>5265012.5</v>
      </c>
      <c r="T1055" s="448">
        <v>0</v>
      </c>
      <c r="U1055" s="448">
        <v>0</v>
      </c>
      <c r="V1055" s="448">
        <v>24745.56</v>
      </c>
      <c r="W1055" s="448">
        <v>0</v>
      </c>
      <c r="X1055" s="448">
        <v>0</v>
      </c>
      <c r="Y1055" s="448">
        <v>0</v>
      </c>
      <c r="Z1055" s="448">
        <v>5265012.5</v>
      </c>
      <c r="AA1055" s="846">
        <v>43917</v>
      </c>
      <c r="AB1055" s="846">
        <v>46473</v>
      </c>
      <c r="AC1055" s="847">
        <v>5265012.5</v>
      </c>
      <c r="AD1055" s="448">
        <v>5.65</v>
      </c>
      <c r="AE1055" s="448">
        <v>7.1</v>
      </c>
      <c r="AF1055" s="848">
        <v>5.6399999999999999E-2</v>
      </c>
      <c r="AG1055" s="448">
        <v>29747320.625000004</v>
      </c>
      <c r="AH1055" s="448">
        <v>37381588.75</v>
      </c>
      <c r="AI1055" s="448">
        <v>296946.70500000002</v>
      </c>
      <c r="AJ1055" s="448">
        <v>5.65</v>
      </c>
      <c r="AK1055" s="448">
        <v>7.1</v>
      </c>
      <c r="AL1055" s="448">
        <v>5.6400000000000006E-2</v>
      </c>
    </row>
    <row r="1056" spans="1:38">
      <c r="A1056" s="437" t="s">
        <v>1094</v>
      </c>
      <c r="B1056" s="437" t="s">
        <v>2832</v>
      </c>
      <c r="C1056" s="437" t="s">
        <v>517</v>
      </c>
      <c r="D1056" s="437" t="s">
        <v>518</v>
      </c>
      <c r="E1056" s="437" t="s">
        <v>1393</v>
      </c>
      <c r="F1056" s="437" t="s">
        <v>986</v>
      </c>
      <c r="G1056" s="437" t="s">
        <v>1369</v>
      </c>
      <c r="H1056" s="437" t="s">
        <v>985</v>
      </c>
      <c r="I1056" s="437" t="s">
        <v>0</v>
      </c>
      <c r="J1056" s="437" t="s">
        <v>987</v>
      </c>
      <c r="K1056" s="437" t="s">
        <v>521</v>
      </c>
      <c r="L1056" s="437" t="s">
        <v>533</v>
      </c>
      <c r="M1056" s="437">
        <v>1</v>
      </c>
      <c r="N1056" s="437">
        <v>1</v>
      </c>
      <c r="O1056" s="437">
        <v>1</v>
      </c>
      <c r="P1056" s="437">
        <v>1</v>
      </c>
      <c r="Q1056" s="437">
        <v>1</v>
      </c>
      <c r="R1056" s="437">
        <v>1</v>
      </c>
      <c r="S1056" s="448">
        <v>1959537.5</v>
      </c>
      <c r="T1056" s="448">
        <v>0</v>
      </c>
      <c r="U1056" s="448">
        <v>0</v>
      </c>
      <c r="V1056" s="448">
        <v>9683.3799999999992</v>
      </c>
      <c r="W1056" s="448">
        <v>0</v>
      </c>
      <c r="X1056" s="448">
        <v>0</v>
      </c>
      <c r="Y1056" s="448">
        <v>0</v>
      </c>
      <c r="Z1056" s="448">
        <v>1959537.5</v>
      </c>
      <c r="AA1056" s="846">
        <v>43917</v>
      </c>
      <c r="AB1056" s="846">
        <v>46839</v>
      </c>
      <c r="AC1056" s="847">
        <v>1959537.5</v>
      </c>
      <c r="AD1056" s="448">
        <v>6.666666666666667</v>
      </c>
      <c r="AE1056" s="448">
        <v>8.1166666666666671</v>
      </c>
      <c r="AF1056" s="848">
        <v>5.9299999999999999E-2</v>
      </c>
      <c r="AG1056" s="448">
        <v>13063583.333333334</v>
      </c>
      <c r="AH1056" s="448">
        <v>15904912.708333334</v>
      </c>
      <c r="AI1056" s="448">
        <v>116200.57375</v>
      </c>
      <c r="AJ1056" s="448">
        <v>6.666666666666667</v>
      </c>
      <c r="AK1056" s="448">
        <v>8.1166666666666671</v>
      </c>
      <c r="AL1056" s="448">
        <v>5.9299999999999999E-2</v>
      </c>
    </row>
    <row r="1057" spans="1:38">
      <c r="A1057" s="437" t="s">
        <v>1094</v>
      </c>
      <c r="B1057" s="437" t="s">
        <v>2833</v>
      </c>
      <c r="C1057" s="437" t="s">
        <v>517</v>
      </c>
      <c r="D1057" s="437" t="s">
        <v>518</v>
      </c>
      <c r="E1057" s="437" t="s">
        <v>1393</v>
      </c>
      <c r="F1057" s="437" t="s">
        <v>986</v>
      </c>
      <c r="G1057" s="437" t="s">
        <v>1369</v>
      </c>
      <c r="H1057" s="437" t="s">
        <v>985</v>
      </c>
      <c r="I1057" s="437" t="s">
        <v>0</v>
      </c>
      <c r="J1057" s="437" t="s">
        <v>987</v>
      </c>
      <c r="K1057" s="437" t="s">
        <v>521</v>
      </c>
      <c r="L1057" s="437" t="s">
        <v>533</v>
      </c>
      <c r="M1057" s="437">
        <v>1</v>
      </c>
      <c r="N1057" s="437">
        <v>1</v>
      </c>
      <c r="O1057" s="437">
        <v>1</v>
      </c>
      <c r="P1057" s="437">
        <v>1</v>
      </c>
      <c r="Q1057" s="437">
        <v>1</v>
      </c>
      <c r="R1057" s="437">
        <v>1</v>
      </c>
      <c r="S1057" s="448">
        <v>265500</v>
      </c>
      <c r="T1057" s="448">
        <v>0</v>
      </c>
      <c r="U1057" s="448">
        <v>0</v>
      </c>
      <c r="V1057" s="448">
        <v>1373.96</v>
      </c>
      <c r="W1057" s="448">
        <v>0</v>
      </c>
      <c r="X1057" s="448">
        <v>0</v>
      </c>
      <c r="Y1057" s="448">
        <v>0</v>
      </c>
      <c r="Z1057" s="448">
        <v>265500</v>
      </c>
      <c r="AA1057" s="846">
        <v>43917</v>
      </c>
      <c r="AB1057" s="846">
        <v>47204</v>
      </c>
      <c r="AC1057" s="847">
        <v>265500</v>
      </c>
      <c r="AD1057" s="448">
        <v>7.6805555555555554</v>
      </c>
      <c r="AE1057" s="448">
        <v>9.1305555555555564</v>
      </c>
      <c r="AF1057" s="848">
        <v>6.2100000000000002E-2</v>
      </c>
      <c r="AG1057" s="448">
        <v>2039187.5</v>
      </c>
      <c r="AH1057" s="448">
        <v>2424162.5</v>
      </c>
      <c r="AI1057" s="448">
        <v>16487.55</v>
      </c>
      <c r="AJ1057" s="448">
        <v>7.6805555555555554</v>
      </c>
      <c r="AK1057" s="448">
        <v>9.1305555555555564</v>
      </c>
      <c r="AL1057" s="448">
        <v>6.2099999999999995E-2</v>
      </c>
    </row>
    <row r="1058" spans="1:38">
      <c r="A1058" s="437" t="s">
        <v>1094</v>
      </c>
      <c r="B1058" s="437" t="s">
        <v>2834</v>
      </c>
      <c r="C1058" s="437" t="s">
        <v>517</v>
      </c>
      <c r="D1058" s="437" t="s">
        <v>518</v>
      </c>
      <c r="E1058" s="437" t="s">
        <v>1393</v>
      </c>
      <c r="F1058" s="437" t="s">
        <v>986</v>
      </c>
      <c r="G1058" s="437" t="s">
        <v>1369</v>
      </c>
      <c r="H1058" s="437" t="s">
        <v>985</v>
      </c>
      <c r="I1058" s="437" t="s">
        <v>0</v>
      </c>
      <c r="J1058" s="437" t="s">
        <v>987</v>
      </c>
      <c r="K1058" s="437" t="s">
        <v>521</v>
      </c>
      <c r="L1058" s="437" t="s">
        <v>533</v>
      </c>
      <c r="M1058" s="437">
        <v>1</v>
      </c>
      <c r="N1058" s="437">
        <v>1</v>
      </c>
      <c r="O1058" s="437">
        <v>1</v>
      </c>
      <c r="P1058" s="437">
        <v>1</v>
      </c>
      <c r="Q1058" s="437">
        <v>1</v>
      </c>
      <c r="R1058" s="437">
        <v>1</v>
      </c>
      <c r="S1058" s="448">
        <v>92777.5</v>
      </c>
      <c r="T1058" s="448">
        <v>0</v>
      </c>
      <c r="U1058" s="448">
        <v>0</v>
      </c>
      <c r="V1058" s="448">
        <v>502.54</v>
      </c>
      <c r="W1058" s="448">
        <v>0</v>
      </c>
      <c r="X1058" s="448">
        <v>0</v>
      </c>
      <c r="Y1058" s="448">
        <v>0</v>
      </c>
      <c r="Z1058" s="448">
        <v>92777.5</v>
      </c>
      <c r="AA1058" s="846">
        <v>43917</v>
      </c>
      <c r="AB1058" s="846">
        <v>47569</v>
      </c>
      <c r="AC1058" s="847">
        <v>92777.5</v>
      </c>
      <c r="AD1058" s="448">
        <v>8.6944444444444446</v>
      </c>
      <c r="AE1058" s="448">
        <v>10.144444444444444</v>
      </c>
      <c r="AF1058" s="848">
        <v>6.5000000000000002E-2</v>
      </c>
      <c r="AG1058" s="448">
        <v>806648.8194444445</v>
      </c>
      <c r="AH1058" s="448">
        <v>941176.19444444438</v>
      </c>
      <c r="AI1058" s="448">
        <v>6030.5375000000004</v>
      </c>
      <c r="AJ1058" s="448">
        <v>8.6944444444444446</v>
      </c>
      <c r="AK1058" s="448">
        <v>10.144444444444444</v>
      </c>
      <c r="AL1058" s="448">
        <v>6.5000000000000002E-2</v>
      </c>
    </row>
    <row r="1059" spans="1:38">
      <c r="A1059" s="437" t="s">
        <v>1095</v>
      </c>
      <c r="B1059" s="437" t="s">
        <v>2835</v>
      </c>
      <c r="C1059" s="437" t="s">
        <v>517</v>
      </c>
      <c r="D1059" s="437" t="s">
        <v>518</v>
      </c>
      <c r="E1059" s="437" t="s">
        <v>1393</v>
      </c>
      <c r="F1059" s="437" t="s">
        <v>986</v>
      </c>
      <c r="G1059" s="437" t="s">
        <v>1369</v>
      </c>
      <c r="H1059" s="437" t="s">
        <v>985</v>
      </c>
      <c r="I1059" s="437" t="s">
        <v>0</v>
      </c>
      <c r="J1059" s="437" t="s">
        <v>987</v>
      </c>
      <c r="K1059" s="437" t="s">
        <v>521</v>
      </c>
      <c r="L1059" s="437" t="s">
        <v>533</v>
      </c>
      <c r="M1059" s="437">
        <v>1</v>
      </c>
      <c r="N1059" s="437">
        <v>1</v>
      </c>
      <c r="O1059" s="437">
        <v>1</v>
      </c>
      <c r="P1059" s="437">
        <v>1</v>
      </c>
      <c r="Q1059" s="437">
        <v>1</v>
      </c>
      <c r="R1059" s="437">
        <v>1</v>
      </c>
      <c r="S1059" s="448">
        <v>262402.5</v>
      </c>
      <c r="T1059" s="448">
        <v>0</v>
      </c>
      <c r="U1059" s="448">
        <v>0</v>
      </c>
      <c r="V1059" s="448">
        <v>940.28</v>
      </c>
      <c r="W1059" s="448">
        <v>0</v>
      </c>
      <c r="X1059" s="448">
        <v>0</v>
      </c>
      <c r="Y1059" s="448">
        <v>0</v>
      </c>
      <c r="Z1059" s="448">
        <v>262402.5</v>
      </c>
      <c r="AA1059" s="846">
        <v>43924</v>
      </c>
      <c r="AB1059" s="846">
        <v>45019</v>
      </c>
      <c r="AC1059" s="847">
        <v>262402.5</v>
      </c>
      <c r="AD1059" s="448">
        <v>1.6111111111111112</v>
      </c>
      <c r="AE1059" s="448">
        <v>3.0416666666666665</v>
      </c>
      <c r="AF1059" s="848">
        <v>4.2999999999999997E-2</v>
      </c>
      <c r="AG1059" s="448">
        <v>422759.58333333337</v>
      </c>
      <c r="AH1059" s="448">
        <v>798140.9375</v>
      </c>
      <c r="AI1059" s="448">
        <v>11283.307499999999</v>
      </c>
      <c r="AJ1059" s="448">
        <v>1.6111111111111112</v>
      </c>
      <c r="AK1059" s="448">
        <v>3.0416666666666665</v>
      </c>
      <c r="AL1059" s="448">
        <v>4.2999999999999997E-2</v>
      </c>
    </row>
    <row r="1060" spans="1:38">
      <c r="A1060" s="437" t="s">
        <v>1095</v>
      </c>
      <c r="B1060" s="437" t="s">
        <v>2836</v>
      </c>
      <c r="C1060" s="437" t="s">
        <v>517</v>
      </c>
      <c r="D1060" s="437" t="s">
        <v>518</v>
      </c>
      <c r="E1060" s="437" t="s">
        <v>1393</v>
      </c>
      <c r="F1060" s="437" t="s">
        <v>986</v>
      </c>
      <c r="G1060" s="437" t="s">
        <v>1369</v>
      </c>
      <c r="H1060" s="437" t="s">
        <v>985</v>
      </c>
      <c r="I1060" s="437" t="s">
        <v>0</v>
      </c>
      <c r="J1060" s="437" t="s">
        <v>987</v>
      </c>
      <c r="K1060" s="437" t="s">
        <v>521</v>
      </c>
      <c r="L1060" s="437" t="s">
        <v>533</v>
      </c>
      <c r="M1060" s="437">
        <v>1</v>
      </c>
      <c r="N1060" s="437">
        <v>1</v>
      </c>
      <c r="O1060" s="437">
        <v>1</v>
      </c>
      <c r="P1060" s="437">
        <v>1</v>
      </c>
      <c r="Q1060" s="437">
        <v>1</v>
      </c>
      <c r="R1060" s="437">
        <v>1</v>
      </c>
      <c r="S1060" s="448">
        <v>53100</v>
      </c>
      <c r="T1060" s="448">
        <v>0</v>
      </c>
      <c r="U1060" s="448">
        <v>0</v>
      </c>
      <c r="V1060" s="448">
        <v>208.42</v>
      </c>
      <c r="W1060" s="448">
        <v>0</v>
      </c>
      <c r="X1060" s="448">
        <v>0</v>
      </c>
      <c r="Y1060" s="448">
        <v>0</v>
      </c>
      <c r="Z1060" s="448">
        <v>53100</v>
      </c>
      <c r="AA1060" s="846">
        <v>43924</v>
      </c>
      <c r="AB1060" s="846">
        <v>45385</v>
      </c>
      <c r="AC1060" s="847">
        <v>53100</v>
      </c>
      <c r="AD1060" s="448">
        <v>2.6277777777777778</v>
      </c>
      <c r="AE1060" s="448">
        <v>4.0583333333333336</v>
      </c>
      <c r="AF1060" s="848">
        <v>4.7100000000000003E-2</v>
      </c>
      <c r="AG1060" s="448">
        <v>139535</v>
      </c>
      <c r="AH1060" s="448">
        <v>215497.5</v>
      </c>
      <c r="AI1060" s="448">
        <v>2501.0100000000002</v>
      </c>
      <c r="AJ1060" s="448">
        <v>2.6277777777777778</v>
      </c>
      <c r="AK1060" s="448">
        <v>4.0583333333333336</v>
      </c>
      <c r="AL1060" s="448">
        <v>4.7100000000000003E-2</v>
      </c>
    </row>
    <row r="1061" spans="1:38">
      <c r="A1061" s="437" t="s">
        <v>1095</v>
      </c>
      <c r="B1061" s="437" t="s">
        <v>2837</v>
      </c>
      <c r="C1061" s="437" t="s">
        <v>517</v>
      </c>
      <c r="D1061" s="437" t="s">
        <v>518</v>
      </c>
      <c r="E1061" s="437" t="s">
        <v>1393</v>
      </c>
      <c r="F1061" s="437" t="s">
        <v>986</v>
      </c>
      <c r="G1061" s="437" t="s">
        <v>1369</v>
      </c>
      <c r="H1061" s="437" t="s">
        <v>985</v>
      </c>
      <c r="I1061" s="437" t="s">
        <v>0</v>
      </c>
      <c r="J1061" s="437" t="s">
        <v>987</v>
      </c>
      <c r="K1061" s="437" t="s">
        <v>521</v>
      </c>
      <c r="L1061" s="437" t="s">
        <v>533</v>
      </c>
      <c r="M1061" s="437">
        <v>1</v>
      </c>
      <c r="N1061" s="437">
        <v>1</v>
      </c>
      <c r="O1061" s="437">
        <v>1</v>
      </c>
      <c r="P1061" s="437">
        <v>1</v>
      </c>
      <c r="Q1061" s="437">
        <v>1</v>
      </c>
      <c r="R1061" s="437">
        <v>1</v>
      </c>
      <c r="S1061" s="448">
        <v>508727.5</v>
      </c>
      <c r="T1061" s="448">
        <v>0</v>
      </c>
      <c r="U1061" s="448">
        <v>0</v>
      </c>
      <c r="V1061" s="448">
        <v>2149.37</v>
      </c>
      <c r="W1061" s="448">
        <v>0</v>
      </c>
      <c r="X1061" s="448">
        <v>0</v>
      </c>
      <c r="Y1061" s="448">
        <v>0</v>
      </c>
      <c r="Z1061" s="448">
        <v>508727.5</v>
      </c>
      <c r="AA1061" s="846">
        <v>43924</v>
      </c>
      <c r="AB1061" s="846">
        <v>45750</v>
      </c>
      <c r="AC1061" s="847">
        <v>508727.5</v>
      </c>
      <c r="AD1061" s="448">
        <v>3.6416666666666666</v>
      </c>
      <c r="AE1061" s="448">
        <v>5.072222222222222</v>
      </c>
      <c r="AF1061" s="848">
        <v>5.0700000000000002E-2</v>
      </c>
      <c r="AG1061" s="448">
        <v>1852615.9791666667</v>
      </c>
      <c r="AH1061" s="448">
        <v>2580378.9305555555</v>
      </c>
      <c r="AI1061" s="448">
        <v>25792.484250000001</v>
      </c>
      <c r="AJ1061" s="448">
        <v>3.6416666666666666</v>
      </c>
      <c r="AK1061" s="448">
        <v>5.072222222222222</v>
      </c>
      <c r="AL1061" s="448">
        <v>5.0700000000000002E-2</v>
      </c>
    </row>
    <row r="1062" spans="1:38">
      <c r="A1062" s="437" t="s">
        <v>1095</v>
      </c>
      <c r="B1062" s="437" t="s">
        <v>2838</v>
      </c>
      <c r="C1062" s="437" t="s">
        <v>517</v>
      </c>
      <c r="D1062" s="437" t="s">
        <v>518</v>
      </c>
      <c r="E1062" s="437" t="s">
        <v>1393</v>
      </c>
      <c r="F1062" s="437" t="s">
        <v>986</v>
      </c>
      <c r="G1062" s="437" t="s">
        <v>1369</v>
      </c>
      <c r="H1062" s="437" t="s">
        <v>985</v>
      </c>
      <c r="I1062" s="437" t="s">
        <v>0</v>
      </c>
      <c r="J1062" s="437" t="s">
        <v>987</v>
      </c>
      <c r="K1062" s="437" t="s">
        <v>521</v>
      </c>
      <c r="L1062" s="437" t="s">
        <v>533</v>
      </c>
      <c r="M1062" s="437">
        <v>1</v>
      </c>
      <c r="N1062" s="437">
        <v>1</v>
      </c>
      <c r="O1062" s="437">
        <v>1</v>
      </c>
      <c r="P1062" s="437">
        <v>1</v>
      </c>
      <c r="Q1062" s="437">
        <v>1</v>
      </c>
      <c r="R1062" s="437">
        <v>1</v>
      </c>
      <c r="S1062" s="448">
        <v>1630612.5</v>
      </c>
      <c r="T1062" s="448">
        <v>0</v>
      </c>
      <c r="U1062" s="448">
        <v>0</v>
      </c>
      <c r="V1062" s="448">
        <v>7283.4</v>
      </c>
      <c r="W1062" s="448">
        <v>0</v>
      </c>
      <c r="X1062" s="448">
        <v>0</v>
      </c>
      <c r="Y1062" s="448">
        <v>0</v>
      </c>
      <c r="Z1062" s="448">
        <v>1630612.5</v>
      </c>
      <c r="AA1062" s="846">
        <v>43924</v>
      </c>
      <c r="AB1062" s="846">
        <v>46115</v>
      </c>
      <c r="AC1062" s="847">
        <v>1630612.5</v>
      </c>
      <c r="AD1062" s="448">
        <v>4.6555555555555559</v>
      </c>
      <c r="AE1062" s="448">
        <v>6.0861111111111112</v>
      </c>
      <c r="AF1062" s="848">
        <v>5.3600000000000002E-2</v>
      </c>
      <c r="AG1062" s="448">
        <v>7591407.083333334</v>
      </c>
      <c r="AH1062" s="448">
        <v>9924088.854166666</v>
      </c>
      <c r="AI1062" s="448">
        <v>87400.83</v>
      </c>
      <c r="AJ1062" s="448">
        <v>4.6555555555555559</v>
      </c>
      <c r="AK1062" s="448">
        <v>6.0861111111111104</v>
      </c>
      <c r="AL1062" s="448">
        <v>5.3600000000000002E-2</v>
      </c>
    </row>
    <row r="1063" spans="1:38">
      <c r="A1063" s="437" t="s">
        <v>1095</v>
      </c>
      <c r="B1063" s="437" t="s">
        <v>2839</v>
      </c>
      <c r="C1063" s="437" t="s">
        <v>517</v>
      </c>
      <c r="D1063" s="437" t="s">
        <v>518</v>
      </c>
      <c r="E1063" s="437" t="s">
        <v>1393</v>
      </c>
      <c r="F1063" s="437" t="s">
        <v>986</v>
      </c>
      <c r="G1063" s="437" t="s">
        <v>1369</v>
      </c>
      <c r="H1063" s="437" t="s">
        <v>985</v>
      </c>
      <c r="I1063" s="437" t="s">
        <v>0</v>
      </c>
      <c r="J1063" s="437" t="s">
        <v>987</v>
      </c>
      <c r="K1063" s="437" t="s">
        <v>521</v>
      </c>
      <c r="L1063" s="437" t="s">
        <v>533</v>
      </c>
      <c r="M1063" s="437">
        <v>1</v>
      </c>
      <c r="N1063" s="437">
        <v>1</v>
      </c>
      <c r="O1063" s="437">
        <v>1</v>
      </c>
      <c r="P1063" s="437">
        <v>1</v>
      </c>
      <c r="Q1063" s="437">
        <v>1</v>
      </c>
      <c r="R1063" s="437">
        <v>1</v>
      </c>
      <c r="S1063" s="448">
        <v>4615422.5</v>
      </c>
      <c r="T1063" s="448">
        <v>0</v>
      </c>
      <c r="U1063" s="448">
        <v>0</v>
      </c>
      <c r="V1063" s="448">
        <v>21692.49</v>
      </c>
      <c r="W1063" s="448">
        <v>0</v>
      </c>
      <c r="X1063" s="448">
        <v>0</v>
      </c>
      <c r="Y1063" s="448">
        <v>0</v>
      </c>
      <c r="Z1063" s="448">
        <v>4615422.5</v>
      </c>
      <c r="AA1063" s="846">
        <v>43924</v>
      </c>
      <c r="AB1063" s="846">
        <v>46480</v>
      </c>
      <c r="AC1063" s="847">
        <v>4615422.5</v>
      </c>
      <c r="AD1063" s="448">
        <v>5.6694444444444443</v>
      </c>
      <c r="AE1063" s="448">
        <v>7.1</v>
      </c>
      <c r="AF1063" s="848">
        <v>5.6399999999999999E-2</v>
      </c>
      <c r="AG1063" s="448">
        <v>26166881.451388888</v>
      </c>
      <c r="AH1063" s="448">
        <v>32769499.75</v>
      </c>
      <c r="AI1063" s="448">
        <v>260309.829</v>
      </c>
      <c r="AJ1063" s="448">
        <v>5.6694444444444443</v>
      </c>
      <c r="AK1063" s="448">
        <v>7.1</v>
      </c>
      <c r="AL1063" s="448">
        <v>5.6399999999999999E-2</v>
      </c>
    </row>
    <row r="1064" spans="1:38">
      <c r="A1064" s="437" t="s">
        <v>1095</v>
      </c>
      <c r="B1064" s="437" t="s">
        <v>2840</v>
      </c>
      <c r="C1064" s="437" t="s">
        <v>517</v>
      </c>
      <c r="D1064" s="437" t="s">
        <v>518</v>
      </c>
      <c r="E1064" s="437" t="s">
        <v>1393</v>
      </c>
      <c r="F1064" s="437" t="s">
        <v>986</v>
      </c>
      <c r="G1064" s="437" t="s">
        <v>1369</v>
      </c>
      <c r="H1064" s="437" t="s">
        <v>985</v>
      </c>
      <c r="I1064" s="437" t="s">
        <v>0</v>
      </c>
      <c r="J1064" s="437" t="s">
        <v>987</v>
      </c>
      <c r="K1064" s="437" t="s">
        <v>521</v>
      </c>
      <c r="L1064" s="437" t="s">
        <v>533</v>
      </c>
      <c r="M1064" s="437">
        <v>1</v>
      </c>
      <c r="N1064" s="437">
        <v>1</v>
      </c>
      <c r="O1064" s="437">
        <v>1</v>
      </c>
      <c r="P1064" s="437">
        <v>1</v>
      </c>
      <c r="Q1064" s="437">
        <v>1</v>
      </c>
      <c r="R1064" s="437">
        <v>1</v>
      </c>
      <c r="S1064" s="448">
        <v>2848077.5</v>
      </c>
      <c r="T1064" s="448">
        <v>0</v>
      </c>
      <c r="U1064" s="448">
        <v>0</v>
      </c>
      <c r="V1064" s="448">
        <v>14074.25</v>
      </c>
      <c r="W1064" s="448">
        <v>0</v>
      </c>
      <c r="X1064" s="448">
        <v>0</v>
      </c>
      <c r="Y1064" s="448">
        <v>0</v>
      </c>
      <c r="Z1064" s="448">
        <v>2848077.5</v>
      </c>
      <c r="AA1064" s="846">
        <v>43924</v>
      </c>
      <c r="AB1064" s="846">
        <v>46846</v>
      </c>
      <c r="AC1064" s="847">
        <v>2848077.5</v>
      </c>
      <c r="AD1064" s="448">
        <v>6.6861111111111109</v>
      </c>
      <c r="AE1064" s="448">
        <v>8.1166666666666671</v>
      </c>
      <c r="AF1064" s="848">
        <v>5.9299999999999999E-2</v>
      </c>
      <c r="AG1064" s="448">
        <v>19042562.618055556</v>
      </c>
      <c r="AH1064" s="448">
        <v>23116895.708333336</v>
      </c>
      <c r="AI1064" s="448">
        <v>168890.99575</v>
      </c>
      <c r="AJ1064" s="448">
        <v>6.6861111111111109</v>
      </c>
      <c r="AK1064" s="448">
        <v>8.1166666666666671</v>
      </c>
      <c r="AL1064" s="448">
        <v>5.9299999999999999E-2</v>
      </c>
    </row>
    <row r="1065" spans="1:38">
      <c r="A1065" s="437" t="s">
        <v>1095</v>
      </c>
      <c r="B1065" s="437" t="s">
        <v>2841</v>
      </c>
      <c r="C1065" s="437" t="s">
        <v>517</v>
      </c>
      <c r="D1065" s="437" t="s">
        <v>518</v>
      </c>
      <c r="E1065" s="437" t="s">
        <v>1393</v>
      </c>
      <c r="F1065" s="437" t="s">
        <v>986</v>
      </c>
      <c r="G1065" s="437" t="s">
        <v>1369</v>
      </c>
      <c r="H1065" s="437" t="s">
        <v>985</v>
      </c>
      <c r="I1065" s="437" t="s">
        <v>0</v>
      </c>
      <c r="J1065" s="437" t="s">
        <v>987</v>
      </c>
      <c r="K1065" s="437" t="s">
        <v>521</v>
      </c>
      <c r="L1065" s="437" t="s">
        <v>533</v>
      </c>
      <c r="M1065" s="437">
        <v>1</v>
      </c>
      <c r="N1065" s="437">
        <v>1</v>
      </c>
      <c r="O1065" s="437">
        <v>1</v>
      </c>
      <c r="P1065" s="437">
        <v>1</v>
      </c>
      <c r="Q1065" s="437">
        <v>1</v>
      </c>
      <c r="R1065" s="437">
        <v>1</v>
      </c>
      <c r="S1065" s="448">
        <v>265500</v>
      </c>
      <c r="T1065" s="448">
        <v>0</v>
      </c>
      <c r="U1065" s="448">
        <v>0</v>
      </c>
      <c r="V1065" s="448">
        <v>1373.96</v>
      </c>
      <c r="W1065" s="448">
        <v>0</v>
      </c>
      <c r="X1065" s="448">
        <v>0</v>
      </c>
      <c r="Y1065" s="448">
        <v>0</v>
      </c>
      <c r="Z1065" s="448">
        <v>265500</v>
      </c>
      <c r="AA1065" s="846">
        <v>43924</v>
      </c>
      <c r="AB1065" s="846">
        <v>47211</v>
      </c>
      <c r="AC1065" s="847">
        <v>265500</v>
      </c>
      <c r="AD1065" s="448">
        <v>7.7</v>
      </c>
      <c r="AE1065" s="448">
        <v>9.1305555555555564</v>
      </c>
      <c r="AF1065" s="848">
        <v>6.2100000000000002E-2</v>
      </c>
      <c r="AG1065" s="448">
        <v>2044350</v>
      </c>
      <c r="AH1065" s="448">
        <v>2424162.5</v>
      </c>
      <c r="AI1065" s="448">
        <v>16487.55</v>
      </c>
      <c r="AJ1065" s="448">
        <v>7.7</v>
      </c>
      <c r="AK1065" s="448">
        <v>9.1305555555555564</v>
      </c>
      <c r="AL1065" s="448">
        <v>6.2099999999999995E-2</v>
      </c>
    </row>
    <row r="1066" spans="1:38">
      <c r="A1066" s="437" t="s">
        <v>1095</v>
      </c>
      <c r="B1066" s="437" t="s">
        <v>2842</v>
      </c>
      <c r="C1066" s="437" t="s">
        <v>517</v>
      </c>
      <c r="D1066" s="437" t="s">
        <v>518</v>
      </c>
      <c r="E1066" s="437" t="s">
        <v>1393</v>
      </c>
      <c r="F1066" s="437" t="s">
        <v>986</v>
      </c>
      <c r="G1066" s="437" t="s">
        <v>1369</v>
      </c>
      <c r="H1066" s="437" t="s">
        <v>985</v>
      </c>
      <c r="I1066" s="437" t="s">
        <v>0</v>
      </c>
      <c r="J1066" s="437" t="s">
        <v>987</v>
      </c>
      <c r="K1066" s="437" t="s">
        <v>521</v>
      </c>
      <c r="L1066" s="437" t="s">
        <v>533</v>
      </c>
      <c r="M1066" s="437">
        <v>1</v>
      </c>
      <c r="N1066" s="437">
        <v>1</v>
      </c>
      <c r="O1066" s="437">
        <v>1</v>
      </c>
      <c r="P1066" s="437">
        <v>1</v>
      </c>
      <c r="Q1066" s="437">
        <v>1</v>
      </c>
      <c r="R1066" s="437">
        <v>1</v>
      </c>
      <c r="S1066" s="448">
        <v>53100</v>
      </c>
      <c r="T1066" s="448">
        <v>0</v>
      </c>
      <c r="U1066" s="448">
        <v>0</v>
      </c>
      <c r="V1066" s="448">
        <v>287.62</v>
      </c>
      <c r="W1066" s="448">
        <v>0</v>
      </c>
      <c r="X1066" s="448">
        <v>0</v>
      </c>
      <c r="Y1066" s="448">
        <v>0</v>
      </c>
      <c r="Z1066" s="448">
        <v>53100</v>
      </c>
      <c r="AA1066" s="846">
        <v>43924</v>
      </c>
      <c r="AB1066" s="846">
        <v>47576</v>
      </c>
      <c r="AC1066" s="847">
        <v>53100</v>
      </c>
      <c r="AD1066" s="448">
        <v>8.7138888888888886</v>
      </c>
      <c r="AE1066" s="448">
        <v>10.144444444444444</v>
      </c>
      <c r="AF1066" s="848">
        <v>6.5000000000000002E-2</v>
      </c>
      <c r="AG1066" s="448">
        <v>462707.5</v>
      </c>
      <c r="AH1066" s="448">
        <v>538670</v>
      </c>
      <c r="AI1066" s="448">
        <v>3451.5</v>
      </c>
      <c r="AJ1066" s="448">
        <v>8.7138888888888886</v>
      </c>
      <c r="AK1066" s="448">
        <v>10.144444444444444</v>
      </c>
      <c r="AL1066" s="448">
        <v>6.5000000000000002E-2</v>
      </c>
    </row>
    <row r="1067" spans="1:38">
      <c r="A1067" s="437" t="s">
        <v>1096</v>
      </c>
      <c r="B1067" s="437" t="s">
        <v>2843</v>
      </c>
      <c r="C1067" s="437" t="s">
        <v>517</v>
      </c>
      <c r="D1067" s="437" t="s">
        <v>518</v>
      </c>
      <c r="E1067" s="437" t="s">
        <v>1393</v>
      </c>
      <c r="F1067" s="437" t="s">
        <v>986</v>
      </c>
      <c r="G1067" s="437" t="s">
        <v>1369</v>
      </c>
      <c r="H1067" s="437" t="s">
        <v>985</v>
      </c>
      <c r="I1067" s="437" t="s">
        <v>0</v>
      </c>
      <c r="J1067" s="437" t="s">
        <v>987</v>
      </c>
      <c r="K1067" s="437" t="s">
        <v>521</v>
      </c>
      <c r="L1067" s="437" t="s">
        <v>533</v>
      </c>
      <c r="M1067" s="437">
        <v>1</v>
      </c>
      <c r="N1067" s="437">
        <v>1</v>
      </c>
      <c r="O1067" s="437">
        <v>1</v>
      </c>
      <c r="P1067" s="437">
        <v>1</v>
      </c>
      <c r="Q1067" s="437">
        <v>1</v>
      </c>
      <c r="R1067" s="437">
        <v>1</v>
      </c>
      <c r="S1067" s="448">
        <v>53100</v>
      </c>
      <c r="T1067" s="448">
        <v>0</v>
      </c>
      <c r="U1067" s="448">
        <v>0</v>
      </c>
      <c r="V1067" s="448">
        <v>169.03</v>
      </c>
      <c r="W1067" s="448">
        <v>0</v>
      </c>
      <c r="X1067" s="448">
        <v>0</v>
      </c>
      <c r="Y1067" s="448">
        <v>0</v>
      </c>
      <c r="Z1067" s="448">
        <v>53100</v>
      </c>
      <c r="AA1067" s="846">
        <v>43941</v>
      </c>
      <c r="AB1067" s="846">
        <v>44671</v>
      </c>
      <c r="AC1067" s="847">
        <v>53100</v>
      </c>
      <c r="AD1067" s="448">
        <v>0.64444444444444449</v>
      </c>
      <c r="AE1067" s="448">
        <v>2.0277777777777777</v>
      </c>
      <c r="AF1067" s="848">
        <v>3.8199999999999998E-2</v>
      </c>
      <c r="AG1067" s="448">
        <v>34220</v>
      </c>
      <c r="AH1067" s="448">
        <v>107675</v>
      </c>
      <c r="AI1067" s="448">
        <v>2028.4199999999998</v>
      </c>
      <c r="AJ1067" s="448">
        <v>0.64444444444444449</v>
      </c>
      <c r="AK1067" s="448">
        <v>2.0277777777777777</v>
      </c>
      <c r="AL1067" s="448">
        <v>3.8199999999999998E-2</v>
      </c>
    </row>
    <row r="1068" spans="1:38">
      <c r="A1068" s="437" t="s">
        <v>1096</v>
      </c>
      <c r="B1068" s="437" t="s">
        <v>2844</v>
      </c>
      <c r="C1068" s="437" t="s">
        <v>517</v>
      </c>
      <c r="D1068" s="437" t="s">
        <v>518</v>
      </c>
      <c r="E1068" s="437" t="s">
        <v>1393</v>
      </c>
      <c r="F1068" s="437" t="s">
        <v>986</v>
      </c>
      <c r="G1068" s="437" t="s">
        <v>1369</v>
      </c>
      <c r="H1068" s="437" t="s">
        <v>985</v>
      </c>
      <c r="I1068" s="437" t="s">
        <v>0</v>
      </c>
      <c r="J1068" s="437" t="s">
        <v>987</v>
      </c>
      <c r="K1068" s="437" t="s">
        <v>521</v>
      </c>
      <c r="L1068" s="437" t="s">
        <v>533</v>
      </c>
      <c r="M1068" s="437">
        <v>1</v>
      </c>
      <c r="N1068" s="437">
        <v>1</v>
      </c>
      <c r="O1068" s="437">
        <v>1</v>
      </c>
      <c r="P1068" s="437">
        <v>1</v>
      </c>
      <c r="Q1068" s="437">
        <v>1</v>
      </c>
      <c r="R1068" s="437">
        <v>1</v>
      </c>
      <c r="S1068" s="448">
        <v>157235</v>
      </c>
      <c r="T1068" s="448">
        <v>0</v>
      </c>
      <c r="U1068" s="448">
        <v>0</v>
      </c>
      <c r="V1068" s="448">
        <v>563.42999999999995</v>
      </c>
      <c r="W1068" s="448">
        <v>0</v>
      </c>
      <c r="X1068" s="448">
        <v>0</v>
      </c>
      <c r="Y1068" s="448">
        <v>0</v>
      </c>
      <c r="Z1068" s="448">
        <v>157235</v>
      </c>
      <c r="AA1068" s="846">
        <v>43941</v>
      </c>
      <c r="AB1068" s="846">
        <v>45036</v>
      </c>
      <c r="AC1068" s="847">
        <v>157235</v>
      </c>
      <c r="AD1068" s="448">
        <v>1.6583333333333334</v>
      </c>
      <c r="AE1068" s="448">
        <v>3.0416666666666665</v>
      </c>
      <c r="AF1068" s="848">
        <v>4.2999999999999997E-2</v>
      </c>
      <c r="AG1068" s="448">
        <v>260748.04166666669</v>
      </c>
      <c r="AH1068" s="448">
        <v>478256.45833333331</v>
      </c>
      <c r="AI1068" s="448">
        <v>6761.1049999999996</v>
      </c>
      <c r="AJ1068" s="448">
        <v>1.6583333333333334</v>
      </c>
      <c r="AK1068" s="448">
        <v>3.0416666666666665</v>
      </c>
      <c r="AL1068" s="448">
        <v>4.2999999999999997E-2</v>
      </c>
    </row>
    <row r="1069" spans="1:38">
      <c r="A1069" s="437" t="s">
        <v>1096</v>
      </c>
      <c r="B1069" s="437" t="s">
        <v>2845</v>
      </c>
      <c r="C1069" s="437" t="s">
        <v>517</v>
      </c>
      <c r="D1069" s="437" t="s">
        <v>518</v>
      </c>
      <c r="E1069" s="437" t="s">
        <v>1393</v>
      </c>
      <c r="F1069" s="437" t="s">
        <v>986</v>
      </c>
      <c r="G1069" s="437" t="s">
        <v>1369</v>
      </c>
      <c r="H1069" s="437" t="s">
        <v>985</v>
      </c>
      <c r="I1069" s="437" t="s">
        <v>0</v>
      </c>
      <c r="J1069" s="437" t="s">
        <v>987</v>
      </c>
      <c r="K1069" s="437" t="s">
        <v>521</v>
      </c>
      <c r="L1069" s="437" t="s">
        <v>533</v>
      </c>
      <c r="M1069" s="437">
        <v>1</v>
      </c>
      <c r="N1069" s="437">
        <v>1</v>
      </c>
      <c r="O1069" s="437">
        <v>1</v>
      </c>
      <c r="P1069" s="437">
        <v>1</v>
      </c>
      <c r="Q1069" s="437">
        <v>1</v>
      </c>
      <c r="R1069" s="437">
        <v>1</v>
      </c>
      <c r="S1069" s="448">
        <v>512120</v>
      </c>
      <c r="T1069" s="448">
        <v>0</v>
      </c>
      <c r="U1069" s="448">
        <v>0</v>
      </c>
      <c r="V1069" s="448">
        <v>2010.07</v>
      </c>
      <c r="W1069" s="448">
        <v>0</v>
      </c>
      <c r="X1069" s="448">
        <v>0</v>
      </c>
      <c r="Y1069" s="448">
        <v>0</v>
      </c>
      <c r="Z1069" s="448">
        <v>512120</v>
      </c>
      <c r="AA1069" s="846">
        <v>43941</v>
      </c>
      <c r="AB1069" s="846">
        <v>45402</v>
      </c>
      <c r="AC1069" s="847">
        <v>512120</v>
      </c>
      <c r="AD1069" s="448">
        <v>2.6749999999999998</v>
      </c>
      <c r="AE1069" s="448">
        <v>4.0583333333333336</v>
      </c>
      <c r="AF1069" s="848">
        <v>4.7100000000000003E-2</v>
      </c>
      <c r="AG1069" s="448">
        <v>1369921</v>
      </c>
      <c r="AH1069" s="448">
        <v>2078353.6666666667</v>
      </c>
      <c r="AI1069" s="448">
        <v>24120.852000000003</v>
      </c>
      <c r="AJ1069" s="448">
        <v>2.6749999999999998</v>
      </c>
      <c r="AK1069" s="448">
        <v>4.0583333333333336</v>
      </c>
      <c r="AL1069" s="448">
        <v>4.7100000000000003E-2</v>
      </c>
    </row>
    <row r="1070" spans="1:38">
      <c r="A1070" s="437" t="s">
        <v>1096</v>
      </c>
      <c r="B1070" s="437" t="s">
        <v>2846</v>
      </c>
      <c r="C1070" s="437" t="s">
        <v>517</v>
      </c>
      <c r="D1070" s="437" t="s">
        <v>518</v>
      </c>
      <c r="E1070" s="437" t="s">
        <v>1393</v>
      </c>
      <c r="F1070" s="437" t="s">
        <v>986</v>
      </c>
      <c r="G1070" s="437" t="s">
        <v>1369</v>
      </c>
      <c r="H1070" s="437" t="s">
        <v>985</v>
      </c>
      <c r="I1070" s="437" t="s">
        <v>0</v>
      </c>
      <c r="J1070" s="437" t="s">
        <v>987</v>
      </c>
      <c r="K1070" s="437" t="s">
        <v>521</v>
      </c>
      <c r="L1070" s="437" t="s">
        <v>533</v>
      </c>
      <c r="M1070" s="437">
        <v>1</v>
      </c>
      <c r="N1070" s="437">
        <v>1</v>
      </c>
      <c r="O1070" s="437">
        <v>1</v>
      </c>
      <c r="P1070" s="437">
        <v>1</v>
      </c>
      <c r="Q1070" s="437">
        <v>1</v>
      </c>
      <c r="R1070" s="437">
        <v>1</v>
      </c>
      <c r="S1070" s="448">
        <v>1011702.5</v>
      </c>
      <c r="T1070" s="448">
        <v>0</v>
      </c>
      <c r="U1070" s="448">
        <v>0</v>
      </c>
      <c r="V1070" s="448">
        <v>4274.4399999999996</v>
      </c>
      <c r="W1070" s="448">
        <v>0</v>
      </c>
      <c r="X1070" s="448">
        <v>0</v>
      </c>
      <c r="Y1070" s="448">
        <v>0</v>
      </c>
      <c r="Z1070" s="448">
        <v>1011702.5</v>
      </c>
      <c r="AA1070" s="846">
        <v>43941</v>
      </c>
      <c r="AB1070" s="846">
        <v>45767</v>
      </c>
      <c r="AC1070" s="847">
        <v>1011702.5</v>
      </c>
      <c r="AD1070" s="448">
        <v>3.6888888888888891</v>
      </c>
      <c r="AE1070" s="448">
        <v>5.072222222222222</v>
      </c>
      <c r="AF1070" s="848">
        <v>5.0700000000000002E-2</v>
      </c>
      <c r="AG1070" s="448">
        <v>3732058.1111111115</v>
      </c>
      <c r="AH1070" s="448">
        <v>5131579.9027777771</v>
      </c>
      <c r="AI1070" s="448">
        <v>51293.316750000005</v>
      </c>
      <c r="AJ1070" s="448">
        <v>3.6888888888888891</v>
      </c>
      <c r="AK1070" s="448">
        <v>5.0722222222222211</v>
      </c>
      <c r="AL1070" s="448">
        <v>5.0700000000000002E-2</v>
      </c>
    </row>
    <row r="1071" spans="1:38">
      <c r="A1071" s="437" t="s">
        <v>1096</v>
      </c>
      <c r="B1071" s="437" t="s">
        <v>2847</v>
      </c>
      <c r="C1071" s="437" t="s">
        <v>517</v>
      </c>
      <c r="D1071" s="437" t="s">
        <v>518</v>
      </c>
      <c r="E1071" s="437" t="s">
        <v>1393</v>
      </c>
      <c r="F1071" s="437" t="s">
        <v>986</v>
      </c>
      <c r="G1071" s="437" t="s">
        <v>1369</v>
      </c>
      <c r="H1071" s="437" t="s">
        <v>985</v>
      </c>
      <c r="I1071" s="437" t="s">
        <v>0</v>
      </c>
      <c r="J1071" s="437" t="s">
        <v>987</v>
      </c>
      <c r="K1071" s="437" t="s">
        <v>521</v>
      </c>
      <c r="L1071" s="437" t="s">
        <v>533</v>
      </c>
      <c r="M1071" s="437">
        <v>1</v>
      </c>
      <c r="N1071" s="437">
        <v>1</v>
      </c>
      <c r="O1071" s="437">
        <v>1</v>
      </c>
      <c r="P1071" s="437">
        <v>1</v>
      </c>
      <c r="Q1071" s="437">
        <v>1</v>
      </c>
      <c r="R1071" s="437">
        <v>1</v>
      </c>
      <c r="S1071" s="448">
        <v>1903045</v>
      </c>
      <c r="T1071" s="448">
        <v>0</v>
      </c>
      <c r="U1071" s="448">
        <v>0</v>
      </c>
      <c r="V1071" s="448">
        <v>8500.27</v>
      </c>
      <c r="W1071" s="448">
        <v>0</v>
      </c>
      <c r="X1071" s="448">
        <v>0</v>
      </c>
      <c r="Y1071" s="448">
        <v>0</v>
      </c>
      <c r="Z1071" s="448">
        <v>1903045</v>
      </c>
      <c r="AA1071" s="846">
        <v>43941</v>
      </c>
      <c r="AB1071" s="846">
        <v>46132</v>
      </c>
      <c r="AC1071" s="847">
        <v>1903045</v>
      </c>
      <c r="AD1071" s="448">
        <v>4.7027777777777775</v>
      </c>
      <c r="AE1071" s="448">
        <v>6.0861111111111112</v>
      </c>
      <c r="AF1071" s="848">
        <v>5.3600000000000002E-2</v>
      </c>
      <c r="AG1071" s="448">
        <v>8949597.7361111101</v>
      </c>
      <c r="AH1071" s="448">
        <v>11582143.319444444</v>
      </c>
      <c r="AI1071" s="448">
        <v>102003.212</v>
      </c>
      <c r="AJ1071" s="448">
        <v>4.7027777777777775</v>
      </c>
      <c r="AK1071" s="448">
        <v>6.0861111111111112</v>
      </c>
      <c r="AL1071" s="448">
        <v>5.3600000000000002E-2</v>
      </c>
    </row>
    <row r="1072" spans="1:38">
      <c r="A1072" s="437" t="s">
        <v>1096</v>
      </c>
      <c r="B1072" s="437" t="s">
        <v>2848</v>
      </c>
      <c r="C1072" s="437" t="s">
        <v>517</v>
      </c>
      <c r="D1072" s="437" t="s">
        <v>518</v>
      </c>
      <c r="E1072" s="437" t="s">
        <v>1393</v>
      </c>
      <c r="F1072" s="437" t="s">
        <v>986</v>
      </c>
      <c r="G1072" s="437" t="s">
        <v>1369</v>
      </c>
      <c r="H1072" s="437" t="s">
        <v>985</v>
      </c>
      <c r="I1072" s="437" t="s">
        <v>0</v>
      </c>
      <c r="J1072" s="437" t="s">
        <v>987</v>
      </c>
      <c r="K1072" s="437" t="s">
        <v>521</v>
      </c>
      <c r="L1072" s="437" t="s">
        <v>533</v>
      </c>
      <c r="M1072" s="437">
        <v>1</v>
      </c>
      <c r="N1072" s="437">
        <v>1</v>
      </c>
      <c r="O1072" s="437">
        <v>1</v>
      </c>
      <c r="P1072" s="437">
        <v>1</v>
      </c>
      <c r="Q1072" s="437">
        <v>1</v>
      </c>
      <c r="R1072" s="437">
        <v>1</v>
      </c>
      <c r="S1072" s="448">
        <v>3864500</v>
      </c>
      <c r="T1072" s="448">
        <v>0</v>
      </c>
      <c r="U1072" s="448">
        <v>0</v>
      </c>
      <c r="V1072" s="448">
        <v>18163.150000000001</v>
      </c>
      <c r="W1072" s="448">
        <v>0</v>
      </c>
      <c r="X1072" s="448">
        <v>0</v>
      </c>
      <c r="Y1072" s="448">
        <v>0</v>
      </c>
      <c r="Z1072" s="448">
        <v>3864500</v>
      </c>
      <c r="AA1072" s="846">
        <v>43941</v>
      </c>
      <c r="AB1072" s="846">
        <v>46497</v>
      </c>
      <c r="AC1072" s="847">
        <v>3864500</v>
      </c>
      <c r="AD1072" s="448">
        <v>5.7166666666666668</v>
      </c>
      <c r="AE1072" s="448">
        <v>7.1</v>
      </c>
      <c r="AF1072" s="848">
        <v>5.6399999999999999E-2</v>
      </c>
      <c r="AG1072" s="448">
        <v>22092058.333333332</v>
      </c>
      <c r="AH1072" s="448">
        <v>27437950</v>
      </c>
      <c r="AI1072" s="448">
        <v>217957.8</v>
      </c>
      <c r="AJ1072" s="448">
        <v>5.7166666666666668</v>
      </c>
      <c r="AK1072" s="448">
        <v>7.1</v>
      </c>
      <c r="AL1072" s="448">
        <v>5.6399999999999999E-2</v>
      </c>
    </row>
    <row r="1073" spans="1:38">
      <c r="A1073" s="437" t="s">
        <v>1096</v>
      </c>
      <c r="B1073" s="437" t="s">
        <v>2849</v>
      </c>
      <c r="C1073" s="437" t="s">
        <v>517</v>
      </c>
      <c r="D1073" s="437" t="s">
        <v>518</v>
      </c>
      <c r="E1073" s="437" t="s">
        <v>1393</v>
      </c>
      <c r="F1073" s="437" t="s">
        <v>986</v>
      </c>
      <c r="G1073" s="437" t="s">
        <v>1369</v>
      </c>
      <c r="H1073" s="437" t="s">
        <v>985</v>
      </c>
      <c r="I1073" s="437" t="s">
        <v>0</v>
      </c>
      <c r="J1073" s="437" t="s">
        <v>987</v>
      </c>
      <c r="K1073" s="437" t="s">
        <v>521</v>
      </c>
      <c r="L1073" s="437" t="s">
        <v>533</v>
      </c>
      <c r="M1073" s="437">
        <v>1</v>
      </c>
      <c r="N1073" s="437">
        <v>1</v>
      </c>
      <c r="O1073" s="437">
        <v>1</v>
      </c>
      <c r="P1073" s="437">
        <v>1</v>
      </c>
      <c r="Q1073" s="437">
        <v>1</v>
      </c>
      <c r="R1073" s="437">
        <v>1</v>
      </c>
      <c r="S1073" s="448">
        <v>2517382.5</v>
      </c>
      <c r="T1073" s="448">
        <v>0</v>
      </c>
      <c r="U1073" s="448">
        <v>0</v>
      </c>
      <c r="V1073" s="448">
        <v>12440.07</v>
      </c>
      <c r="W1073" s="448">
        <v>0</v>
      </c>
      <c r="X1073" s="448">
        <v>0</v>
      </c>
      <c r="Y1073" s="448">
        <v>0</v>
      </c>
      <c r="Z1073" s="448">
        <v>2517382.5</v>
      </c>
      <c r="AA1073" s="846">
        <v>43941</v>
      </c>
      <c r="AB1073" s="846">
        <v>46863</v>
      </c>
      <c r="AC1073" s="847">
        <v>2517382.5</v>
      </c>
      <c r="AD1073" s="448">
        <v>6.7333333333333334</v>
      </c>
      <c r="AE1073" s="448">
        <v>8.1166666666666671</v>
      </c>
      <c r="AF1073" s="848">
        <v>5.9299999999999999E-2</v>
      </c>
      <c r="AG1073" s="448">
        <v>16950375.5</v>
      </c>
      <c r="AH1073" s="448">
        <v>20432754.625</v>
      </c>
      <c r="AI1073" s="448">
        <v>149280.78224999999</v>
      </c>
      <c r="AJ1073" s="448">
        <v>6.7333333333333334</v>
      </c>
      <c r="AK1073" s="448">
        <v>8.1166666666666671</v>
      </c>
      <c r="AL1073" s="448">
        <v>5.9299999999999999E-2</v>
      </c>
    </row>
    <row r="1074" spans="1:38">
      <c r="A1074" s="437" t="s">
        <v>1096</v>
      </c>
      <c r="B1074" s="437" t="s">
        <v>2850</v>
      </c>
      <c r="C1074" s="437" t="s">
        <v>517</v>
      </c>
      <c r="D1074" s="437" t="s">
        <v>518</v>
      </c>
      <c r="E1074" s="437" t="s">
        <v>1393</v>
      </c>
      <c r="F1074" s="437" t="s">
        <v>986</v>
      </c>
      <c r="G1074" s="437" t="s">
        <v>1369</v>
      </c>
      <c r="H1074" s="437" t="s">
        <v>985</v>
      </c>
      <c r="I1074" s="437" t="s">
        <v>0</v>
      </c>
      <c r="J1074" s="437" t="s">
        <v>987</v>
      </c>
      <c r="K1074" s="437" t="s">
        <v>521</v>
      </c>
      <c r="L1074" s="437" t="s">
        <v>533</v>
      </c>
      <c r="M1074" s="437">
        <v>1</v>
      </c>
      <c r="N1074" s="437">
        <v>1</v>
      </c>
      <c r="O1074" s="437">
        <v>1</v>
      </c>
      <c r="P1074" s="437">
        <v>1</v>
      </c>
      <c r="Q1074" s="437">
        <v>1</v>
      </c>
      <c r="R1074" s="437">
        <v>1</v>
      </c>
      <c r="S1074" s="448">
        <v>106200</v>
      </c>
      <c r="T1074" s="448">
        <v>0</v>
      </c>
      <c r="U1074" s="448">
        <v>0</v>
      </c>
      <c r="V1074" s="448">
        <v>549.58000000000004</v>
      </c>
      <c r="W1074" s="448">
        <v>0</v>
      </c>
      <c r="X1074" s="448">
        <v>0</v>
      </c>
      <c r="Y1074" s="448">
        <v>0</v>
      </c>
      <c r="Z1074" s="448">
        <v>106200</v>
      </c>
      <c r="AA1074" s="846">
        <v>43941</v>
      </c>
      <c r="AB1074" s="846">
        <v>47228</v>
      </c>
      <c r="AC1074" s="847">
        <v>106200</v>
      </c>
      <c r="AD1074" s="448">
        <v>7.7472222222222218</v>
      </c>
      <c r="AE1074" s="448">
        <v>9.1305555555555564</v>
      </c>
      <c r="AF1074" s="848">
        <v>6.2100000000000002E-2</v>
      </c>
      <c r="AG1074" s="448">
        <v>822755</v>
      </c>
      <c r="AH1074" s="448">
        <v>969665.00000000012</v>
      </c>
      <c r="AI1074" s="448">
        <v>6595.02</v>
      </c>
      <c r="AJ1074" s="448">
        <v>7.7472222222222218</v>
      </c>
      <c r="AK1074" s="448">
        <v>9.1305555555555564</v>
      </c>
      <c r="AL1074" s="448">
        <v>6.2100000000000002E-2</v>
      </c>
    </row>
    <row r="1075" spans="1:38">
      <c r="A1075" s="437" t="s">
        <v>1096</v>
      </c>
      <c r="B1075" s="437" t="s">
        <v>2851</v>
      </c>
      <c r="C1075" s="437" t="s">
        <v>517</v>
      </c>
      <c r="D1075" s="437" t="s">
        <v>518</v>
      </c>
      <c r="E1075" s="437" t="s">
        <v>1393</v>
      </c>
      <c r="F1075" s="437" t="s">
        <v>986</v>
      </c>
      <c r="G1075" s="437" t="s">
        <v>1369</v>
      </c>
      <c r="H1075" s="437" t="s">
        <v>985</v>
      </c>
      <c r="I1075" s="437" t="s">
        <v>0</v>
      </c>
      <c r="J1075" s="437" t="s">
        <v>987</v>
      </c>
      <c r="K1075" s="437" t="s">
        <v>521</v>
      </c>
      <c r="L1075" s="437" t="s">
        <v>533</v>
      </c>
      <c r="M1075" s="437">
        <v>1</v>
      </c>
      <c r="N1075" s="437">
        <v>1</v>
      </c>
      <c r="O1075" s="437">
        <v>1</v>
      </c>
      <c r="P1075" s="437">
        <v>1</v>
      </c>
      <c r="Q1075" s="437">
        <v>1</v>
      </c>
      <c r="R1075" s="437">
        <v>1</v>
      </c>
      <c r="S1075" s="448">
        <v>53100</v>
      </c>
      <c r="T1075" s="448">
        <v>0</v>
      </c>
      <c r="U1075" s="448">
        <v>0</v>
      </c>
      <c r="V1075" s="448">
        <v>287.62</v>
      </c>
      <c r="W1075" s="448">
        <v>0</v>
      </c>
      <c r="X1075" s="448">
        <v>0</v>
      </c>
      <c r="Y1075" s="448">
        <v>0</v>
      </c>
      <c r="Z1075" s="448">
        <v>53100</v>
      </c>
      <c r="AA1075" s="846">
        <v>43941</v>
      </c>
      <c r="AB1075" s="846">
        <v>47593</v>
      </c>
      <c r="AC1075" s="847">
        <v>53100</v>
      </c>
      <c r="AD1075" s="448">
        <v>8.7611111111111111</v>
      </c>
      <c r="AE1075" s="448">
        <v>10.144444444444444</v>
      </c>
      <c r="AF1075" s="848">
        <v>6.5000000000000002E-2</v>
      </c>
      <c r="AG1075" s="448">
        <v>465215</v>
      </c>
      <c r="AH1075" s="448">
        <v>538670</v>
      </c>
      <c r="AI1075" s="448">
        <v>3451.5</v>
      </c>
      <c r="AJ1075" s="448">
        <v>8.7611111111111111</v>
      </c>
      <c r="AK1075" s="448">
        <v>10.144444444444444</v>
      </c>
      <c r="AL1075" s="448">
        <v>6.5000000000000002E-2</v>
      </c>
    </row>
    <row r="1076" spans="1:38">
      <c r="A1076" s="437" t="s">
        <v>1097</v>
      </c>
      <c r="B1076" s="437" t="s">
        <v>2852</v>
      </c>
      <c r="C1076" s="437" t="s">
        <v>517</v>
      </c>
      <c r="D1076" s="437" t="s">
        <v>518</v>
      </c>
      <c r="E1076" s="437" t="s">
        <v>1393</v>
      </c>
      <c r="F1076" s="437" t="s">
        <v>986</v>
      </c>
      <c r="G1076" s="437" t="s">
        <v>1369</v>
      </c>
      <c r="H1076" s="437" t="s">
        <v>985</v>
      </c>
      <c r="I1076" s="437" t="s">
        <v>0</v>
      </c>
      <c r="J1076" s="437" t="s">
        <v>987</v>
      </c>
      <c r="K1076" s="437" t="s">
        <v>521</v>
      </c>
      <c r="L1076" s="437" t="s">
        <v>533</v>
      </c>
      <c r="M1076" s="437">
        <v>1</v>
      </c>
      <c r="N1076" s="437">
        <v>1</v>
      </c>
      <c r="O1076" s="437">
        <v>1</v>
      </c>
      <c r="P1076" s="437">
        <v>1</v>
      </c>
      <c r="Q1076" s="437">
        <v>1</v>
      </c>
      <c r="R1076" s="437">
        <v>1</v>
      </c>
      <c r="S1076" s="448">
        <v>36285</v>
      </c>
      <c r="T1076" s="448">
        <v>0</v>
      </c>
      <c r="U1076" s="448">
        <v>0</v>
      </c>
      <c r="V1076" s="448">
        <v>115.51</v>
      </c>
      <c r="W1076" s="448">
        <v>0</v>
      </c>
      <c r="X1076" s="448">
        <v>0</v>
      </c>
      <c r="Y1076" s="448">
        <v>0</v>
      </c>
      <c r="Z1076" s="448">
        <v>36285</v>
      </c>
      <c r="AA1076" s="846">
        <v>43962</v>
      </c>
      <c r="AB1076" s="846">
        <v>44692</v>
      </c>
      <c r="AC1076" s="847">
        <v>36285</v>
      </c>
      <c r="AD1076" s="448">
        <v>0.70277777777777772</v>
      </c>
      <c r="AE1076" s="448">
        <v>2.0277777777777777</v>
      </c>
      <c r="AF1076" s="848">
        <v>3.8199999999999998E-2</v>
      </c>
      <c r="AG1076" s="448">
        <v>25500.291666666664</v>
      </c>
      <c r="AH1076" s="448">
        <v>73577.916666666657</v>
      </c>
      <c r="AI1076" s="448">
        <v>1386.087</v>
      </c>
      <c r="AJ1076" s="448">
        <v>0.70277777777777772</v>
      </c>
      <c r="AK1076" s="448">
        <v>2.0277777777777777</v>
      </c>
      <c r="AL1076" s="448">
        <v>3.8199999999999998E-2</v>
      </c>
    </row>
    <row r="1077" spans="1:38">
      <c r="A1077" s="437" t="s">
        <v>1097</v>
      </c>
      <c r="B1077" s="437" t="s">
        <v>2853</v>
      </c>
      <c r="C1077" s="437" t="s">
        <v>517</v>
      </c>
      <c r="D1077" s="437" t="s">
        <v>518</v>
      </c>
      <c r="E1077" s="437" t="s">
        <v>1393</v>
      </c>
      <c r="F1077" s="437" t="s">
        <v>986</v>
      </c>
      <c r="G1077" s="437" t="s">
        <v>1369</v>
      </c>
      <c r="H1077" s="437" t="s">
        <v>985</v>
      </c>
      <c r="I1077" s="437" t="s">
        <v>0</v>
      </c>
      <c r="J1077" s="437" t="s">
        <v>987</v>
      </c>
      <c r="K1077" s="437" t="s">
        <v>521</v>
      </c>
      <c r="L1077" s="437" t="s">
        <v>533</v>
      </c>
      <c r="M1077" s="437">
        <v>1</v>
      </c>
      <c r="N1077" s="437">
        <v>1</v>
      </c>
      <c r="O1077" s="437">
        <v>1</v>
      </c>
      <c r="P1077" s="437">
        <v>1</v>
      </c>
      <c r="Q1077" s="437">
        <v>1</v>
      </c>
      <c r="R1077" s="437">
        <v>1</v>
      </c>
      <c r="S1077" s="448">
        <v>94547.5</v>
      </c>
      <c r="T1077" s="448">
        <v>0</v>
      </c>
      <c r="U1077" s="448">
        <v>0</v>
      </c>
      <c r="V1077" s="448">
        <v>338.8</v>
      </c>
      <c r="W1077" s="448">
        <v>0</v>
      </c>
      <c r="X1077" s="448">
        <v>0</v>
      </c>
      <c r="Y1077" s="448">
        <v>0</v>
      </c>
      <c r="Z1077" s="448">
        <v>94547.5</v>
      </c>
      <c r="AA1077" s="846">
        <v>43962</v>
      </c>
      <c r="AB1077" s="846">
        <v>45057</v>
      </c>
      <c r="AC1077" s="847">
        <v>94547.5</v>
      </c>
      <c r="AD1077" s="448">
        <v>1.7166666666666666</v>
      </c>
      <c r="AE1077" s="448">
        <v>3.0416666666666665</v>
      </c>
      <c r="AF1077" s="848">
        <v>4.2999999999999997E-2</v>
      </c>
      <c r="AG1077" s="448">
        <v>162306.54166666666</v>
      </c>
      <c r="AH1077" s="448">
        <v>287581.97916666663</v>
      </c>
      <c r="AI1077" s="448">
        <v>4065.5424999999996</v>
      </c>
      <c r="AJ1077" s="448">
        <v>1.7166666666666666</v>
      </c>
      <c r="AK1077" s="448">
        <v>3.0416666666666661</v>
      </c>
      <c r="AL1077" s="448">
        <v>4.2999999999999997E-2</v>
      </c>
    </row>
    <row r="1078" spans="1:38">
      <c r="A1078" s="437" t="s">
        <v>1097</v>
      </c>
      <c r="B1078" s="437" t="s">
        <v>2854</v>
      </c>
      <c r="C1078" s="437" t="s">
        <v>517</v>
      </c>
      <c r="D1078" s="437" t="s">
        <v>518</v>
      </c>
      <c r="E1078" s="437" t="s">
        <v>1393</v>
      </c>
      <c r="F1078" s="437" t="s">
        <v>986</v>
      </c>
      <c r="G1078" s="437" t="s">
        <v>1369</v>
      </c>
      <c r="H1078" s="437" t="s">
        <v>985</v>
      </c>
      <c r="I1078" s="437" t="s">
        <v>0</v>
      </c>
      <c r="J1078" s="437" t="s">
        <v>987</v>
      </c>
      <c r="K1078" s="437" t="s">
        <v>521</v>
      </c>
      <c r="L1078" s="437" t="s">
        <v>533</v>
      </c>
      <c r="M1078" s="437">
        <v>1</v>
      </c>
      <c r="N1078" s="437">
        <v>1</v>
      </c>
      <c r="O1078" s="437">
        <v>1</v>
      </c>
      <c r="P1078" s="437">
        <v>1</v>
      </c>
      <c r="Q1078" s="437">
        <v>1</v>
      </c>
      <c r="R1078" s="437">
        <v>1</v>
      </c>
      <c r="S1078" s="448">
        <v>358425</v>
      </c>
      <c r="T1078" s="448">
        <v>0</v>
      </c>
      <c r="U1078" s="448">
        <v>0</v>
      </c>
      <c r="V1078" s="448">
        <v>1406.82</v>
      </c>
      <c r="W1078" s="448">
        <v>0</v>
      </c>
      <c r="X1078" s="448">
        <v>0</v>
      </c>
      <c r="Y1078" s="448">
        <v>0</v>
      </c>
      <c r="Z1078" s="448">
        <v>358425</v>
      </c>
      <c r="AA1078" s="846">
        <v>43962</v>
      </c>
      <c r="AB1078" s="846">
        <v>45423</v>
      </c>
      <c r="AC1078" s="847">
        <v>358425</v>
      </c>
      <c r="AD1078" s="448">
        <v>2.7333333333333334</v>
      </c>
      <c r="AE1078" s="448">
        <v>4.0583333333333336</v>
      </c>
      <c r="AF1078" s="848">
        <v>4.7100000000000003E-2</v>
      </c>
      <c r="AG1078" s="448">
        <v>979695</v>
      </c>
      <c r="AH1078" s="448">
        <v>1454608.125</v>
      </c>
      <c r="AI1078" s="448">
        <v>16881.817500000001</v>
      </c>
      <c r="AJ1078" s="448">
        <v>2.7333333333333334</v>
      </c>
      <c r="AK1078" s="448">
        <v>4.0583333333333336</v>
      </c>
      <c r="AL1078" s="448">
        <v>4.7100000000000003E-2</v>
      </c>
    </row>
    <row r="1079" spans="1:38">
      <c r="A1079" s="437" t="s">
        <v>1097</v>
      </c>
      <c r="B1079" s="437" t="s">
        <v>2855</v>
      </c>
      <c r="C1079" s="437" t="s">
        <v>517</v>
      </c>
      <c r="D1079" s="437" t="s">
        <v>518</v>
      </c>
      <c r="E1079" s="437" t="s">
        <v>1393</v>
      </c>
      <c r="F1079" s="437" t="s">
        <v>986</v>
      </c>
      <c r="G1079" s="437" t="s">
        <v>1369</v>
      </c>
      <c r="H1079" s="437" t="s">
        <v>985</v>
      </c>
      <c r="I1079" s="437" t="s">
        <v>0</v>
      </c>
      <c r="J1079" s="437" t="s">
        <v>987</v>
      </c>
      <c r="K1079" s="437" t="s">
        <v>521</v>
      </c>
      <c r="L1079" s="437" t="s">
        <v>533</v>
      </c>
      <c r="M1079" s="437">
        <v>1</v>
      </c>
      <c r="N1079" s="437">
        <v>1</v>
      </c>
      <c r="O1079" s="437">
        <v>1</v>
      </c>
      <c r="P1079" s="437">
        <v>1</v>
      </c>
      <c r="Q1079" s="437">
        <v>1</v>
      </c>
      <c r="R1079" s="437">
        <v>1</v>
      </c>
      <c r="S1079" s="448">
        <v>1345200</v>
      </c>
      <c r="T1079" s="448">
        <v>0</v>
      </c>
      <c r="U1079" s="448">
        <v>0</v>
      </c>
      <c r="V1079" s="448">
        <v>5683.47</v>
      </c>
      <c r="W1079" s="448">
        <v>0</v>
      </c>
      <c r="X1079" s="448">
        <v>0</v>
      </c>
      <c r="Y1079" s="448">
        <v>0</v>
      </c>
      <c r="Z1079" s="448">
        <v>1345200</v>
      </c>
      <c r="AA1079" s="846">
        <v>43962</v>
      </c>
      <c r="AB1079" s="846">
        <v>45788</v>
      </c>
      <c r="AC1079" s="847">
        <v>1345200</v>
      </c>
      <c r="AD1079" s="448">
        <v>3.7472222222222222</v>
      </c>
      <c r="AE1079" s="448">
        <v>5.072222222222222</v>
      </c>
      <c r="AF1079" s="848">
        <v>5.0700000000000002E-2</v>
      </c>
      <c r="AG1079" s="448">
        <v>5040763.333333333</v>
      </c>
      <c r="AH1079" s="448">
        <v>6823153.333333333</v>
      </c>
      <c r="AI1079" s="448">
        <v>68201.64</v>
      </c>
      <c r="AJ1079" s="448">
        <v>3.7472222222222218</v>
      </c>
      <c r="AK1079" s="448">
        <v>5.072222222222222</v>
      </c>
      <c r="AL1079" s="448">
        <v>5.0700000000000002E-2</v>
      </c>
    </row>
    <row r="1080" spans="1:38">
      <c r="A1080" s="437" t="s">
        <v>1097</v>
      </c>
      <c r="B1080" s="437" t="s">
        <v>2856</v>
      </c>
      <c r="C1080" s="437" t="s">
        <v>517</v>
      </c>
      <c r="D1080" s="437" t="s">
        <v>518</v>
      </c>
      <c r="E1080" s="437" t="s">
        <v>1393</v>
      </c>
      <c r="F1080" s="437" t="s">
        <v>986</v>
      </c>
      <c r="G1080" s="437" t="s">
        <v>1369</v>
      </c>
      <c r="H1080" s="437" t="s">
        <v>985</v>
      </c>
      <c r="I1080" s="437" t="s">
        <v>0</v>
      </c>
      <c r="J1080" s="437" t="s">
        <v>987</v>
      </c>
      <c r="K1080" s="437" t="s">
        <v>521</v>
      </c>
      <c r="L1080" s="437" t="s">
        <v>533</v>
      </c>
      <c r="M1080" s="437">
        <v>1</v>
      </c>
      <c r="N1080" s="437">
        <v>1</v>
      </c>
      <c r="O1080" s="437">
        <v>1</v>
      </c>
      <c r="P1080" s="437">
        <v>1</v>
      </c>
      <c r="Q1080" s="437">
        <v>1</v>
      </c>
      <c r="R1080" s="437">
        <v>1</v>
      </c>
      <c r="S1080" s="448">
        <v>2028862.5</v>
      </c>
      <c r="T1080" s="448">
        <v>0</v>
      </c>
      <c r="U1080" s="448">
        <v>0</v>
      </c>
      <c r="V1080" s="448">
        <v>9062.25</v>
      </c>
      <c r="W1080" s="448">
        <v>0</v>
      </c>
      <c r="X1080" s="448">
        <v>0</v>
      </c>
      <c r="Y1080" s="448">
        <v>0</v>
      </c>
      <c r="Z1080" s="448">
        <v>2028862.5</v>
      </c>
      <c r="AA1080" s="846">
        <v>43962</v>
      </c>
      <c r="AB1080" s="846">
        <v>46153</v>
      </c>
      <c r="AC1080" s="847">
        <v>2028862.5</v>
      </c>
      <c r="AD1080" s="448">
        <v>4.7611111111111111</v>
      </c>
      <c r="AE1080" s="448">
        <v>6.0861111111111112</v>
      </c>
      <c r="AF1080" s="848">
        <v>5.3600000000000002E-2</v>
      </c>
      <c r="AG1080" s="448">
        <v>9659639.791666666</v>
      </c>
      <c r="AH1080" s="448">
        <v>12347882.604166666</v>
      </c>
      <c r="AI1080" s="448">
        <v>108747.03</v>
      </c>
      <c r="AJ1080" s="448">
        <v>4.7611111111111111</v>
      </c>
      <c r="AK1080" s="448">
        <v>6.0861111111111104</v>
      </c>
      <c r="AL1080" s="448">
        <v>5.3600000000000002E-2</v>
      </c>
    </row>
    <row r="1081" spans="1:38">
      <c r="A1081" s="437" t="s">
        <v>1097</v>
      </c>
      <c r="B1081" s="437" t="s">
        <v>2857</v>
      </c>
      <c r="C1081" s="437" t="s">
        <v>517</v>
      </c>
      <c r="D1081" s="437" t="s">
        <v>518</v>
      </c>
      <c r="E1081" s="437" t="s">
        <v>1393</v>
      </c>
      <c r="F1081" s="437" t="s">
        <v>986</v>
      </c>
      <c r="G1081" s="437" t="s">
        <v>1369</v>
      </c>
      <c r="H1081" s="437" t="s">
        <v>985</v>
      </c>
      <c r="I1081" s="437" t="s">
        <v>0</v>
      </c>
      <c r="J1081" s="437" t="s">
        <v>987</v>
      </c>
      <c r="K1081" s="437" t="s">
        <v>521</v>
      </c>
      <c r="L1081" s="437" t="s">
        <v>533</v>
      </c>
      <c r="M1081" s="437">
        <v>1</v>
      </c>
      <c r="N1081" s="437">
        <v>1</v>
      </c>
      <c r="O1081" s="437">
        <v>1</v>
      </c>
      <c r="P1081" s="437">
        <v>1</v>
      </c>
      <c r="Q1081" s="437">
        <v>1</v>
      </c>
      <c r="R1081" s="437">
        <v>1</v>
      </c>
      <c r="S1081" s="448">
        <v>3163580</v>
      </c>
      <c r="T1081" s="448">
        <v>0</v>
      </c>
      <c r="U1081" s="448">
        <v>0</v>
      </c>
      <c r="V1081" s="448">
        <v>14868.83</v>
      </c>
      <c r="W1081" s="448">
        <v>0</v>
      </c>
      <c r="X1081" s="448">
        <v>0</v>
      </c>
      <c r="Y1081" s="448">
        <v>0</v>
      </c>
      <c r="Z1081" s="448">
        <v>3163580</v>
      </c>
      <c r="AA1081" s="846">
        <v>43962</v>
      </c>
      <c r="AB1081" s="846">
        <v>46518</v>
      </c>
      <c r="AC1081" s="847">
        <v>3163580</v>
      </c>
      <c r="AD1081" s="448">
        <v>5.7750000000000004</v>
      </c>
      <c r="AE1081" s="448">
        <v>7.1</v>
      </c>
      <c r="AF1081" s="848">
        <v>5.6399999999999999E-2</v>
      </c>
      <c r="AG1081" s="448">
        <v>18269674.5</v>
      </c>
      <c r="AH1081" s="448">
        <v>22461418</v>
      </c>
      <c r="AI1081" s="448">
        <v>178425.91199999998</v>
      </c>
      <c r="AJ1081" s="448">
        <v>5.7750000000000004</v>
      </c>
      <c r="AK1081" s="448">
        <v>7.1</v>
      </c>
      <c r="AL1081" s="448">
        <v>5.6399999999999992E-2</v>
      </c>
    </row>
    <row r="1082" spans="1:38">
      <c r="A1082" s="437" t="s">
        <v>1097</v>
      </c>
      <c r="B1082" s="437" t="s">
        <v>2858</v>
      </c>
      <c r="C1082" s="437" t="s">
        <v>517</v>
      </c>
      <c r="D1082" s="437" t="s">
        <v>518</v>
      </c>
      <c r="E1082" s="437" t="s">
        <v>1393</v>
      </c>
      <c r="F1082" s="437" t="s">
        <v>986</v>
      </c>
      <c r="G1082" s="437" t="s">
        <v>1369</v>
      </c>
      <c r="H1082" s="437" t="s">
        <v>985</v>
      </c>
      <c r="I1082" s="437" t="s">
        <v>0</v>
      </c>
      <c r="J1082" s="437" t="s">
        <v>987</v>
      </c>
      <c r="K1082" s="437" t="s">
        <v>521</v>
      </c>
      <c r="L1082" s="437" t="s">
        <v>533</v>
      </c>
      <c r="M1082" s="437">
        <v>1</v>
      </c>
      <c r="N1082" s="437">
        <v>1</v>
      </c>
      <c r="O1082" s="437">
        <v>1</v>
      </c>
      <c r="P1082" s="437">
        <v>1</v>
      </c>
      <c r="Q1082" s="437">
        <v>1</v>
      </c>
      <c r="R1082" s="437">
        <v>1</v>
      </c>
      <c r="S1082" s="448">
        <v>2717687.5</v>
      </c>
      <c r="T1082" s="448">
        <v>0</v>
      </c>
      <c r="U1082" s="448">
        <v>0</v>
      </c>
      <c r="V1082" s="448">
        <v>13429.91</v>
      </c>
      <c r="W1082" s="448">
        <v>0</v>
      </c>
      <c r="X1082" s="448">
        <v>0</v>
      </c>
      <c r="Y1082" s="448">
        <v>0</v>
      </c>
      <c r="Z1082" s="448">
        <v>2717687.5</v>
      </c>
      <c r="AA1082" s="846">
        <v>43962</v>
      </c>
      <c r="AB1082" s="846">
        <v>46884</v>
      </c>
      <c r="AC1082" s="847">
        <v>2717687.5</v>
      </c>
      <c r="AD1082" s="448">
        <v>6.791666666666667</v>
      </c>
      <c r="AE1082" s="448">
        <v>8.1166666666666671</v>
      </c>
      <c r="AF1082" s="848">
        <v>5.9299999999999999E-2</v>
      </c>
      <c r="AG1082" s="448">
        <v>18457627.604166668</v>
      </c>
      <c r="AH1082" s="448">
        <v>22058563.541666668</v>
      </c>
      <c r="AI1082" s="448">
        <v>161158.86874999999</v>
      </c>
      <c r="AJ1082" s="448">
        <v>6.791666666666667</v>
      </c>
      <c r="AK1082" s="448">
        <v>8.1166666666666671</v>
      </c>
      <c r="AL1082" s="448">
        <v>5.9299999999999999E-2</v>
      </c>
    </row>
    <row r="1083" spans="1:38">
      <c r="A1083" s="437" t="s">
        <v>1097</v>
      </c>
      <c r="B1083" s="437" t="s">
        <v>2859</v>
      </c>
      <c r="C1083" s="437" t="s">
        <v>517</v>
      </c>
      <c r="D1083" s="437" t="s">
        <v>518</v>
      </c>
      <c r="E1083" s="437" t="s">
        <v>1393</v>
      </c>
      <c r="F1083" s="437" t="s">
        <v>986</v>
      </c>
      <c r="G1083" s="437" t="s">
        <v>1369</v>
      </c>
      <c r="H1083" s="437" t="s">
        <v>985</v>
      </c>
      <c r="I1083" s="437" t="s">
        <v>0</v>
      </c>
      <c r="J1083" s="437" t="s">
        <v>987</v>
      </c>
      <c r="K1083" s="437" t="s">
        <v>521</v>
      </c>
      <c r="L1083" s="437" t="s">
        <v>533</v>
      </c>
      <c r="M1083" s="437">
        <v>1</v>
      </c>
      <c r="N1083" s="437">
        <v>1</v>
      </c>
      <c r="O1083" s="437">
        <v>1</v>
      </c>
      <c r="P1083" s="437">
        <v>1</v>
      </c>
      <c r="Q1083" s="437">
        <v>1</v>
      </c>
      <c r="R1083" s="437">
        <v>1</v>
      </c>
      <c r="S1083" s="448">
        <v>53100</v>
      </c>
      <c r="T1083" s="448">
        <v>0</v>
      </c>
      <c r="U1083" s="448">
        <v>0</v>
      </c>
      <c r="V1083" s="448">
        <v>274.79000000000002</v>
      </c>
      <c r="W1083" s="448">
        <v>0</v>
      </c>
      <c r="X1083" s="448">
        <v>0</v>
      </c>
      <c r="Y1083" s="448">
        <v>0</v>
      </c>
      <c r="Z1083" s="448">
        <v>53100</v>
      </c>
      <c r="AA1083" s="846">
        <v>43962</v>
      </c>
      <c r="AB1083" s="846">
        <v>47249</v>
      </c>
      <c r="AC1083" s="847">
        <v>53100</v>
      </c>
      <c r="AD1083" s="448">
        <v>7.8055555555555554</v>
      </c>
      <c r="AE1083" s="448">
        <v>9.1305555555555564</v>
      </c>
      <c r="AF1083" s="848">
        <v>6.2100000000000002E-2</v>
      </c>
      <c r="AG1083" s="448">
        <v>414475</v>
      </c>
      <c r="AH1083" s="448">
        <v>484832.50000000006</v>
      </c>
      <c r="AI1083" s="448">
        <v>3297.51</v>
      </c>
      <c r="AJ1083" s="448">
        <v>7.8055555555555554</v>
      </c>
      <c r="AK1083" s="448">
        <v>9.1305555555555564</v>
      </c>
      <c r="AL1083" s="448">
        <v>6.2100000000000002E-2</v>
      </c>
    </row>
    <row r="1084" spans="1:38">
      <c r="A1084" s="437" t="s">
        <v>1098</v>
      </c>
      <c r="B1084" s="437" t="s">
        <v>2860</v>
      </c>
      <c r="C1084" s="437" t="s">
        <v>517</v>
      </c>
      <c r="D1084" s="437" t="s">
        <v>518</v>
      </c>
      <c r="E1084" s="437" t="s">
        <v>1393</v>
      </c>
      <c r="F1084" s="437" t="s">
        <v>986</v>
      </c>
      <c r="G1084" s="437" t="s">
        <v>1369</v>
      </c>
      <c r="H1084" s="437" t="s">
        <v>985</v>
      </c>
      <c r="I1084" s="437" t="s">
        <v>0</v>
      </c>
      <c r="J1084" s="437" t="s">
        <v>987</v>
      </c>
      <c r="K1084" s="437" t="s">
        <v>521</v>
      </c>
      <c r="L1084" s="437" t="s">
        <v>533</v>
      </c>
      <c r="M1084" s="437">
        <v>1</v>
      </c>
      <c r="N1084" s="437">
        <v>1</v>
      </c>
      <c r="O1084" s="437">
        <v>1</v>
      </c>
      <c r="P1084" s="437">
        <v>1</v>
      </c>
      <c r="Q1084" s="437">
        <v>1</v>
      </c>
      <c r="R1084" s="437">
        <v>1</v>
      </c>
      <c r="S1084" s="448">
        <v>53100</v>
      </c>
      <c r="T1084" s="448">
        <v>0</v>
      </c>
      <c r="U1084" s="448">
        <v>0</v>
      </c>
      <c r="V1084" s="448">
        <v>169.03</v>
      </c>
      <c r="W1084" s="448">
        <v>0</v>
      </c>
      <c r="X1084" s="448">
        <v>0</v>
      </c>
      <c r="Y1084" s="448">
        <v>0</v>
      </c>
      <c r="Z1084" s="448">
        <v>53100</v>
      </c>
      <c r="AA1084" s="846">
        <v>44013</v>
      </c>
      <c r="AB1084" s="846">
        <v>44743</v>
      </c>
      <c r="AC1084" s="847">
        <v>53100</v>
      </c>
      <c r="AD1084" s="448">
        <v>0.84444444444444444</v>
      </c>
      <c r="AE1084" s="448">
        <v>2.0277777777777777</v>
      </c>
      <c r="AF1084" s="848">
        <v>3.8199999999999998E-2</v>
      </c>
      <c r="AG1084" s="448">
        <v>44840</v>
      </c>
      <c r="AH1084" s="448">
        <v>107675</v>
      </c>
      <c r="AI1084" s="448">
        <v>2028.4199999999998</v>
      </c>
      <c r="AJ1084" s="448">
        <v>0.84444444444444444</v>
      </c>
      <c r="AK1084" s="448">
        <v>2.0277777777777777</v>
      </c>
      <c r="AL1084" s="448">
        <v>3.8199999999999998E-2</v>
      </c>
    </row>
    <row r="1085" spans="1:38">
      <c r="A1085" s="437" t="s">
        <v>1098</v>
      </c>
      <c r="B1085" s="437" t="s">
        <v>2861</v>
      </c>
      <c r="C1085" s="437" t="s">
        <v>517</v>
      </c>
      <c r="D1085" s="437" t="s">
        <v>518</v>
      </c>
      <c r="E1085" s="437" t="s">
        <v>1393</v>
      </c>
      <c r="F1085" s="437" t="s">
        <v>986</v>
      </c>
      <c r="G1085" s="437" t="s">
        <v>1369</v>
      </c>
      <c r="H1085" s="437" t="s">
        <v>985</v>
      </c>
      <c r="I1085" s="437" t="s">
        <v>0</v>
      </c>
      <c r="J1085" s="437" t="s">
        <v>987</v>
      </c>
      <c r="K1085" s="437" t="s">
        <v>521</v>
      </c>
      <c r="L1085" s="437" t="s">
        <v>533</v>
      </c>
      <c r="M1085" s="437">
        <v>1</v>
      </c>
      <c r="N1085" s="437">
        <v>1</v>
      </c>
      <c r="O1085" s="437">
        <v>1</v>
      </c>
      <c r="P1085" s="437">
        <v>1</v>
      </c>
      <c r="Q1085" s="437">
        <v>1</v>
      </c>
      <c r="R1085" s="437">
        <v>1</v>
      </c>
      <c r="S1085" s="448">
        <v>50887.5</v>
      </c>
      <c r="T1085" s="448">
        <v>0</v>
      </c>
      <c r="U1085" s="448">
        <v>0</v>
      </c>
      <c r="V1085" s="448">
        <v>182.35</v>
      </c>
      <c r="W1085" s="448">
        <v>0</v>
      </c>
      <c r="X1085" s="448">
        <v>0</v>
      </c>
      <c r="Y1085" s="448">
        <v>0</v>
      </c>
      <c r="Z1085" s="448">
        <v>50887.5</v>
      </c>
      <c r="AA1085" s="846">
        <v>44013</v>
      </c>
      <c r="AB1085" s="846">
        <v>45108</v>
      </c>
      <c r="AC1085" s="847">
        <v>50887.5</v>
      </c>
      <c r="AD1085" s="448">
        <v>1.8583333333333334</v>
      </c>
      <c r="AE1085" s="448">
        <v>3.0416666666666665</v>
      </c>
      <c r="AF1085" s="848">
        <v>4.2999999999999997E-2</v>
      </c>
      <c r="AG1085" s="448">
        <v>94565.9375</v>
      </c>
      <c r="AH1085" s="448">
        <v>154782.8125</v>
      </c>
      <c r="AI1085" s="448">
        <v>2188.1624999999999</v>
      </c>
      <c r="AJ1085" s="448">
        <v>1.8583333333333334</v>
      </c>
      <c r="AK1085" s="448">
        <v>3.0416666666666665</v>
      </c>
      <c r="AL1085" s="448">
        <v>4.2999999999999997E-2</v>
      </c>
    </row>
    <row r="1086" spans="1:38">
      <c r="A1086" s="437" t="s">
        <v>1098</v>
      </c>
      <c r="B1086" s="437" t="s">
        <v>2862</v>
      </c>
      <c r="C1086" s="437" t="s">
        <v>517</v>
      </c>
      <c r="D1086" s="437" t="s">
        <v>518</v>
      </c>
      <c r="E1086" s="437" t="s">
        <v>1393</v>
      </c>
      <c r="F1086" s="437" t="s">
        <v>986</v>
      </c>
      <c r="G1086" s="437" t="s">
        <v>1369</v>
      </c>
      <c r="H1086" s="437" t="s">
        <v>985</v>
      </c>
      <c r="I1086" s="437" t="s">
        <v>0</v>
      </c>
      <c r="J1086" s="437" t="s">
        <v>987</v>
      </c>
      <c r="K1086" s="437" t="s">
        <v>521</v>
      </c>
      <c r="L1086" s="437" t="s">
        <v>533</v>
      </c>
      <c r="M1086" s="437">
        <v>1</v>
      </c>
      <c r="N1086" s="437">
        <v>1</v>
      </c>
      <c r="O1086" s="437">
        <v>1</v>
      </c>
      <c r="P1086" s="437">
        <v>1</v>
      </c>
      <c r="Q1086" s="437">
        <v>1</v>
      </c>
      <c r="R1086" s="437">
        <v>1</v>
      </c>
      <c r="S1086" s="448">
        <v>53100</v>
      </c>
      <c r="T1086" s="448">
        <v>0</v>
      </c>
      <c r="U1086" s="448">
        <v>0</v>
      </c>
      <c r="V1086" s="448">
        <v>208.42</v>
      </c>
      <c r="W1086" s="448">
        <v>0</v>
      </c>
      <c r="X1086" s="448">
        <v>0</v>
      </c>
      <c r="Y1086" s="448">
        <v>0</v>
      </c>
      <c r="Z1086" s="448">
        <v>53100</v>
      </c>
      <c r="AA1086" s="846">
        <v>44013</v>
      </c>
      <c r="AB1086" s="846">
        <v>45474</v>
      </c>
      <c r="AC1086" s="847">
        <v>53100</v>
      </c>
      <c r="AD1086" s="448">
        <v>2.875</v>
      </c>
      <c r="AE1086" s="448">
        <v>4.0583333333333336</v>
      </c>
      <c r="AF1086" s="848">
        <v>4.7100000000000003E-2</v>
      </c>
      <c r="AG1086" s="448">
        <v>152662.5</v>
      </c>
      <c r="AH1086" s="448">
        <v>215497.5</v>
      </c>
      <c r="AI1086" s="448">
        <v>2501.0100000000002</v>
      </c>
      <c r="AJ1086" s="448">
        <v>2.875</v>
      </c>
      <c r="AK1086" s="448">
        <v>4.0583333333333336</v>
      </c>
      <c r="AL1086" s="448">
        <v>4.7100000000000003E-2</v>
      </c>
    </row>
    <row r="1087" spans="1:38">
      <c r="A1087" s="437" t="s">
        <v>1098</v>
      </c>
      <c r="B1087" s="437" t="s">
        <v>2863</v>
      </c>
      <c r="C1087" s="437" t="s">
        <v>517</v>
      </c>
      <c r="D1087" s="437" t="s">
        <v>518</v>
      </c>
      <c r="E1087" s="437" t="s">
        <v>1393</v>
      </c>
      <c r="F1087" s="437" t="s">
        <v>986</v>
      </c>
      <c r="G1087" s="437" t="s">
        <v>1369</v>
      </c>
      <c r="H1087" s="437" t="s">
        <v>985</v>
      </c>
      <c r="I1087" s="437" t="s">
        <v>0</v>
      </c>
      <c r="J1087" s="437" t="s">
        <v>987</v>
      </c>
      <c r="K1087" s="437" t="s">
        <v>521</v>
      </c>
      <c r="L1087" s="437" t="s">
        <v>533</v>
      </c>
      <c r="M1087" s="437">
        <v>1</v>
      </c>
      <c r="N1087" s="437">
        <v>1</v>
      </c>
      <c r="O1087" s="437">
        <v>1</v>
      </c>
      <c r="P1087" s="437">
        <v>1</v>
      </c>
      <c r="Q1087" s="437">
        <v>1</v>
      </c>
      <c r="R1087" s="437">
        <v>1</v>
      </c>
      <c r="S1087" s="448">
        <v>362997.5</v>
      </c>
      <c r="T1087" s="448">
        <v>0</v>
      </c>
      <c r="U1087" s="448">
        <v>0</v>
      </c>
      <c r="V1087" s="448">
        <v>1621.39</v>
      </c>
      <c r="W1087" s="448">
        <v>0</v>
      </c>
      <c r="X1087" s="448">
        <v>0</v>
      </c>
      <c r="Y1087" s="448">
        <v>0</v>
      </c>
      <c r="Z1087" s="448">
        <v>362997.5</v>
      </c>
      <c r="AA1087" s="846">
        <v>44013</v>
      </c>
      <c r="AB1087" s="846">
        <v>46204</v>
      </c>
      <c r="AC1087" s="847">
        <v>362997.5</v>
      </c>
      <c r="AD1087" s="448">
        <v>4.9027777777777777</v>
      </c>
      <c r="AE1087" s="448">
        <v>6.0861111111111112</v>
      </c>
      <c r="AF1087" s="848">
        <v>5.3600000000000002E-2</v>
      </c>
      <c r="AG1087" s="448">
        <v>1779696.0763888888</v>
      </c>
      <c r="AH1087" s="448">
        <v>2209243.1180555555</v>
      </c>
      <c r="AI1087" s="448">
        <v>19456.666000000001</v>
      </c>
      <c r="AJ1087" s="448">
        <v>4.9027777777777777</v>
      </c>
      <c r="AK1087" s="448">
        <v>6.0861111111111112</v>
      </c>
      <c r="AL1087" s="448">
        <v>5.3600000000000002E-2</v>
      </c>
    </row>
    <row r="1088" spans="1:38">
      <c r="A1088" s="437" t="s">
        <v>1098</v>
      </c>
      <c r="B1088" s="437" t="s">
        <v>2864</v>
      </c>
      <c r="C1088" s="437" t="s">
        <v>517</v>
      </c>
      <c r="D1088" s="437" t="s">
        <v>518</v>
      </c>
      <c r="E1088" s="437" t="s">
        <v>1393</v>
      </c>
      <c r="F1088" s="437" t="s">
        <v>986</v>
      </c>
      <c r="G1088" s="437" t="s">
        <v>1369</v>
      </c>
      <c r="H1088" s="437" t="s">
        <v>985</v>
      </c>
      <c r="I1088" s="437" t="s">
        <v>0</v>
      </c>
      <c r="J1088" s="437" t="s">
        <v>987</v>
      </c>
      <c r="K1088" s="437" t="s">
        <v>521</v>
      </c>
      <c r="L1088" s="437" t="s">
        <v>533</v>
      </c>
      <c r="M1088" s="437">
        <v>1</v>
      </c>
      <c r="N1088" s="437">
        <v>1</v>
      </c>
      <c r="O1088" s="437">
        <v>1</v>
      </c>
      <c r="P1088" s="437">
        <v>1</v>
      </c>
      <c r="Q1088" s="437">
        <v>1</v>
      </c>
      <c r="R1088" s="437">
        <v>1</v>
      </c>
      <c r="S1088" s="448">
        <v>1695365</v>
      </c>
      <c r="T1088" s="448">
        <v>0</v>
      </c>
      <c r="U1088" s="448">
        <v>0</v>
      </c>
      <c r="V1088" s="448">
        <v>7968.22</v>
      </c>
      <c r="W1088" s="448">
        <v>0</v>
      </c>
      <c r="X1088" s="448">
        <v>0</v>
      </c>
      <c r="Y1088" s="448">
        <v>0</v>
      </c>
      <c r="Z1088" s="448">
        <v>1695365</v>
      </c>
      <c r="AA1088" s="846">
        <v>44013</v>
      </c>
      <c r="AB1088" s="846">
        <v>46569</v>
      </c>
      <c r="AC1088" s="847">
        <v>1695365</v>
      </c>
      <c r="AD1088" s="448">
        <v>5.916666666666667</v>
      </c>
      <c r="AE1088" s="448">
        <v>7.1</v>
      </c>
      <c r="AF1088" s="848">
        <v>5.6399999999999999E-2</v>
      </c>
      <c r="AG1088" s="448">
        <v>10030909.583333334</v>
      </c>
      <c r="AH1088" s="448">
        <v>12037091.5</v>
      </c>
      <c r="AI1088" s="448">
        <v>95618.585999999996</v>
      </c>
      <c r="AJ1088" s="448">
        <v>5.916666666666667</v>
      </c>
      <c r="AK1088" s="448">
        <v>7.1</v>
      </c>
      <c r="AL1088" s="448">
        <v>5.6399999999999999E-2</v>
      </c>
    </row>
    <row r="1089" spans="1:38">
      <c r="A1089" s="437" t="s">
        <v>1098</v>
      </c>
      <c r="B1089" s="437" t="s">
        <v>2865</v>
      </c>
      <c r="C1089" s="437" t="s">
        <v>517</v>
      </c>
      <c r="D1089" s="437" t="s">
        <v>518</v>
      </c>
      <c r="E1089" s="437" t="s">
        <v>1393</v>
      </c>
      <c r="F1089" s="437" t="s">
        <v>986</v>
      </c>
      <c r="G1089" s="437" t="s">
        <v>1369</v>
      </c>
      <c r="H1089" s="437" t="s">
        <v>985</v>
      </c>
      <c r="I1089" s="437" t="s">
        <v>0</v>
      </c>
      <c r="J1089" s="437" t="s">
        <v>987</v>
      </c>
      <c r="K1089" s="437" t="s">
        <v>521</v>
      </c>
      <c r="L1089" s="437" t="s">
        <v>533</v>
      </c>
      <c r="M1089" s="437">
        <v>1</v>
      </c>
      <c r="N1089" s="437">
        <v>1</v>
      </c>
      <c r="O1089" s="437">
        <v>1</v>
      </c>
      <c r="P1089" s="437">
        <v>1</v>
      </c>
      <c r="Q1089" s="437">
        <v>1</v>
      </c>
      <c r="R1089" s="437">
        <v>1</v>
      </c>
      <c r="S1089" s="448">
        <v>264467.5</v>
      </c>
      <c r="T1089" s="448">
        <v>0</v>
      </c>
      <c r="U1089" s="448">
        <v>0</v>
      </c>
      <c r="V1089" s="448">
        <v>1306.9100000000001</v>
      </c>
      <c r="W1089" s="448">
        <v>0</v>
      </c>
      <c r="X1089" s="448">
        <v>0</v>
      </c>
      <c r="Y1089" s="448">
        <v>0</v>
      </c>
      <c r="Z1089" s="448">
        <v>264467.5</v>
      </c>
      <c r="AA1089" s="846">
        <v>44013</v>
      </c>
      <c r="AB1089" s="846">
        <v>46935</v>
      </c>
      <c r="AC1089" s="847">
        <v>264467.5</v>
      </c>
      <c r="AD1089" s="448">
        <v>6.9333333333333336</v>
      </c>
      <c r="AE1089" s="448">
        <v>8.1166666666666671</v>
      </c>
      <c r="AF1089" s="848">
        <v>5.9299999999999999E-2</v>
      </c>
      <c r="AG1089" s="448">
        <v>1833641.3333333335</v>
      </c>
      <c r="AH1089" s="448">
        <v>2146594.541666667</v>
      </c>
      <c r="AI1089" s="448">
        <v>15682.92275</v>
      </c>
      <c r="AJ1089" s="448">
        <v>6.9333333333333336</v>
      </c>
      <c r="AK1089" s="448">
        <v>8.1166666666666671</v>
      </c>
      <c r="AL1089" s="448">
        <v>5.9299999999999999E-2</v>
      </c>
    </row>
    <row r="1090" spans="1:38">
      <c r="A1090" s="437" t="s">
        <v>1099</v>
      </c>
      <c r="B1090" s="437" t="s">
        <v>2866</v>
      </c>
      <c r="C1090" s="437" t="s">
        <v>517</v>
      </c>
      <c r="D1090" s="437" t="s">
        <v>518</v>
      </c>
      <c r="E1090" s="437" t="s">
        <v>1393</v>
      </c>
      <c r="F1090" s="437" t="s">
        <v>986</v>
      </c>
      <c r="G1090" s="437" t="s">
        <v>1369</v>
      </c>
      <c r="H1090" s="437" t="s">
        <v>985</v>
      </c>
      <c r="I1090" s="437" t="s">
        <v>0</v>
      </c>
      <c r="J1090" s="437" t="s">
        <v>987</v>
      </c>
      <c r="K1090" s="437" t="s">
        <v>521</v>
      </c>
      <c r="L1090" s="437" t="s">
        <v>533</v>
      </c>
      <c r="M1090" s="437">
        <v>1</v>
      </c>
      <c r="N1090" s="437">
        <v>1</v>
      </c>
      <c r="O1090" s="437">
        <v>1</v>
      </c>
      <c r="P1090" s="437">
        <v>1</v>
      </c>
      <c r="Q1090" s="437">
        <v>1</v>
      </c>
      <c r="R1090" s="437">
        <v>1</v>
      </c>
      <c r="S1090" s="448">
        <v>106200</v>
      </c>
      <c r="T1090" s="448">
        <v>0</v>
      </c>
      <c r="U1090" s="448">
        <v>0</v>
      </c>
      <c r="V1090" s="448">
        <v>338.07</v>
      </c>
      <c r="W1090" s="448">
        <v>0</v>
      </c>
      <c r="X1090" s="448">
        <v>0</v>
      </c>
      <c r="Y1090" s="448">
        <v>0</v>
      </c>
      <c r="Z1090" s="448">
        <v>106200</v>
      </c>
      <c r="AA1090" s="846">
        <v>44021</v>
      </c>
      <c r="AB1090" s="846">
        <v>44751</v>
      </c>
      <c r="AC1090" s="847">
        <v>106200</v>
      </c>
      <c r="AD1090" s="448">
        <v>0.8666666666666667</v>
      </c>
      <c r="AE1090" s="448">
        <v>2.0277777777777777</v>
      </c>
      <c r="AF1090" s="848">
        <v>3.8199999999999998E-2</v>
      </c>
      <c r="AG1090" s="448">
        <v>92040</v>
      </c>
      <c r="AH1090" s="448">
        <v>215350</v>
      </c>
      <c r="AI1090" s="448">
        <v>4056.8399999999997</v>
      </c>
      <c r="AJ1090" s="448">
        <v>0.8666666666666667</v>
      </c>
      <c r="AK1090" s="448">
        <v>2.0277777777777777</v>
      </c>
      <c r="AL1090" s="448">
        <v>3.8199999999999998E-2</v>
      </c>
    </row>
    <row r="1091" spans="1:38">
      <c r="A1091" s="437" t="s">
        <v>1099</v>
      </c>
      <c r="B1091" s="437" t="s">
        <v>2867</v>
      </c>
      <c r="C1091" s="437" t="s">
        <v>517</v>
      </c>
      <c r="D1091" s="437" t="s">
        <v>518</v>
      </c>
      <c r="E1091" s="437" t="s">
        <v>1393</v>
      </c>
      <c r="F1091" s="437" t="s">
        <v>986</v>
      </c>
      <c r="G1091" s="437" t="s">
        <v>1369</v>
      </c>
      <c r="H1091" s="437" t="s">
        <v>985</v>
      </c>
      <c r="I1091" s="437" t="s">
        <v>0</v>
      </c>
      <c r="J1091" s="437" t="s">
        <v>987</v>
      </c>
      <c r="K1091" s="437" t="s">
        <v>521</v>
      </c>
      <c r="L1091" s="437" t="s">
        <v>533</v>
      </c>
      <c r="M1091" s="437">
        <v>1</v>
      </c>
      <c r="N1091" s="437">
        <v>1</v>
      </c>
      <c r="O1091" s="437">
        <v>1</v>
      </c>
      <c r="P1091" s="437">
        <v>1</v>
      </c>
      <c r="Q1091" s="437">
        <v>1</v>
      </c>
      <c r="R1091" s="437">
        <v>1</v>
      </c>
      <c r="S1091" s="448">
        <v>101037.5</v>
      </c>
      <c r="T1091" s="448">
        <v>0</v>
      </c>
      <c r="U1091" s="448">
        <v>0</v>
      </c>
      <c r="V1091" s="448">
        <v>362.05</v>
      </c>
      <c r="W1091" s="448">
        <v>0</v>
      </c>
      <c r="X1091" s="448">
        <v>0</v>
      </c>
      <c r="Y1091" s="448">
        <v>0</v>
      </c>
      <c r="Z1091" s="448">
        <v>101037.5</v>
      </c>
      <c r="AA1091" s="846">
        <v>44021</v>
      </c>
      <c r="AB1091" s="846">
        <v>45116</v>
      </c>
      <c r="AC1091" s="847">
        <v>101037.5</v>
      </c>
      <c r="AD1091" s="448">
        <v>1.8805555555555555</v>
      </c>
      <c r="AE1091" s="448">
        <v>3.0416666666666665</v>
      </c>
      <c r="AF1091" s="848">
        <v>4.2999999999999997E-2</v>
      </c>
      <c r="AG1091" s="448">
        <v>190006.63194444444</v>
      </c>
      <c r="AH1091" s="448">
        <v>307322.39583333331</v>
      </c>
      <c r="AI1091" s="448">
        <v>4344.6124999999993</v>
      </c>
      <c r="AJ1091" s="448">
        <v>1.8805555555555555</v>
      </c>
      <c r="AK1091" s="448">
        <v>3.0416666666666665</v>
      </c>
      <c r="AL1091" s="448">
        <v>4.299999999999999E-2</v>
      </c>
    </row>
    <row r="1092" spans="1:38">
      <c r="A1092" s="437" t="s">
        <v>1099</v>
      </c>
      <c r="B1092" s="437" t="s">
        <v>2868</v>
      </c>
      <c r="C1092" s="437" t="s">
        <v>517</v>
      </c>
      <c r="D1092" s="437" t="s">
        <v>518</v>
      </c>
      <c r="E1092" s="437" t="s">
        <v>1393</v>
      </c>
      <c r="F1092" s="437" t="s">
        <v>986</v>
      </c>
      <c r="G1092" s="437" t="s">
        <v>1369</v>
      </c>
      <c r="H1092" s="437" t="s">
        <v>985</v>
      </c>
      <c r="I1092" s="437" t="s">
        <v>0</v>
      </c>
      <c r="J1092" s="437" t="s">
        <v>987</v>
      </c>
      <c r="K1092" s="437" t="s">
        <v>521</v>
      </c>
      <c r="L1092" s="437" t="s">
        <v>533</v>
      </c>
      <c r="M1092" s="437">
        <v>1</v>
      </c>
      <c r="N1092" s="437">
        <v>1</v>
      </c>
      <c r="O1092" s="437">
        <v>1</v>
      </c>
      <c r="P1092" s="437">
        <v>1</v>
      </c>
      <c r="Q1092" s="437">
        <v>1</v>
      </c>
      <c r="R1092" s="437">
        <v>1</v>
      </c>
      <c r="S1092" s="448">
        <v>397217.5</v>
      </c>
      <c r="T1092" s="448">
        <v>0</v>
      </c>
      <c r="U1092" s="448">
        <v>0</v>
      </c>
      <c r="V1092" s="448">
        <v>1559.08</v>
      </c>
      <c r="W1092" s="448">
        <v>0</v>
      </c>
      <c r="X1092" s="448">
        <v>0</v>
      </c>
      <c r="Y1092" s="448">
        <v>0</v>
      </c>
      <c r="Z1092" s="448">
        <v>397217.5</v>
      </c>
      <c r="AA1092" s="846">
        <v>44021</v>
      </c>
      <c r="AB1092" s="846">
        <v>45482</v>
      </c>
      <c r="AC1092" s="847">
        <v>397217.5</v>
      </c>
      <c r="AD1092" s="448">
        <v>2.8972222222222221</v>
      </c>
      <c r="AE1092" s="448">
        <v>4.0583333333333336</v>
      </c>
      <c r="AF1092" s="848">
        <v>4.7100000000000003E-2</v>
      </c>
      <c r="AG1092" s="448">
        <v>1150827.3680555555</v>
      </c>
      <c r="AH1092" s="448">
        <v>1612041.0208333335</v>
      </c>
      <c r="AI1092" s="448">
        <v>18708.94425</v>
      </c>
      <c r="AJ1092" s="448">
        <v>2.8972222222222221</v>
      </c>
      <c r="AK1092" s="448">
        <v>4.0583333333333336</v>
      </c>
      <c r="AL1092" s="448">
        <v>4.7100000000000003E-2</v>
      </c>
    </row>
    <row r="1093" spans="1:38">
      <c r="A1093" s="437" t="s">
        <v>1099</v>
      </c>
      <c r="B1093" s="437" t="s">
        <v>2869</v>
      </c>
      <c r="C1093" s="437" t="s">
        <v>517</v>
      </c>
      <c r="D1093" s="437" t="s">
        <v>518</v>
      </c>
      <c r="E1093" s="437" t="s">
        <v>1393</v>
      </c>
      <c r="F1093" s="437" t="s">
        <v>986</v>
      </c>
      <c r="G1093" s="437" t="s">
        <v>1369</v>
      </c>
      <c r="H1093" s="437" t="s">
        <v>985</v>
      </c>
      <c r="I1093" s="437" t="s">
        <v>0</v>
      </c>
      <c r="J1093" s="437" t="s">
        <v>987</v>
      </c>
      <c r="K1093" s="437" t="s">
        <v>521</v>
      </c>
      <c r="L1093" s="437" t="s">
        <v>533</v>
      </c>
      <c r="M1093" s="437">
        <v>1</v>
      </c>
      <c r="N1093" s="437">
        <v>1</v>
      </c>
      <c r="O1093" s="437">
        <v>1</v>
      </c>
      <c r="P1093" s="437">
        <v>1</v>
      </c>
      <c r="Q1093" s="437">
        <v>1</v>
      </c>
      <c r="R1093" s="437">
        <v>1</v>
      </c>
      <c r="S1093" s="448">
        <v>333202.5</v>
      </c>
      <c r="T1093" s="448">
        <v>0</v>
      </c>
      <c r="U1093" s="448">
        <v>0</v>
      </c>
      <c r="V1093" s="448">
        <v>1407.78</v>
      </c>
      <c r="W1093" s="448">
        <v>0</v>
      </c>
      <c r="X1093" s="448">
        <v>0</v>
      </c>
      <c r="Y1093" s="448">
        <v>0</v>
      </c>
      <c r="Z1093" s="448">
        <v>333202.5</v>
      </c>
      <c r="AA1093" s="846">
        <v>44021</v>
      </c>
      <c r="AB1093" s="846">
        <v>45847</v>
      </c>
      <c r="AC1093" s="847">
        <v>333202.5</v>
      </c>
      <c r="AD1093" s="448">
        <v>3.911111111111111</v>
      </c>
      <c r="AE1093" s="448">
        <v>5.072222222222222</v>
      </c>
      <c r="AF1093" s="848">
        <v>5.0700000000000002E-2</v>
      </c>
      <c r="AG1093" s="448">
        <v>1303192</v>
      </c>
      <c r="AH1093" s="448">
        <v>1690077.125</v>
      </c>
      <c r="AI1093" s="448">
        <v>16893.366750000001</v>
      </c>
      <c r="AJ1093" s="448">
        <v>3.911111111111111</v>
      </c>
      <c r="AK1093" s="448">
        <v>5.072222222222222</v>
      </c>
      <c r="AL1093" s="448">
        <v>5.0700000000000002E-2</v>
      </c>
    </row>
    <row r="1094" spans="1:38">
      <c r="A1094" s="437" t="s">
        <v>1099</v>
      </c>
      <c r="B1094" s="437" t="s">
        <v>2870</v>
      </c>
      <c r="C1094" s="437" t="s">
        <v>517</v>
      </c>
      <c r="D1094" s="437" t="s">
        <v>518</v>
      </c>
      <c r="E1094" s="437" t="s">
        <v>1393</v>
      </c>
      <c r="F1094" s="437" t="s">
        <v>986</v>
      </c>
      <c r="G1094" s="437" t="s">
        <v>1369</v>
      </c>
      <c r="H1094" s="437" t="s">
        <v>985</v>
      </c>
      <c r="I1094" s="437" t="s">
        <v>0</v>
      </c>
      <c r="J1094" s="437" t="s">
        <v>987</v>
      </c>
      <c r="K1094" s="437" t="s">
        <v>521</v>
      </c>
      <c r="L1094" s="437" t="s">
        <v>533</v>
      </c>
      <c r="M1094" s="437">
        <v>1</v>
      </c>
      <c r="N1094" s="437">
        <v>1</v>
      </c>
      <c r="O1094" s="437">
        <v>1</v>
      </c>
      <c r="P1094" s="437">
        <v>1</v>
      </c>
      <c r="Q1094" s="437">
        <v>1</v>
      </c>
      <c r="R1094" s="437">
        <v>1</v>
      </c>
      <c r="S1094" s="448">
        <v>975270</v>
      </c>
      <c r="T1094" s="448">
        <v>0</v>
      </c>
      <c r="U1094" s="448">
        <v>0</v>
      </c>
      <c r="V1094" s="448">
        <v>4356.21</v>
      </c>
      <c r="W1094" s="448">
        <v>0</v>
      </c>
      <c r="X1094" s="448">
        <v>0</v>
      </c>
      <c r="Y1094" s="448">
        <v>0</v>
      </c>
      <c r="Z1094" s="448">
        <v>975270</v>
      </c>
      <c r="AA1094" s="846">
        <v>44021</v>
      </c>
      <c r="AB1094" s="846">
        <v>46212</v>
      </c>
      <c r="AC1094" s="847">
        <v>975270</v>
      </c>
      <c r="AD1094" s="448">
        <v>4.9249999999999998</v>
      </c>
      <c r="AE1094" s="448">
        <v>6.0861111111111112</v>
      </c>
      <c r="AF1094" s="848">
        <v>5.3600000000000002E-2</v>
      </c>
      <c r="AG1094" s="448">
        <v>4803204.75</v>
      </c>
      <c r="AH1094" s="448">
        <v>5935601.583333333</v>
      </c>
      <c r="AI1094" s="448">
        <v>52274.472000000002</v>
      </c>
      <c r="AJ1094" s="448">
        <v>4.9249999999999998</v>
      </c>
      <c r="AK1094" s="448">
        <v>6.0861111111111104</v>
      </c>
      <c r="AL1094" s="448">
        <v>5.3600000000000002E-2</v>
      </c>
    </row>
    <row r="1095" spans="1:38">
      <c r="A1095" s="437" t="s">
        <v>1099</v>
      </c>
      <c r="B1095" s="437" t="s">
        <v>2871</v>
      </c>
      <c r="C1095" s="437" t="s">
        <v>517</v>
      </c>
      <c r="D1095" s="437" t="s">
        <v>518</v>
      </c>
      <c r="E1095" s="437" t="s">
        <v>1393</v>
      </c>
      <c r="F1095" s="437" t="s">
        <v>986</v>
      </c>
      <c r="G1095" s="437" t="s">
        <v>1369</v>
      </c>
      <c r="H1095" s="437" t="s">
        <v>985</v>
      </c>
      <c r="I1095" s="437" t="s">
        <v>0</v>
      </c>
      <c r="J1095" s="437" t="s">
        <v>987</v>
      </c>
      <c r="K1095" s="437" t="s">
        <v>521</v>
      </c>
      <c r="L1095" s="437" t="s">
        <v>533</v>
      </c>
      <c r="M1095" s="437">
        <v>1</v>
      </c>
      <c r="N1095" s="437">
        <v>1</v>
      </c>
      <c r="O1095" s="437">
        <v>1</v>
      </c>
      <c r="P1095" s="437">
        <v>1</v>
      </c>
      <c r="Q1095" s="437">
        <v>1</v>
      </c>
      <c r="R1095" s="437">
        <v>1</v>
      </c>
      <c r="S1095" s="448">
        <v>314322.5</v>
      </c>
      <c r="T1095" s="448">
        <v>0</v>
      </c>
      <c r="U1095" s="448">
        <v>0</v>
      </c>
      <c r="V1095" s="448">
        <v>1477.32</v>
      </c>
      <c r="W1095" s="448">
        <v>0</v>
      </c>
      <c r="X1095" s="448">
        <v>0</v>
      </c>
      <c r="Y1095" s="448">
        <v>0</v>
      </c>
      <c r="Z1095" s="448">
        <v>314322.5</v>
      </c>
      <c r="AA1095" s="846">
        <v>44021</v>
      </c>
      <c r="AB1095" s="846">
        <v>46577</v>
      </c>
      <c r="AC1095" s="847">
        <v>314322.5</v>
      </c>
      <c r="AD1095" s="448">
        <v>5.9388888888888891</v>
      </c>
      <c r="AE1095" s="448">
        <v>7.1</v>
      </c>
      <c r="AF1095" s="848">
        <v>5.6399999999999999E-2</v>
      </c>
      <c r="AG1095" s="448">
        <v>1866726.4027777778</v>
      </c>
      <c r="AH1095" s="448">
        <v>2231689.75</v>
      </c>
      <c r="AI1095" s="448">
        <v>17727.789000000001</v>
      </c>
      <c r="AJ1095" s="448">
        <v>5.9388888888888891</v>
      </c>
      <c r="AK1095" s="448">
        <v>7.1</v>
      </c>
      <c r="AL1095" s="448">
        <v>5.6399999999999999E-2</v>
      </c>
    </row>
    <row r="1096" spans="1:38">
      <c r="A1096" s="437" t="s">
        <v>1099</v>
      </c>
      <c r="B1096" s="437" t="s">
        <v>2872</v>
      </c>
      <c r="C1096" s="437" t="s">
        <v>517</v>
      </c>
      <c r="D1096" s="437" t="s">
        <v>518</v>
      </c>
      <c r="E1096" s="437" t="s">
        <v>1393</v>
      </c>
      <c r="F1096" s="437" t="s">
        <v>986</v>
      </c>
      <c r="G1096" s="437" t="s">
        <v>1369</v>
      </c>
      <c r="H1096" s="437" t="s">
        <v>985</v>
      </c>
      <c r="I1096" s="437" t="s">
        <v>0</v>
      </c>
      <c r="J1096" s="437" t="s">
        <v>987</v>
      </c>
      <c r="K1096" s="437" t="s">
        <v>521</v>
      </c>
      <c r="L1096" s="437" t="s">
        <v>533</v>
      </c>
      <c r="M1096" s="437">
        <v>1</v>
      </c>
      <c r="N1096" s="437">
        <v>1</v>
      </c>
      <c r="O1096" s="437">
        <v>1</v>
      </c>
      <c r="P1096" s="437">
        <v>1</v>
      </c>
      <c r="Q1096" s="437">
        <v>1</v>
      </c>
      <c r="R1096" s="437">
        <v>1</v>
      </c>
      <c r="S1096" s="448">
        <v>264320</v>
      </c>
      <c r="T1096" s="448">
        <v>0</v>
      </c>
      <c r="U1096" s="448">
        <v>0</v>
      </c>
      <c r="V1096" s="448">
        <v>1306.18</v>
      </c>
      <c r="W1096" s="448">
        <v>0</v>
      </c>
      <c r="X1096" s="448">
        <v>0</v>
      </c>
      <c r="Y1096" s="448">
        <v>0</v>
      </c>
      <c r="Z1096" s="448">
        <v>264320</v>
      </c>
      <c r="AA1096" s="846">
        <v>44021</v>
      </c>
      <c r="AB1096" s="846">
        <v>46943</v>
      </c>
      <c r="AC1096" s="847">
        <v>264320</v>
      </c>
      <c r="AD1096" s="448">
        <v>6.9555555555555557</v>
      </c>
      <c r="AE1096" s="448">
        <v>8.1166666666666671</v>
      </c>
      <c r="AF1096" s="848">
        <v>5.9299999999999999E-2</v>
      </c>
      <c r="AG1096" s="448">
        <v>1838492.4444444445</v>
      </c>
      <c r="AH1096" s="448">
        <v>2145397.3333333335</v>
      </c>
      <c r="AI1096" s="448">
        <v>15674.175999999999</v>
      </c>
      <c r="AJ1096" s="448">
        <v>6.9555555555555557</v>
      </c>
      <c r="AK1096" s="448">
        <v>8.1166666666666671</v>
      </c>
      <c r="AL1096" s="448">
        <v>5.9299999999999999E-2</v>
      </c>
    </row>
    <row r="1097" spans="1:38">
      <c r="A1097" s="437" t="s">
        <v>1100</v>
      </c>
      <c r="B1097" s="437" t="s">
        <v>2873</v>
      </c>
      <c r="C1097" s="437" t="s">
        <v>517</v>
      </c>
      <c r="D1097" s="437" t="s">
        <v>518</v>
      </c>
      <c r="E1097" s="437" t="s">
        <v>1393</v>
      </c>
      <c r="F1097" s="437" t="s">
        <v>986</v>
      </c>
      <c r="G1097" s="437" t="s">
        <v>1369</v>
      </c>
      <c r="H1097" s="437" t="s">
        <v>985</v>
      </c>
      <c r="I1097" s="437" t="s">
        <v>0</v>
      </c>
      <c r="J1097" s="437" t="s">
        <v>987</v>
      </c>
      <c r="K1097" s="437" t="s">
        <v>521</v>
      </c>
      <c r="L1097" s="437" t="s">
        <v>533</v>
      </c>
      <c r="M1097" s="437">
        <v>1</v>
      </c>
      <c r="N1097" s="437">
        <v>1</v>
      </c>
      <c r="O1097" s="437">
        <v>1</v>
      </c>
      <c r="P1097" s="437">
        <v>1</v>
      </c>
      <c r="Q1097" s="437">
        <v>1</v>
      </c>
      <c r="R1097" s="437">
        <v>1</v>
      </c>
      <c r="S1097" s="448">
        <v>498402.5</v>
      </c>
      <c r="T1097" s="448">
        <v>0</v>
      </c>
      <c r="U1097" s="448">
        <v>0</v>
      </c>
      <c r="V1097" s="448">
        <v>2226.1999999999998</v>
      </c>
      <c r="W1097" s="448">
        <v>0</v>
      </c>
      <c r="X1097" s="448">
        <v>0</v>
      </c>
      <c r="Y1097" s="448">
        <v>0</v>
      </c>
      <c r="Z1097" s="448">
        <v>498402.5</v>
      </c>
      <c r="AA1097" s="846">
        <v>44029</v>
      </c>
      <c r="AB1097" s="846">
        <v>46220</v>
      </c>
      <c r="AC1097" s="847">
        <v>498402.5</v>
      </c>
      <c r="AD1097" s="448">
        <v>4.947222222222222</v>
      </c>
      <c r="AE1097" s="448">
        <v>6.0861111111111112</v>
      </c>
      <c r="AF1097" s="848">
        <v>5.3600000000000002E-2</v>
      </c>
      <c r="AG1097" s="448">
        <v>2465707.923611111</v>
      </c>
      <c r="AH1097" s="448">
        <v>3033332.9930555555</v>
      </c>
      <c r="AI1097" s="448">
        <v>26714.374</v>
      </c>
      <c r="AJ1097" s="448">
        <v>4.947222222222222</v>
      </c>
      <c r="AK1097" s="448">
        <v>6.0861111111111112</v>
      </c>
      <c r="AL1097" s="448">
        <v>5.3600000000000002E-2</v>
      </c>
    </row>
    <row r="1098" spans="1:38">
      <c r="A1098" s="437" t="s">
        <v>1100</v>
      </c>
      <c r="B1098" s="437" t="s">
        <v>2874</v>
      </c>
      <c r="C1098" s="437" t="s">
        <v>517</v>
      </c>
      <c r="D1098" s="437" t="s">
        <v>518</v>
      </c>
      <c r="E1098" s="437" t="s">
        <v>1393</v>
      </c>
      <c r="F1098" s="437" t="s">
        <v>986</v>
      </c>
      <c r="G1098" s="437" t="s">
        <v>1369</v>
      </c>
      <c r="H1098" s="437" t="s">
        <v>985</v>
      </c>
      <c r="I1098" s="437" t="s">
        <v>0</v>
      </c>
      <c r="J1098" s="437" t="s">
        <v>987</v>
      </c>
      <c r="K1098" s="437" t="s">
        <v>521</v>
      </c>
      <c r="L1098" s="437" t="s">
        <v>533</v>
      </c>
      <c r="M1098" s="437">
        <v>1</v>
      </c>
      <c r="N1098" s="437">
        <v>1</v>
      </c>
      <c r="O1098" s="437">
        <v>1</v>
      </c>
      <c r="P1098" s="437">
        <v>1</v>
      </c>
      <c r="Q1098" s="437">
        <v>1</v>
      </c>
      <c r="R1098" s="437">
        <v>1</v>
      </c>
      <c r="S1098" s="448">
        <v>1812480</v>
      </c>
      <c r="T1098" s="448">
        <v>0</v>
      </c>
      <c r="U1098" s="448">
        <v>0</v>
      </c>
      <c r="V1098" s="448">
        <v>8518.66</v>
      </c>
      <c r="W1098" s="448">
        <v>0</v>
      </c>
      <c r="X1098" s="448">
        <v>0</v>
      </c>
      <c r="Y1098" s="448">
        <v>0</v>
      </c>
      <c r="Z1098" s="448">
        <v>1812480</v>
      </c>
      <c r="AA1098" s="846">
        <v>44029</v>
      </c>
      <c r="AB1098" s="846">
        <v>46585</v>
      </c>
      <c r="AC1098" s="847">
        <v>1812480</v>
      </c>
      <c r="AD1098" s="448">
        <v>5.9611111111111112</v>
      </c>
      <c r="AE1098" s="448">
        <v>7.1</v>
      </c>
      <c r="AF1098" s="848">
        <v>5.6399999999999999E-2</v>
      </c>
      <c r="AG1098" s="448">
        <v>10804394.666666666</v>
      </c>
      <c r="AH1098" s="448">
        <v>12868608</v>
      </c>
      <c r="AI1098" s="448">
        <v>102223.872</v>
      </c>
      <c r="AJ1098" s="448">
        <v>5.9611111111111104</v>
      </c>
      <c r="AK1098" s="448">
        <v>7.1</v>
      </c>
      <c r="AL1098" s="448">
        <v>5.6399999999999999E-2</v>
      </c>
    </row>
    <row r="1099" spans="1:38">
      <c r="A1099" s="437" t="s">
        <v>1100</v>
      </c>
      <c r="B1099" s="437" t="s">
        <v>2875</v>
      </c>
      <c r="C1099" s="437" t="s">
        <v>517</v>
      </c>
      <c r="D1099" s="437" t="s">
        <v>518</v>
      </c>
      <c r="E1099" s="437" t="s">
        <v>1393</v>
      </c>
      <c r="F1099" s="437" t="s">
        <v>986</v>
      </c>
      <c r="G1099" s="437" t="s">
        <v>1369</v>
      </c>
      <c r="H1099" s="437" t="s">
        <v>985</v>
      </c>
      <c r="I1099" s="437" t="s">
        <v>0</v>
      </c>
      <c r="J1099" s="437" t="s">
        <v>987</v>
      </c>
      <c r="K1099" s="437" t="s">
        <v>521</v>
      </c>
      <c r="L1099" s="437" t="s">
        <v>533</v>
      </c>
      <c r="M1099" s="437">
        <v>1</v>
      </c>
      <c r="N1099" s="437">
        <v>1</v>
      </c>
      <c r="O1099" s="437">
        <v>1</v>
      </c>
      <c r="P1099" s="437">
        <v>1</v>
      </c>
      <c r="Q1099" s="437">
        <v>1</v>
      </c>
      <c r="R1099" s="437">
        <v>1</v>
      </c>
      <c r="S1099" s="448">
        <v>156792.5</v>
      </c>
      <c r="T1099" s="448">
        <v>0</v>
      </c>
      <c r="U1099" s="448">
        <v>0</v>
      </c>
      <c r="V1099" s="448">
        <v>774.82</v>
      </c>
      <c r="W1099" s="448">
        <v>0</v>
      </c>
      <c r="X1099" s="448">
        <v>0</v>
      </c>
      <c r="Y1099" s="448">
        <v>0</v>
      </c>
      <c r="Z1099" s="448">
        <v>156792.5</v>
      </c>
      <c r="AA1099" s="846">
        <v>44029</v>
      </c>
      <c r="AB1099" s="846">
        <v>46951</v>
      </c>
      <c r="AC1099" s="847">
        <v>156792.5</v>
      </c>
      <c r="AD1099" s="448">
        <v>6.9777777777777779</v>
      </c>
      <c r="AE1099" s="448">
        <v>8.1166666666666671</v>
      </c>
      <c r="AF1099" s="848">
        <v>5.9299999999999999E-2</v>
      </c>
      <c r="AG1099" s="448">
        <v>1094063.2222222222</v>
      </c>
      <c r="AH1099" s="448">
        <v>1272632.4583333335</v>
      </c>
      <c r="AI1099" s="448">
        <v>9297.7952499999992</v>
      </c>
      <c r="AJ1099" s="448">
        <v>6.9777777777777779</v>
      </c>
      <c r="AK1099" s="448">
        <v>8.1166666666666671</v>
      </c>
      <c r="AL1099" s="448">
        <v>5.9299999999999992E-2</v>
      </c>
    </row>
    <row r="1100" spans="1:38">
      <c r="A1100" s="437" t="s">
        <v>1101</v>
      </c>
      <c r="B1100" s="437" t="s">
        <v>2876</v>
      </c>
      <c r="C1100" s="437" t="s">
        <v>517</v>
      </c>
      <c r="D1100" s="437" t="s">
        <v>518</v>
      </c>
      <c r="E1100" s="437" t="s">
        <v>1393</v>
      </c>
      <c r="F1100" s="437" t="s">
        <v>986</v>
      </c>
      <c r="G1100" s="437" t="s">
        <v>1369</v>
      </c>
      <c r="H1100" s="437" t="s">
        <v>985</v>
      </c>
      <c r="I1100" s="437" t="s">
        <v>0</v>
      </c>
      <c r="J1100" s="437" t="s">
        <v>987</v>
      </c>
      <c r="K1100" s="437" t="s">
        <v>521</v>
      </c>
      <c r="L1100" s="437" t="s">
        <v>533</v>
      </c>
      <c r="M1100" s="437">
        <v>1</v>
      </c>
      <c r="N1100" s="437">
        <v>1</v>
      </c>
      <c r="O1100" s="437">
        <v>1</v>
      </c>
      <c r="P1100" s="437">
        <v>1</v>
      </c>
      <c r="Q1100" s="437">
        <v>1</v>
      </c>
      <c r="R1100" s="437">
        <v>1</v>
      </c>
      <c r="S1100" s="448">
        <v>241457.5</v>
      </c>
      <c r="T1100" s="448">
        <v>0</v>
      </c>
      <c r="U1100" s="448">
        <v>0</v>
      </c>
      <c r="V1100" s="448">
        <v>1134.8499999999999</v>
      </c>
      <c r="W1100" s="448">
        <v>0</v>
      </c>
      <c r="X1100" s="448">
        <v>0</v>
      </c>
      <c r="Y1100" s="448">
        <v>0</v>
      </c>
      <c r="Z1100" s="448">
        <v>241457.5</v>
      </c>
      <c r="AA1100" s="846">
        <v>44040</v>
      </c>
      <c r="AB1100" s="846">
        <v>46596</v>
      </c>
      <c r="AC1100" s="847">
        <v>241457.5</v>
      </c>
      <c r="AD1100" s="448">
        <v>5.9916666666666663</v>
      </c>
      <c r="AE1100" s="448">
        <v>7.1</v>
      </c>
      <c r="AF1100" s="848">
        <v>5.6399999999999999E-2</v>
      </c>
      <c r="AG1100" s="448">
        <v>1446732.8541666665</v>
      </c>
      <c r="AH1100" s="448">
        <v>1714348.25</v>
      </c>
      <c r="AI1100" s="448">
        <v>13618.203</v>
      </c>
      <c r="AJ1100" s="448">
        <v>5.9916666666666663</v>
      </c>
      <c r="AK1100" s="448">
        <v>7.1</v>
      </c>
      <c r="AL1100" s="448">
        <v>5.6399999999999999E-2</v>
      </c>
    </row>
    <row r="1101" spans="1:38">
      <c r="A1101" s="437" t="s">
        <v>1101</v>
      </c>
      <c r="B1101" s="437" t="s">
        <v>2877</v>
      </c>
      <c r="C1101" s="437" t="s">
        <v>517</v>
      </c>
      <c r="D1101" s="437" t="s">
        <v>518</v>
      </c>
      <c r="E1101" s="437" t="s">
        <v>1393</v>
      </c>
      <c r="F1101" s="437" t="s">
        <v>986</v>
      </c>
      <c r="G1101" s="437" t="s">
        <v>1369</v>
      </c>
      <c r="H1101" s="437" t="s">
        <v>985</v>
      </c>
      <c r="I1101" s="437" t="s">
        <v>0</v>
      </c>
      <c r="J1101" s="437" t="s">
        <v>987</v>
      </c>
      <c r="K1101" s="437" t="s">
        <v>521</v>
      </c>
      <c r="L1101" s="437" t="s">
        <v>533</v>
      </c>
      <c r="M1101" s="437">
        <v>1</v>
      </c>
      <c r="N1101" s="437">
        <v>1</v>
      </c>
      <c r="O1101" s="437">
        <v>1</v>
      </c>
      <c r="P1101" s="437">
        <v>1</v>
      </c>
      <c r="Q1101" s="437">
        <v>1</v>
      </c>
      <c r="R1101" s="437">
        <v>1</v>
      </c>
      <c r="S1101" s="448">
        <v>2259257.5</v>
      </c>
      <c r="T1101" s="448">
        <v>0</v>
      </c>
      <c r="U1101" s="448">
        <v>0</v>
      </c>
      <c r="V1101" s="448">
        <v>11164.5</v>
      </c>
      <c r="W1101" s="448">
        <v>0</v>
      </c>
      <c r="X1101" s="448">
        <v>0</v>
      </c>
      <c r="Y1101" s="448">
        <v>0</v>
      </c>
      <c r="Z1101" s="448">
        <v>2259257.5</v>
      </c>
      <c r="AA1101" s="846">
        <v>44040</v>
      </c>
      <c r="AB1101" s="846">
        <v>46962</v>
      </c>
      <c r="AC1101" s="847">
        <v>2259257.5</v>
      </c>
      <c r="AD1101" s="448">
        <v>7.0083333333333337</v>
      </c>
      <c r="AE1101" s="448">
        <v>8.1166666666666671</v>
      </c>
      <c r="AF1101" s="848">
        <v>5.9299999999999999E-2</v>
      </c>
      <c r="AG1101" s="448">
        <v>15833629.645833334</v>
      </c>
      <c r="AH1101" s="448">
        <v>18337640.041666668</v>
      </c>
      <c r="AI1101" s="448">
        <v>133973.96974999999</v>
      </c>
      <c r="AJ1101" s="448">
        <v>7.0083333333333337</v>
      </c>
      <c r="AK1101" s="448">
        <v>8.1166666666666671</v>
      </c>
      <c r="AL1101" s="448">
        <v>5.9299999999999999E-2</v>
      </c>
    </row>
    <row r="1102" spans="1:38">
      <c r="A1102" s="437" t="s">
        <v>1101</v>
      </c>
      <c r="B1102" s="437" t="s">
        <v>2878</v>
      </c>
      <c r="C1102" s="437" t="s">
        <v>517</v>
      </c>
      <c r="D1102" s="437" t="s">
        <v>518</v>
      </c>
      <c r="E1102" s="437" t="s">
        <v>1393</v>
      </c>
      <c r="F1102" s="437" t="s">
        <v>986</v>
      </c>
      <c r="G1102" s="437" t="s">
        <v>1369</v>
      </c>
      <c r="H1102" s="437" t="s">
        <v>985</v>
      </c>
      <c r="I1102" s="437" t="s">
        <v>0</v>
      </c>
      <c r="J1102" s="437" t="s">
        <v>987</v>
      </c>
      <c r="K1102" s="437" t="s">
        <v>521</v>
      </c>
      <c r="L1102" s="437" t="s">
        <v>533</v>
      </c>
      <c r="M1102" s="437">
        <v>1</v>
      </c>
      <c r="N1102" s="437">
        <v>1</v>
      </c>
      <c r="O1102" s="437">
        <v>1</v>
      </c>
      <c r="P1102" s="437">
        <v>1</v>
      </c>
      <c r="Q1102" s="437">
        <v>1</v>
      </c>
      <c r="R1102" s="437">
        <v>1</v>
      </c>
      <c r="S1102" s="448">
        <v>53100</v>
      </c>
      <c r="T1102" s="448">
        <v>0</v>
      </c>
      <c r="U1102" s="448">
        <v>0</v>
      </c>
      <c r="V1102" s="448">
        <v>274.79000000000002</v>
      </c>
      <c r="W1102" s="448">
        <v>0</v>
      </c>
      <c r="X1102" s="448">
        <v>0</v>
      </c>
      <c r="Y1102" s="448">
        <v>0</v>
      </c>
      <c r="Z1102" s="448">
        <v>53100</v>
      </c>
      <c r="AA1102" s="846">
        <v>44040</v>
      </c>
      <c r="AB1102" s="846">
        <v>47327</v>
      </c>
      <c r="AC1102" s="847">
        <v>53100</v>
      </c>
      <c r="AD1102" s="448">
        <v>8.0222222222222221</v>
      </c>
      <c r="AE1102" s="448">
        <v>9.1305555555555564</v>
      </c>
      <c r="AF1102" s="848">
        <v>6.2100000000000002E-2</v>
      </c>
      <c r="AG1102" s="448">
        <v>425980</v>
      </c>
      <c r="AH1102" s="448">
        <v>484832.50000000006</v>
      </c>
      <c r="AI1102" s="448">
        <v>3297.51</v>
      </c>
      <c r="AJ1102" s="448">
        <v>8.0222222222222221</v>
      </c>
      <c r="AK1102" s="448">
        <v>9.1305555555555564</v>
      </c>
      <c r="AL1102" s="448">
        <v>6.2100000000000002E-2</v>
      </c>
    </row>
    <row r="1103" spans="1:38">
      <c r="A1103" s="437" t="s">
        <v>1102</v>
      </c>
      <c r="B1103" s="437" t="s">
        <v>2879</v>
      </c>
      <c r="C1103" s="437" t="s">
        <v>517</v>
      </c>
      <c r="D1103" s="437" t="s">
        <v>518</v>
      </c>
      <c r="E1103" s="437" t="s">
        <v>1393</v>
      </c>
      <c r="F1103" s="437" t="s">
        <v>986</v>
      </c>
      <c r="G1103" s="437" t="s">
        <v>1369</v>
      </c>
      <c r="H1103" s="437" t="s">
        <v>985</v>
      </c>
      <c r="I1103" s="437" t="s">
        <v>0</v>
      </c>
      <c r="J1103" s="437" t="s">
        <v>987</v>
      </c>
      <c r="K1103" s="437" t="s">
        <v>521</v>
      </c>
      <c r="L1103" s="437" t="s">
        <v>533</v>
      </c>
      <c r="M1103" s="437">
        <v>1</v>
      </c>
      <c r="N1103" s="437">
        <v>1</v>
      </c>
      <c r="O1103" s="437">
        <v>1</v>
      </c>
      <c r="P1103" s="437">
        <v>1</v>
      </c>
      <c r="Q1103" s="437">
        <v>1</v>
      </c>
      <c r="R1103" s="437">
        <v>1</v>
      </c>
      <c r="S1103" s="448">
        <v>53100</v>
      </c>
      <c r="T1103" s="448">
        <v>0</v>
      </c>
      <c r="U1103" s="448">
        <v>0</v>
      </c>
      <c r="V1103" s="448">
        <v>169.03</v>
      </c>
      <c r="W1103" s="448">
        <v>0</v>
      </c>
      <c r="X1103" s="448">
        <v>0</v>
      </c>
      <c r="Y1103" s="448">
        <v>0</v>
      </c>
      <c r="Z1103" s="448">
        <v>53100</v>
      </c>
      <c r="AA1103" s="846">
        <v>44050</v>
      </c>
      <c r="AB1103" s="846">
        <v>44780</v>
      </c>
      <c r="AC1103" s="847">
        <v>53100</v>
      </c>
      <c r="AD1103" s="448">
        <v>0.94722222222222219</v>
      </c>
      <c r="AE1103" s="448">
        <v>2.0277777777777777</v>
      </c>
      <c r="AF1103" s="848">
        <v>3.8199999999999998E-2</v>
      </c>
      <c r="AG1103" s="448">
        <v>50297.5</v>
      </c>
      <c r="AH1103" s="448">
        <v>107675</v>
      </c>
      <c r="AI1103" s="448">
        <v>2028.4199999999998</v>
      </c>
      <c r="AJ1103" s="448">
        <v>0.94722222222222219</v>
      </c>
      <c r="AK1103" s="448">
        <v>2.0277777777777777</v>
      </c>
      <c r="AL1103" s="448">
        <v>3.8199999999999998E-2</v>
      </c>
    </row>
    <row r="1104" spans="1:38">
      <c r="A1104" s="437" t="s">
        <v>1102</v>
      </c>
      <c r="B1104" s="437" t="s">
        <v>2880</v>
      </c>
      <c r="C1104" s="437" t="s">
        <v>517</v>
      </c>
      <c r="D1104" s="437" t="s">
        <v>518</v>
      </c>
      <c r="E1104" s="437" t="s">
        <v>1393</v>
      </c>
      <c r="F1104" s="437" t="s">
        <v>986</v>
      </c>
      <c r="G1104" s="437" t="s">
        <v>1369</v>
      </c>
      <c r="H1104" s="437" t="s">
        <v>985</v>
      </c>
      <c r="I1104" s="437" t="s">
        <v>0</v>
      </c>
      <c r="J1104" s="437" t="s">
        <v>987</v>
      </c>
      <c r="K1104" s="437" t="s">
        <v>521</v>
      </c>
      <c r="L1104" s="437" t="s">
        <v>533</v>
      </c>
      <c r="M1104" s="437">
        <v>1</v>
      </c>
      <c r="N1104" s="437">
        <v>1</v>
      </c>
      <c r="O1104" s="437">
        <v>1</v>
      </c>
      <c r="P1104" s="437">
        <v>1</v>
      </c>
      <c r="Q1104" s="437">
        <v>1</v>
      </c>
      <c r="R1104" s="437">
        <v>1</v>
      </c>
      <c r="S1104" s="448">
        <v>53100</v>
      </c>
      <c r="T1104" s="448">
        <v>0</v>
      </c>
      <c r="U1104" s="448">
        <v>0</v>
      </c>
      <c r="V1104" s="448">
        <v>190.27</v>
      </c>
      <c r="W1104" s="448">
        <v>0</v>
      </c>
      <c r="X1104" s="448">
        <v>0</v>
      </c>
      <c r="Y1104" s="448">
        <v>0</v>
      </c>
      <c r="Z1104" s="448">
        <v>53100</v>
      </c>
      <c r="AA1104" s="846">
        <v>44050</v>
      </c>
      <c r="AB1104" s="846">
        <v>45145</v>
      </c>
      <c r="AC1104" s="847">
        <v>53100</v>
      </c>
      <c r="AD1104" s="448">
        <v>1.961111111111111</v>
      </c>
      <c r="AE1104" s="448">
        <v>3.0416666666666665</v>
      </c>
      <c r="AF1104" s="848">
        <v>4.2999999999999997E-2</v>
      </c>
      <c r="AG1104" s="448">
        <v>104135</v>
      </c>
      <c r="AH1104" s="448">
        <v>161512.5</v>
      </c>
      <c r="AI1104" s="448">
        <v>2283.2999999999997</v>
      </c>
      <c r="AJ1104" s="448">
        <v>1.961111111111111</v>
      </c>
      <c r="AK1104" s="448">
        <v>3.0416666666666665</v>
      </c>
      <c r="AL1104" s="448">
        <v>4.2999999999999997E-2</v>
      </c>
    </row>
    <row r="1105" spans="1:38">
      <c r="A1105" s="437" t="s">
        <v>1102</v>
      </c>
      <c r="B1105" s="437" t="s">
        <v>2881</v>
      </c>
      <c r="C1105" s="437" t="s">
        <v>517</v>
      </c>
      <c r="D1105" s="437" t="s">
        <v>518</v>
      </c>
      <c r="E1105" s="437" t="s">
        <v>1393</v>
      </c>
      <c r="F1105" s="437" t="s">
        <v>986</v>
      </c>
      <c r="G1105" s="437" t="s">
        <v>1369</v>
      </c>
      <c r="H1105" s="437" t="s">
        <v>985</v>
      </c>
      <c r="I1105" s="437" t="s">
        <v>0</v>
      </c>
      <c r="J1105" s="437" t="s">
        <v>987</v>
      </c>
      <c r="K1105" s="437" t="s">
        <v>521</v>
      </c>
      <c r="L1105" s="437" t="s">
        <v>533</v>
      </c>
      <c r="M1105" s="437">
        <v>1</v>
      </c>
      <c r="N1105" s="437">
        <v>1</v>
      </c>
      <c r="O1105" s="437">
        <v>1</v>
      </c>
      <c r="P1105" s="437">
        <v>1</v>
      </c>
      <c r="Q1105" s="437">
        <v>1</v>
      </c>
      <c r="R1105" s="437">
        <v>1</v>
      </c>
      <c r="S1105" s="448">
        <v>309307.5</v>
      </c>
      <c r="T1105" s="448">
        <v>0</v>
      </c>
      <c r="U1105" s="448">
        <v>0</v>
      </c>
      <c r="V1105" s="448">
        <v>1214.03</v>
      </c>
      <c r="W1105" s="448">
        <v>0</v>
      </c>
      <c r="X1105" s="448">
        <v>0</v>
      </c>
      <c r="Y1105" s="448">
        <v>0</v>
      </c>
      <c r="Z1105" s="448">
        <v>309307.5</v>
      </c>
      <c r="AA1105" s="846">
        <v>44050</v>
      </c>
      <c r="AB1105" s="846">
        <v>45511</v>
      </c>
      <c r="AC1105" s="847">
        <v>309307.5</v>
      </c>
      <c r="AD1105" s="448">
        <v>2.9777777777777779</v>
      </c>
      <c r="AE1105" s="448">
        <v>4.0583333333333336</v>
      </c>
      <c r="AF1105" s="848">
        <v>4.7100000000000003E-2</v>
      </c>
      <c r="AG1105" s="448">
        <v>921049</v>
      </c>
      <c r="AH1105" s="448">
        <v>1255272.9375</v>
      </c>
      <c r="AI1105" s="448">
        <v>14568.383250000001</v>
      </c>
      <c r="AJ1105" s="448">
        <v>2.9777777777777779</v>
      </c>
      <c r="AK1105" s="448">
        <v>4.0583333333333336</v>
      </c>
      <c r="AL1105" s="448">
        <v>4.7100000000000003E-2</v>
      </c>
    </row>
    <row r="1106" spans="1:38">
      <c r="A1106" s="437" t="s">
        <v>1102</v>
      </c>
      <c r="B1106" s="437" t="s">
        <v>2882</v>
      </c>
      <c r="C1106" s="437" t="s">
        <v>517</v>
      </c>
      <c r="D1106" s="437" t="s">
        <v>518</v>
      </c>
      <c r="E1106" s="437" t="s">
        <v>1393</v>
      </c>
      <c r="F1106" s="437" t="s">
        <v>986</v>
      </c>
      <c r="G1106" s="437" t="s">
        <v>1369</v>
      </c>
      <c r="H1106" s="437" t="s">
        <v>985</v>
      </c>
      <c r="I1106" s="437" t="s">
        <v>0</v>
      </c>
      <c r="J1106" s="437" t="s">
        <v>987</v>
      </c>
      <c r="K1106" s="437" t="s">
        <v>521</v>
      </c>
      <c r="L1106" s="437" t="s">
        <v>533</v>
      </c>
      <c r="M1106" s="437">
        <v>1</v>
      </c>
      <c r="N1106" s="437">
        <v>1</v>
      </c>
      <c r="O1106" s="437">
        <v>1</v>
      </c>
      <c r="P1106" s="437">
        <v>1</v>
      </c>
      <c r="Q1106" s="437">
        <v>1</v>
      </c>
      <c r="R1106" s="437">
        <v>1</v>
      </c>
      <c r="S1106" s="448">
        <v>633660</v>
      </c>
      <c r="T1106" s="448">
        <v>0</v>
      </c>
      <c r="U1106" s="448">
        <v>0</v>
      </c>
      <c r="V1106" s="448">
        <v>2677.21</v>
      </c>
      <c r="W1106" s="448">
        <v>0</v>
      </c>
      <c r="X1106" s="448">
        <v>0</v>
      </c>
      <c r="Y1106" s="448">
        <v>0</v>
      </c>
      <c r="Z1106" s="448">
        <v>633660</v>
      </c>
      <c r="AA1106" s="846">
        <v>44050</v>
      </c>
      <c r="AB1106" s="846">
        <v>45876</v>
      </c>
      <c r="AC1106" s="847">
        <v>633660</v>
      </c>
      <c r="AD1106" s="448">
        <v>3.9916666666666667</v>
      </c>
      <c r="AE1106" s="448">
        <v>5.072222222222222</v>
      </c>
      <c r="AF1106" s="848">
        <v>5.0700000000000002E-2</v>
      </c>
      <c r="AG1106" s="448">
        <v>2529359.5</v>
      </c>
      <c r="AH1106" s="448">
        <v>3214064.333333333</v>
      </c>
      <c r="AI1106" s="448">
        <v>32126.562000000002</v>
      </c>
      <c r="AJ1106" s="448">
        <v>3.9916666666666667</v>
      </c>
      <c r="AK1106" s="448">
        <v>5.072222222222222</v>
      </c>
      <c r="AL1106" s="448">
        <v>5.0700000000000002E-2</v>
      </c>
    </row>
    <row r="1107" spans="1:38">
      <c r="A1107" s="437" t="s">
        <v>1102</v>
      </c>
      <c r="B1107" s="437" t="s">
        <v>2883</v>
      </c>
      <c r="C1107" s="437" t="s">
        <v>517</v>
      </c>
      <c r="D1107" s="437" t="s">
        <v>518</v>
      </c>
      <c r="E1107" s="437" t="s">
        <v>1393</v>
      </c>
      <c r="F1107" s="437" t="s">
        <v>986</v>
      </c>
      <c r="G1107" s="437" t="s">
        <v>1369</v>
      </c>
      <c r="H1107" s="437" t="s">
        <v>985</v>
      </c>
      <c r="I1107" s="437" t="s">
        <v>0</v>
      </c>
      <c r="J1107" s="437" t="s">
        <v>987</v>
      </c>
      <c r="K1107" s="437" t="s">
        <v>521</v>
      </c>
      <c r="L1107" s="437" t="s">
        <v>533</v>
      </c>
      <c r="M1107" s="437">
        <v>1</v>
      </c>
      <c r="N1107" s="437">
        <v>1</v>
      </c>
      <c r="O1107" s="437">
        <v>1</v>
      </c>
      <c r="P1107" s="437">
        <v>1</v>
      </c>
      <c r="Q1107" s="437">
        <v>1</v>
      </c>
      <c r="R1107" s="437">
        <v>1</v>
      </c>
      <c r="S1107" s="448">
        <v>461675</v>
      </c>
      <c r="T1107" s="448">
        <v>0</v>
      </c>
      <c r="U1107" s="448">
        <v>0</v>
      </c>
      <c r="V1107" s="448">
        <v>4124.3</v>
      </c>
      <c r="W1107" s="448">
        <v>0</v>
      </c>
      <c r="X1107" s="448">
        <v>0</v>
      </c>
      <c r="Y1107" s="448">
        <v>0</v>
      </c>
      <c r="Z1107" s="448">
        <v>461675</v>
      </c>
      <c r="AA1107" s="846">
        <v>44050</v>
      </c>
      <c r="AB1107" s="846">
        <v>46241</v>
      </c>
      <c r="AC1107" s="847">
        <v>461675</v>
      </c>
      <c r="AD1107" s="448">
        <v>5.0055555555555555</v>
      </c>
      <c r="AE1107" s="448">
        <v>6.0861111111111112</v>
      </c>
      <c r="AF1107" s="848">
        <v>5.3600000000000002E-2</v>
      </c>
      <c r="AG1107" s="448">
        <v>2310939.861111111</v>
      </c>
      <c r="AH1107" s="448">
        <v>2809805.3472222225</v>
      </c>
      <c r="AI1107" s="448">
        <v>24745.780000000002</v>
      </c>
      <c r="AJ1107" s="448">
        <v>5.0055555555555555</v>
      </c>
      <c r="AK1107" s="448">
        <v>6.0861111111111112</v>
      </c>
      <c r="AL1107" s="448">
        <v>5.3600000000000009E-2</v>
      </c>
    </row>
    <row r="1108" spans="1:38">
      <c r="A1108" s="437" t="s">
        <v>1102</v>
      </c>
      <c r="B1108" s="437" t="s">
        <v>2884</v>
      </c>
      <c r="C1108" s="437" t="s">
        <v>517</v>
      </c>
      <c r="D1108" s="437" t="s">
        <v>518</v>
      </c>
      <c r="E1108" s="437" t="s">
        <v>1393</v>
      </c>
      <c r="F1108" s="437" t="s">
        <v>986</v>
      </c>
      <c r="G1108" s="437" t="s">
        <v>1369</v>
      </c>
      <c r="H1108" s="437" t="s">
        <v>985</v>
      </c>
      <c r="I1108" s="437" t="s">
        <v>0</v>
      </c>
      <c r="J1108" s="437" t="s">
        <v>987</v>
      </c>
      <c r="K1108" s="437" t="s">
        <v>521</v>
      </c>
      <c r="L1108" s="437" t="s">
        <v>533</v>
      </c>
      <c r="M1108" s="437">
        <v>1</v>
      </c>
      <c r="N1108" s="437">
        <v>1</v>
      </c>
      <c r="O1108" s="437">
        <v>1</v>
      </c>
      <c r="P1108" s="437">
        <v>1</v>
      </c>
      <c r="Q1108" s="437">
        <v>1</v>
      </c>
      <c r="R1108" s="437">
        <v>1</v>
      </c>
      <c r="S1108" s="448">
        <v>837210</v>
      </c>
      <c r="T1108" s="448">
        <v>0</v>
      </c>
      <c r="U1108" s="448">
        <v>0</v>
      </c>
      <c r="V1108" s="448">
        <v>3934.89</v>
      </c>
      <c r="W1108" s="448">
        <v>0</v>
      </c>
      <c r="X1108" s="448">
        <v>0</v>
      </c>
      <c r="Y1108" s="448">
        <v>0</v>
      </c>
      <c r="Z1108" s="448">
        <v>837210</v>
      </c>
      <c r="AA1108" s="846">
        <v>44050</v>
      </c>
      <c r="AB1108" s="846">
        <v>46606</v>
      </c>
      <c r="AC1108" s="847">
        <v>837210</v>
      </c>
      <c r="AD1108" s="448">
        <v>6.0194444444444448</v>
      </c>
      <c r="AE1108" s="448">
        <v>7.1</v>
      </c>
      <c r="AF1108" s="848">
        <v>5.6399999999999999E-2</v>
      </c>
      <c r="AG1108" s="448">
        <v>5039539.083333334</v>
      </c>
      <c r="AH1108" s="448">
        <v>5944191</v>
      </c>
      <c r="AI1108" s="448">
        <v>47218.644</v>
      </c>
      <c r="AJ1108" s="448">
        <v>6.0194444444444448</v>
      </c>
      <c r="AK1108" s="448">
        <v>7.1</v>
      </c>
      <c r="AL1108" s="448">
        <v>5.6399999999999999E-2</v>
      </c>
    </row>
    <row r="1109" spans="1:38">
      <c r="A1109" s="437" t="s">
        <v>1102</v>
      </c>
      <c r="B1109" s="437" t="s">
        <v>2885</v>
      </c>
      <c r="C1109" s="437" t="s">
        <v>517</v>
      </c>
      <c r="D1109" s="437" t="s">
        <v>518</v>
      </c>
      <c r="E1109" s="437" t="s">
        <v>1393</v>
      </c>
      <c r="F1109" s="437" t="s">
        <v>986</v>
      </c>
      <c r="G1109" s="437" t="s">
        <v>1369</v>
      </c>
      <c r="H1109" s="437" t="s">
        <v>985</v>
      </c>
      <c r="I1109" s="437" t="s">
        <v>0</v>
      </c>
      <c r="J1109" s="437" t="s">
        <v>987</v>
      </c>
      <c r="K1109" s="437" t="s">
        <v>521</v>
      </c>
      <c r="L1109" s="437" t="s">
        <v>533</v>
      </c>
      <c r="M1109" s="437">
        <v>1</v>
      </c>
      <c r="N1109" s="437">
        <v>1</v>
      </c>
      <c r="O1109" s="437">
        <v>1</v>
      </c>
      <c r="P1109" s="437">
        <v>1</v>
      </c>
      <c r="Q1109" s="437">
        <v>1</v>
      </c>
      <c r="R1109" s="437">
        <v>1</v>
      </c>
      <c r="S1109" s="448">
        <v>106200</v>
      </c>
      <c r="T1109" s="448">
        <v>0</v>
      </c>
      <c r="U1109" s="448">
        <v>0</v>
      </c>
      <c r="V1109" s="448">
        <v>524.79999999999995</v>
      </c>
      <c r="W1109" s="448">
        <v>0</v>
      </c>
      <c r="X1109" s="448">
        <v>0</v>
      </c>
      <c r="Y1109" s="448">
        <v>0</v>
      </c>
      <c r="Z1109" s="448">
        <v>106200</v>
      </c>
      <c r="AA1109" s="846">
        <v>44050</v>
      </c>
      <c r="AB1109" s="846">
        <v>46972</v>
      </c>
      <c r="AC1109" s="847">
        <v>106200</v>
      </c>
      <c r="AD1109" s="448">
        <v>7.0361111111111114</v>
      </c>
      <c r="AE1109" s="448">
        <v>8.1166666666666671</v>
      </c>
      <c r="AF1109" s="848">
        <v>5.9299999999999999E-2</v>
      </c>
      <c r="AG1109" s="448">
        <v>747235</v>
      </c>
      <c r="AH1109" s="448">
        <v>861990</v>
      </c>
      <c r="AI1109" s="448">
        <v>6297.66</v>
      </c>
      <c r="AJ1109" s="448">
        <v>7.0361111111111114</v>
      </c>
      <c r="AK1109" s="448">
        <v>8.1166666666666671</v>
      </c>
      <c r="AL1109" s="448">
        <v>5.9299999999999999E-2</v>
      </c>
    </row>
    <row r="1110" spans="1:38">
      <c r="A1110" s="437" t="s">
        <v>1102</v>
      </c>
      <c r="B1110" s="437" t="s">
        <v>2886</v>
      </c>
      <c r="C1110" s="437" t="s">
        <v>517</v>
      </c>
      <c r="D1110" s="437" t="s">
        <v>518</v>
      </c>
      <c r="E1110" s="437" t="s">
        <v>1393</v>
      </c>
      <c r="F1110" s="437" t="s">
        <v>986</v>
      </c>
      <c r="G1110" s="437" t="s">
        <v>1369</v>
      </c>
      <c r="H1110" s="437" t="s">
        <v>985</v>
      </c>
      <c r="I1110" s="437" t="s">
        <v>0</v>
      </c>
      <c r="J1110" s="437" t="s">
        <v>987</v>
      </c>
      <c r="K1110" s="437" t="s">
        <v>521</v>
      </c>
      <c r="L1110" s="437" t="s">
        <v>533</v>
      </c>
      <c r="M1110" s="437">
        <v>1</v>
      </c>
      <c r="N1110" s="437">
        <v>1</v>
      </c>
      <c r="O1110" s="437">
        <v>1</v>
      </c>
      <c r="P1110" s="437">
        <v>1</v>
      </c>
      <c r="Q1110" s="437">
        <v>1</v>
      </c>
      <c r="R1110" s="437">
        <v>1</v>
      </c>
      <c r="S1110" s="448">
        <v>53100</v>
      </c>
      <c r="T1110" s="448">
        <v>0</v>
      </c>
      <c r="U1110" s="448">
        <v>0</v>
      </c>
      <c r="V1110" s="448">
        <v>274.79000000000002</v>
      </c>
      <c r="W1110" s="448">
        <v>0</v>
      </c>
      <c r="X1110" s="448">
        <v>0</v>
      </c>
      <c r="Y1110" s="448">
        <v>0</v>
      </c>
      <c r="Z1110" s="448">
        <v>53100</v>
      </c>
      <c r="AA1110" s="846">
        <v>44050</v>
      </c>
      <c r="AB1110" s="846">
        <v>47337</v>
      </c>
      <c r="AC1110" s="847">
        <v>53100</v>
      </c>
      <c r="AD1110" s="448">
        <v>8.0500000000000007</v>
      </c>
      <c r="AE1110" s="448">
        <v>9.1305555555555564</v>
      </c>
      <c r="AF1110" s="848">
        <v>6.2100000000000002E-2</v>
      </c>
      <c r="AG1110" s="448">
        <v>427455.00000000006</v>
      </c>
      <c r="AH1110" s="448">
        <v>484832.50000000006</v>
      </c>
      <c r="AI1110" s="448">
        <v>3297.51</v>
      </c>
      <c r="AJ1110" s="448">
        <v>8.0500000000000007</v>
      </c>
      <c r="AK1110" s="448">
        <v>9.1305555555555564</v>
      </c>
      <c r="AL1110" s="448">
        <v>6.2100000000000002E-2</v>
      </c>
    </row>
    <row r="1111" spans="1:38">
      <c r="A1111" s="437" t="s">
        <v>1103</v>
      </c>
      <c r="B1111" s="437" t="s">
        <v>2887</v>
      </c>
      <c r="C1111" s="437" t="s">
        <v>517</v>
      </c>
      <c r="D1111" s="437" t="s">
        <v>518</v>
      </c>
      <c r="E1111" s="437" t="s">
        <v>1393</v>
      </c>
      <c r="F1111" s="437" t="s">
        <v>986</v>
      </c>
      <c r="G1111" s="437" t="s">
        <v>1369</v>
      </c>
      <c r="H1111" s="437" t="s">
        <v>985</v>
      </c>
      <c r="I1111" s="437" t="s">
        <v>0</v>
      </c>
      <c r="J1111" s="437" t="s">
        <v>987</v>
      </c>
      <c r="K1111" s="437" t="s">
        <v>521</v>
      </c>
      <c r="L1111" s="437" t="s">
        <v>533</v>
      </c>
      <c r="M1111" s="437">
        <v>1</v>
      </c>
      <c r="N1111" s="437">
        <v>1</v>
      </c>
      <c r="O1111" s="437">
        <v>1</v>
      </c>
      <c r="P1111" s="437">
        <v>1</v>
      </c>
      <c r="Q1111" s="437">
        <v>1</v>
      </c>
      <c r="R1111" s="437">
        <v>1</v>
      </c>
      <c r="S1111" s="448">
        <v>41742.5</v>
      </c>
      <c r="T1111" s="448">
        <v>0</v>
      </c>
      <c r="U1111" s="448">
        <v>0</v>
      </c>
      <c r="V1111" s="448">
        <v>132.88</v>
      </c>
      <c r="W1111" s="448">
        <v>0</v>
      </c>
      <c r="X1111" s="448">
        <v>0</v>
      </c>
      <c r="Y1111" s="448">
        <v>0</v>
      </c>
      <c r="Z1111" s="448">
        <v>41742.5</v>
      </c>
      <c r="AA1111" s="846">
        <v>44063</v>
      </c>
      <c r="AB1111" s="846">
        <v>44793</v>
      </c>
      <c r="AC1111" s="847">
        <v>41742.5</v>
      </c>
      <c r="AD1111" s="448">
        <v>0.98333333333333328</v>
      </c>
      <c r="AE1111" s="448">
        <v>2.0277777777777777</v>
      </c>
      <c r="AF1111" s="848">
        <v>3.8199999999999998E-2</v>
      </c>
      <c r="AG1111" s="448">
        <v>41046.791666666664</v>
      </c>
      <c r="AH1111" s="448">
        <v>84644.513888888891</v>
      </c>
      <c r="AI1111" s="448">
        <v>1594.5635</v>
      </c>
      <c r="AJ1111" s="448">
        <v>0.98333333333333328</v>
      </c>
      <c r="AK1111" s="448">
        <v>2.0277777777777777</v>
      </c>
      <c r="AL1111" s="448">
        <v>3.8199999999999998E-2</v>
      </c>
    </row>
    <row r="1112" spans="1:38">
      <c r="A1112" s="437" t="s">
        <v>1103</v>
      </c>
      <c r="B1112" s="437" t="s">
        <v>2888</v>
      </c>
      <c r="C1112" s="437" t="s">
        <v>517</v>
      </c>
      <c r="D1112" s="437" t="s">
        <v>518</v>
      </c>
      <c r="E1112" s="437" t="s">
        <v>1393</v>
      </c>
      <c r="F1112" s="437" t="s">
        <v>986</v>
      </c>
      <c r="G1112" s="437" t="s">
        <v>1369</v>
      </c>
      <c r="H1112" s="437" t="s">
        <v>985</v>
      </c>
      <c r="I1112" s="437" t="s">
        <v>0</v>
      </c>
      <c r="J1112" s="437" t="s">
        <v>987</v>
      </c>
      <c r="K1112" s="437" t="s">
        <v>521</v>
      </c>
      <c r="L1112" s="437" t="s">
        <v>533</v>
      </c>
      <c r="M1112" s="437">
        <v>1</v>
      </c>
      <c r="N1112" s="437">
        <v>1</v>
      </c>
      <c r="O1112" s="437">
        <v>1</v>
      </c>
      <c r="P1112" s="437">
        <v>1</v>
      </c>
      <c r="Q1112" s="437">
        <v>1</v>
      </c>
      <c r="R1112" s="437">
        <v>1</v>
      </c>
      <c r="S1112" s="448">
        <v>94695</v>
      </c>
      <c r="T1112" s="448">
        <v>0</v>
      </c>
      <c r="U1112" s="448">
        <v>0</v>
      </c>
      <c r="V1112" s="448">
        <v>339.32</v>
      </c>
      <c r="W1112" s="448">
        <v>0</v>
      </c>
      <c r="X1112" s="448">
        <v>0</v>
      </c>
      <c r="Y1112" s="448">
        <v>0</v>
      </c>
      <c r="Z1112" s="448">
        <v>94695</v>
      </c>
      <c r="AA1112" s="846">
        <v>44063</v>
      </c>
      <c r="AB1112" s="846">
        <v>45158</v>
      </c>
      <c r="AC1112" s="847">
        <v>94695</v>
      </c>
      <c r="AD1112" s="448">
        <v>1.9972222222222222</v>
      </c>
      <c r="AE1112" s="448">
        <v>3.0416666666666665</v>
      </c>
      <c r="AF1112" s="848">
        <v>4.2999999999999997E-2</v>
      </c>
      <c r="AG1112" s="448">
        <v>189126.95833333334</v>
      </c>
      <c r="AH1112" s="448">
        <v>288030.625</v>
      </c>
      <c r="AI1112" s="448">
        <v>4071.8849999999998</v>
      </c>
      <c r="AJ1112" s="448">
        <v>1.9972222222222222</v>
      </c>
      <c r="AK1112" s="448">
        <v>3.0416666666666665</v>
      </c>
      <c r="AL1112" s="448">
        <v>4.2999999999999997E-2</v>
      </c>
    </row>
    <row r="1113" spans="1:38">
      <c r="A1113" s="437" t="s">
        <v>1103</v>
      </c>
      <c r="B1113" s="437" t="s">
        <v>2889</v>
      </c>
      <c r="C1113" s="437" t="s">
        <v>517</v>
      </c>
      <c r="D1113" s="437" t="s">
        <v>518</v>
      </c>
      <c r="E1113" s="437" t="s">
        <v>1393</v>
      </c>
      <c r="F1113" s="437" t="s">
        <v>986</v>
      </c>
      <c r="G1113" s="437" t="s">
        <v>1369</v>
      </c>
      <c r="H1113" s="437" t="s">
        <v>985</v>
      </c>
      <c r="I1113" s="437" t="s">
        <v>0</v>
      </c>
      <c r="J1113" s="437" t="s">
        <v>987</v>
      </c>
      <c r="K1113" s="437" t="s">
        <v>521</v>
      </c>
      <c r="L1113" s="437" t="s">
        <v>533</v>
      </c>
      <c r="M1113" s="437">
        <v>1</v>
      </c>
      <c r="N1113" s="437">
        <v>1</v>
      </c>
      <c r="O1113" s="437">
        <v>1</v>
      </c>
      <c r="P1113" s="437">
        <v>1</v>
      </c>
      <c r="Q1113" s="437">
        <v>1</v>
      </c>
      <c r="R1113" s="437">
        <v>1</v>
      </c>
      <c r="S1113" s="448">
        <v>103987.5</v>
      </c>
      <c r="T1113" s="448">
        <v>0</v>
      </c>
      <c r="U1113" s="448">
        <v>0</v>
      </c>
      <c r="V1113" s="448">
        <v>408.15</v>
      </c>
      <c r="W1113" s="448">
        <v>0</v>
      </c>
      <c r="X1113" s="448">
        <v>0</v>
      </c>
      <c r="Y1113" s="448">
        <v>0</v>
      </c>
      <c r="Z1113" s="448">
        <v>103987.5</v>
      </c>
      <c r="AA1113" s="846">
        <v>44063</v>
      </c>
      <c r="AB1113" s="846">
        <v>45524</v>
      </c>
      <c r="AC1113" s="847">
        <v>103987.5</v>
      </c>
      <c r="AD1113" s="448">
        <v>3.0138888888888888</v>
      </c>
      <c r="AE1113" s="448">
        <v>4.0583333333333336</v>
      </c>
      <c r="AF1113" s="848">
        <v>4.7100000000000003E-2</v>
      </c>
      <c r="AG1113" s="448">
        <v>313406.77083333331</v>
      </c>
      <c r="AH1113" s="448">
        <v>422015.9375</v>
      </c>
      <c r="AI1113" s="448">
        <v>4897.8112500000007</v>
      </c>
      <c r="AJ1113" s="448">
        <v>3.0138888888888888</v>
      </c>
      <c r="AK1113" s="448">
        <v>4.0583333333333336</v>
      </c>
      <c r="AL1113" s="448">
        <v>4.7100000000000003E-2</v>
      </c>
    </row>
    <row r="1114" spans="1:38">
      <c r="A1114" s="437" t="s">
        <v>1103</v>
      </c>
      <c r="B1114" s="437" t="s">
        <v>2890</v>
      </c>
      <c r="C1114" s="437" t="s">
        <v>517</v>
      </c>
      <c r="D1114" s="437" t="s">
        <v>518</v>
      </c>
      <c r="E1114" s="437" t="s">
        <v>1393</v>
      </c>
      <c r="F1114" s="437" t="s">
        <v>986</v>
      </c>
      <c r="G1114" s="437" t="s">
        <v>1369</v>
      </c>
      <c r="H1114" s="437" t="s">
        <v>985</v>
      </c>
      <c r="I1114" s="437" t="s">
        <v>0</v>
      </c>
      <c r="J1114" s="437" t="s">
        <v>987</v>
      </c>
      <c r="K1114" s="437" t="s">
        <v>521</v>
      </c>
      <c r="L1114" s="437" t="s">
        <v>533</v>
      </c>
      <c r="M1114" s="437">
        <v>1</v>
      </c>
      <c r="N1114" s="437">
        <v>1</v>
      </c>
      <c r="O1114" s="437">
        <v>1</v>
      </c>
      <c r="P1114" s="437">
        <v>1</v>
      </c>
      <c r="Q1114" s="437">
        <v>1</v>
      </c>
      <c r="R1114" s="437">
        <v>1</v>
      </c>
      <c r="S1114" s="448">
        <v>360785</v>
      </c>
      <c r="T1114" s="448">
        <v>0</v>
      </c>
      <c r="U1114" s="448">
        <v>0</v>
      </c>
      <c r="V1114" s="448">
        <v>1524.32</v>
      </c>
      <c r="W1114" s="448">
        <v>0</v>
      </c>
      <c r="X1114" s="448">
        <v>0</v>
      </c>
      <c r="Y1114" s="448">
        <v>0</v>
      </c>
      <c r="Z1114" s="448">
        <v>360785</v>
      </c>
      <c r="AA1114" s="846">
        <v>44063</v>
      </c>
      <c r="AB1114" s="846">
        <v>45889</v>
      </c>
      <c r="AC1114" s="847">
        <v>360785</v>
      </c>
      <c r="AD1114" s="448">
        <v>4.0277777777777777</v>
      </c>
      <c r="AE1114" s="448">
        <v>5.072222222222222</v>
      </c>
      <c r="AF1114" s="848">
        <v>5.0700000000000002E-2</v>
      </c>
      <c r="AG1114" s="448">
        <v>1453161.8055555555</v>
      </c>
      <c r="AH1114" s="448">
        <v>1829981.6944444443</v>
      </c>
      <c r="AI1114" s="448">
        <v>18291.799500000001</v>
      </c>
      <c r="AJ1114" s="448">
        <v>4.0277777777777777</v>
      </c>
      <c r="AK1114" s="448">
        <v>5.072222222222222</v>
      </c>
      <c r="AL1114" s="448">
        <v>5.0700000000000002E-2</v>
      </c>
    </row>
    <row r="1115" spans="1:38">
      <c r="A1115" s="437" t="s">
        <v>1103</v>
      </c>
      <c r="B1115" s="437" t="s">
        <v>2891</v>
      </c>
      <c r="C1115" s="437" t="s">
        <v>517</v>
      </c>
      <c r="D1115" s="437" t="s">
        <v>518</v>
      </c>
      <c r="E1115" s="437" t="s">
        <v>1393</v>
      </c>
      <c r="F1115" s="437" t="s">
        <v>986</v>
      </c>
      <c r="G1115" s="437" t="s">
        <v>1369</v>
      </c>
      <c r="H1115" s="437" t="s">
        <v>985</v>
      </c>
      <c r="I1115" s="437" t="s">
        <v>0</v>
      </c>
      <c r="J1115" s="437" t="s">
        <v>987</v>
      </c>
      <c r="K1115" s="437" t="s">
        <v>521</v>
      </c>
      <c r="L1115" s="437" t="s">
        <v>533</v>
      </c>
      <c r="M1115" s="437">
        <v>1</v>
      </c>
      <c r="N1115" s="437">
        <v>1</v>
      </c>
      <c r="O1115" s="437">
        <v>1</v>
      </c>
      <c r="P1115" s="437">
        <v>1</v>
      </c>
      <c r="Q1115" s="437">
        <v>1</v>
      </c>
      <c r="R1115" s="437">
        <v>1</v>
      </c>
      <c r="S1115" s="448">
        <v>707115</v>
      </c>
      <c r="T1115" s="448">
        <v>0</v>
      </c>
      <c r="U1115" s="448">
        <v>0</v>
      </c>
      <c r="V1115" s="448">
        <v>3158.45</v>
      </c>
      <c r="W1115" s="448">
        <v>0</v>
      </c>
      <c r="X1115" s="448">
        <v>0</v>
      </c>
      <c r="Y1115" s="448">
        <v>0</v>
      </c>
      <c r="Z1115" s="448">
        <v>707115</v>
      </c>
      <c r="AA1115" s="846">
        <v>44063</v>
      </c>
      <c r="AB1115" s="846">
        <v>46254</v>
      </c>
      <c r="AC1115" s="847">
        <v>707115</v>
      </c>
      <c r="AD1115" s="448">
        <v>5.041666666666667</v>
      </c>
      <c r="AE1115" s="448">
        <v>6.0861111111111112</v>
      </c>
      <c r="AF1115" s="848">
        <v>5.3600000000000002E-2</v>
      </c>
      <c r="AG1115" s="448">
        <v>3565038.125</v>
      </c>
      <c r="AH1115" s="448">
        <v>4303580.458333333</v>
      </c>
      <c r="AI1115" s="448">
        <v>37901.364000000001</v>
      </c>
      <c r="AJ1115" s="448">
        <v>5.041666666666667</v>
      </c>
      <c r="AK1115" s="448">
        <v>6.0861111111111104</v>
      </c>
      <c r="AL1115" s="448">
        <v>5.3600000000000002E-2</v>
      </c>
    </row>
    <row r="1116" spans="1:38">
      <c r="A1116" s="437" t="s">
        <v>1103</v>
      </c>
      <c r="B1116" s="437" t="s">
        <v>2892</v>
      </c>
      <c r="C1116" s="437" t="s">
        <v>517</v>
      </c>
      <c r="D1116" s="437" t="s">
        <v>518</v>
      </c>
      <c r="E1116" s="437" t="s">
        <v>1393</v>
      </c>
      <c r="F1116" s="437" t="s">
        <v>986</v>
      </c>
      <c r="G1116" s="437" t="s">
        <v>1369</v>
      </c>
      <c r="H1116" s="437" t="s">
        <v>985</v>
      </c>
      <c r="I1116" s="437" t="s">
        <v>0</v>
      </c>
      <c r="J1116" s="437" t="s">
        <v>987</v>
      </c>
      <c r="K1116" s="437" t="s">
        <v>521</v>
      </c>
      <c r="L1116" s="437" t="s">
        <v>533</v>
      </c>
      <c r="M1116" s="437">
        <v>1</v>
      </c>
      <c r="N1116" s="437">
        <v>1</v>
      </c>
      <c r="O1116" s="437">
        <v>1</v>
      </c>
      <c r="P1116" s="437">
        <v>1</v>
      </c>
      <c r="Q1116" s="437">
        <v>1</v>
      </c>
      <c r="R1116" s="437">
        <v>1</v>
      </c>
      <c r="S1116" s="448">
        <v>1085010</v>
      </c>
      <c r="T1116" s="448">
        <v>0</v>
      </c>
      <c r="U1116" s="448">
        <v>0</v>
      </c>
      <c r="V1116" s="448">
        <v>5099.55</v>
      </c>
      <c r="W1116" s="448">
        <v>0</v>
      </c>
      <c r="X1116" s="448">
        <v>0</v>
      </c>
      <c r="Y1116" s="448">
        <v>0</v>
      </c>
      <c r="Z1116" s="448">
        <v>1085010</v>
      </c>
      <c r="AA1116" s="846">
        <v>44063</v>
      </c>
      <c r="AB1116" s="846">
        <v>46619</v>
      </c>
      <c r="AC1116" s="847">
        <v>1085010</v>
      </c>
      <c r="AD1116" s="448">
        <v>6.0555555555555554</v>
      </c>
      <c r="AE1116" s="448">
        <v>7.1</v>
      </c>
      <c r="AF1116" s="848">
        <v>5.6399999999999999E-2</v>
      </c>
      <c r="AG1116" s="448">
        <v>6570338.333333333</v>
      </c>
      <c r="AH1116" s="448">
        <v>7703571</v>
      </c>
      <c r="AI1116" s="448">
        <v>61194.563999999998</v>
      </c>
      <c r="AJ1116" s="448">
        <v>6.0555555555555554</v>
      </c>
      <c r="AK1116" s="448">
        <v>7.1</v>
      </c>
      <c r="AL1116" s="448">
        <v>5.6399999999999999E-2</v>
      </c>
    </row>
    <row r="1117" spans="1:38">
      <c r="A1117" s="437" t="s">
        <v>1103</v>
      </c>
      <c r="B1117" s="437" t="s">
        <v>2893</v>
      </c>
      <c r="C1117" s="437" t="s">
        <v>517</v>
      </c>
      <c r="D1117" s="437" t="s">
        <v>518</v>
      </c>
      <c r="E1117" s="437" t="s">
        <v>1393</v>
      </c>
      <c r="F1117" s="437" t="s">
        <v>986</v>
      </c>
      <c r="G1117" s="437" t="s">
        <v>1369</v>
      </c>
      <c r="H1117" s="437" t="s">
        <v>985</v>
      </c>
      <c r="I1117" s="437" t="s">
        <v>0</v>
      </c>
      <c r="J1117" s="437" t="s">
        <v>987</v>
      </c>
      <c r="K1117" s="437" t="s">
        <v>521</v>
      </c>
      <c r="L1117" s="437" t="s">
        <v>533</v>
      </c>
      <c r="M1117" s="437">
        <v>1</v>
      </c>
      <c r="N1117" s="437">
        <v>1</v>
      </c>
      <c r="O1117" s="437">
        <v>1</v>
      </c>
      <c r="P1117" s="437">
        <v>1</v>
      </c>
      <c r="Q1117" s="437">
        <v>1</v>
      </c>
      <c r="R1117" s="437">
        <v>1</v>
      </c>
      <c r="S1117" s="448">
        <v>106200</v>
      </c>
      <c r="T1117" s="448">
        <v>0</v>
      </c>
      <c r="U1117" s="448">
        <v>0</v>
      </c>
      <c r="V1117" s="448">
        <v>524.79999999999995</v>
      </c>
      <c r="W1117" s="448">
        <v>0</v>
      </c>
      <c r="X1117" s="448">
        <v>0</v>
      </c>
      <c r="Y1117" s="448">
        <v>0</v>
      </c>
      <c r="Z1117" s="448">
        <v>106200</v>
      </c>
      <c r="AA1117" s="846">
        <v>44063</v>
      </c>
      <c r="AB1117" s="846">
        <v>46985</v>
      </c>
      <c r="AC1117" s="847">
        <v>106200</v>
      </c>
      <c r="AD1117" s="448">
        <v>7.072222222222222</v>
      </c>
      <c r="AE1117" s="448">
        <v>8.1166666666666671</v>
      </c>
      <c r="AF1117" s="848">
        <v>5.9299999999999999E-2</v>
      </c>
      <c r="AG1117" s="448">
        <v>751070</v>
      </c>
      <c r="AH1117" s="448">
        <v>861990</v>
      </c>
      <c r="AI1117" s="448">
        <v>6297.66</v>
      </c>
      <c r="AJ1117" s="448">
        <v>7.072222222222222</v>
      </c>
      <c r="AK1117" s="448">
        <v>8.1166666666666671</v>
      </c>
      <c r="AL1117" s="448">
        <v>5.9299999999999999E-2</v>
      </c>
    </row>
    <row r="1118" spans="1:38">
      <c r="A1118" s="437" t="s">
        <v>1104</v>
      </c>
      <c r="B1118" s="437" t="s">
        <v>2894</v>
      </c>
      <c r="C1118" s="437" t="s">
        <v>517</v>
      </c>
      <c r="D1118" s="437" t="s">
        <v>518</v>
      </c>
      <c r="E1118" s="437" t="s">
        <v>1393</v>
      </c>
      <c r="F1118" s="437" t="s">
        <v>986</v>
      </c>
      <c r="G1118" s="437" t="s">
        <v>1369</v>
      </c>
      <c r="H1118" s="437" t="s">
        <v>985</v>
      </c>
      <c r="I1118" s="437" t="s">
        <v>0</v>
      </c>
      <c r="J1118" s="437" t="s">
        <v>987</v>
      </c>
      <c r="K1118" s="437" t="s">
        <v>521</v>
      </c>
      <c r="L1118" s="437" t="s">
        <v>533</v>
      </c>
      <c r="M1118" s="437">
        <v>1</v>
      </c>
      <c r="N1118" s="437">
        <v>1</v>
      </c>
      <c r="O1118" s="437">
        <v>1</v>
      </c>
      <c r="P1118" s="437">
        <v>1</v>
      </c>
      <c r="Q1118" s="437">
        <v>1</v>
      </c>
      <c r="R1118" s="437">
        <v>1</v>
      </c>
      <c r="S1118" s="448">
        <v>194405</v>
      </c>
      <c r="T1118" s="448">
        <v>0</v>
      </c>
      <c r="U1118" s="448">
        <v>194405</v>
      </c>
      <c r="V1118" s="448">
        <v>526.51</v>
      </c>
      <c r="W1118" s="448">
        <v>0</v>
      </c>
      <c r="X1118" s="448">
        <v>0</v>
      </c>
      <c r="Y1118" s="448">
        <v>0</v>
      </c>
      <c r="Z1118" s="448">
        <v>0</v>
      </c>
      <c r="AA1118" s="846">
        <v>44071</v>
      </c>
      <c r="AB1118" s="846">
        <v>44436</v>
      </c>
      <c r="AC1118" s="847">
        <v>194405</v>
      </c>
      <c r="AD1118" s="448">
        <v>-8.3333333333333332E-3</v>
      </c>
      <c r="AE1118" s="448">
        <v>1.0138888888888888</v>
      </c>
      <c r="AF1118" s="848">
        <v>3.2500000000000001E-2</v>
      </c>
      <c r="AG1118" s="448">
        <v>0</v>
      </c>
      <c r="AH1118" s="448">
        <v>0</v>
      </c>
      <c r="AI1118" s="448">
        <v>0</v>
      </c>
      <c r="AJ1118" s="448">
        <v>0</v>
      </c>
      <c r="AK1118" s="448">
        <v>0</v>
      </c>
      <c r="AL1118" s="448">
        <v>0</v>
      </c>
    </row>
    <row r="1119" spans="1:38">
      <c r="A1119" s="437" t="s">
        <v>1104</v>
      </c>
      <c r="B1119" s="437" t="s">
        <v>2895</v>
      </c>
      <c r="C1119" s="437" t="s">
        <v>517</v>
      </c>
      <c r="D1119" s="437" t="s">
        <v>518</v>
      </c>
      <c r="E1119" s="437" t="s">
        <v>1393</v>
      </c>
      <c r="F1119" s="437" t="s">
        <v>986</v>
      </c>
      <c r="G1119" s="437" t="s">
        <v>1369</v>
      </c>
      <c r="H1119" s="437" t="s">
        <v>985</v>
      </c>
      <c r="I1119" s="437" t="s">
        <v>0</v>
      </c>
      <c r="J1119" s="437" t="s">
        <v>987</v>
      </c>
      <c r="K1119" s="437" t="s">
        <v>521</v>
      </c>
      <c r="L1119" s="437" t="s">
        <v>533</v>
      </c>
      <c r="M1119" s="437">
        <v>1</v>
      </c>
      <c r="N1119" s="437">
        <v>1</v>
      </c>
      <c r="O1119" s="437">
        <v>1</v>
      </c>
      <c r="P1119" s="437">
        <v>1</v>
      </c>
      <c r="Q1119" s="437">
        <v>1</v>
      </c>
      <c r="R1119" s="437">
        <v>1</v>
      </c>
      <c r="S1119" s="448">
        <v>16520</v>
      </c>
      <c r="T1119" s="448">
        <v>0</v>
      </c>
      <c r="U1119" s="448">
        <v>0</v>
      </c>
      <c r="V1119" s="448">
        <v>52.59</v>
      </c>
      <c r="W1119" s="448">
        <v>0</v>
      </c>
      <c r="X1119" s="448">
        <v>0</v>
      </c>
      <c r="Y1119" s="448">
        <v>0</v>
      </c>
      <c r="Z1119" s="448">
        <v>16520</v>
      </c>
      <c r="AA1119" s="846">
        <v>44071</v>
      </c>
      <c r="AB1119" s="846">
        <v>44801</v>
      </c>
      <c r="AC1119" s="847">
        <v>16520</v>
      </c>
      <c r="AD1119" s="448">
        <v>1.0055555555555555</v>
      </c>
      <c r="AE1119" s="448">
        <v>2.0277777777777777</v>
      </c>
      <c r="AF1119" s="848">
        <v>3.8199999999999998E-2</v>
      </c>
      <c r="AG1119" s="448">
        <v>16611.777777777777</v>
      </c>
      <c r="AH1119" s="448">
        <v>33498.888888888891</v>
      </c>
      <c r="AI1119" s="448">
        <v>631.06399999999996</v>
      </c>
      <c r="AJ1119" s="448">
        <v>1.0055555555555555</v>
      </c>
      <c r="AK1119" s="448">
        <v>2.0277777777777777</v>
      </c>
      <c r="AL1119" s="448">
        <v>3.8199999999999998E-2</v>
      </c>
    </row>
    <row r="1120" spans="1:38">
      <c r="A1120" s="437" t="s">
        <v>1104</v>
      </c>
      <c r="B1120" s="437" t="s">
        <v>2896</v>
      </c>
      <c r="C1120" s="437" t="s">
        <v>517</v>
      </c>
      <c r="D1120" s="437" t="s">
        <v>518</v>
      </c>
      <c r="E1120" s="437" t="s">
        <v>1393</v>
      </c>
      <c r="F1120" s="437" t="s">
        <v>986</v>
      </c>
      <c r="G1120" s="437" t="s">
        <v>1369</v>
      </c>
      <c r="H1120" s="437" t="s">
        <v>985</v>
      </c>
      <c r="I1120" s="437" t="s">
        <v>0</v>
      </c>
      <c r="J1120" s="437" t="s">
        <v>987</v>
      </c>
      <c r="K1120" s="437" t="s">
        <v>521</v>
      </c>
      <c r="L1120" s="437" t="s">
        <v>533</v>
      </c>
      <c r="M1120" s="437">
        <v>1</v>
      </c>
      <c r="N1120" s="437">
        <v>1</v>
      </c>
      <c r="O1120" s="437">
        <v>1</v>
      </c>
      <c r="P1120" s="437">
        <v>1</v>
      </c>
      <c r="Q1120" s="437">
        <v>1</v>
      </c>
      <c r="R1120" s="437">
        <v>1</v>
      </c>
      <c r="S1120" s="448">
        <v>231722.5</v>
      </c>
      <c r="T1120" s="448">
        <v>0</v>
      </c>
      <c r="U1120" s="448">
        <v>0</v>
      </c>
      <c r="V1120" s="448">
        <v>830.34</v>
      </c>
      <c r="W1120" s="448">
        <v>0</v>
      </c>
      <c r="X1120" s="448">
        <v>0</v>
      </c>
      <c r="Y1120" s="448">
        <v>0</v>
      </c>
      <c r="Z1120" s="448">
        <v>231722.5</v>
      </c>
      <c r="AA1120" s="846">
        <v>44071</v>
      </c>
      <c r="AB1120" s="846">
        <v>45166</v>
      </c>
      <c r="AC1120" s="847">
        <v>231722.5</v>
      </c>
      <c r="AD1120" s="448">
        <v>2.0194444444444444</v>
      </c>
      <c r="AE1120" s="448">
        <v>3.0416666666666665</v>
      </c>
      <c r="AF1120" s="848">
        <v>4.2999999999999997E-2</v>
      </c>
      <c r="AG1120" s="448">
        <v>467950.71527777775</v>
      </c>
      <c r="AH1120" s="448">
        <v>704822.60416666663</v>
      </c>
      <c r="AI1120" s="448">
        <v>9964.0674999999992</v>
      </c>
      <c r="AJ1120" s="448">
        <v>2.0194444444444444</v>
      </c>
      <c r="AK1120" s="448">
        <v>3.0416666666666665</v>
      </c>
      <c r="AL1120" s="448">
        <v>4.2999999999999997E-2</v>
      </c>
    </row>
    <row r="1121" spans="1:38">
      <c r="A1121" s="437" t="s">
        <v>1104</v>
      </c>
      <c r="B1121" s="437" t="s">
        <v>2897</v>
      </c>
      <c r="C1121" s="437" t="s">
        <v>517</v>
      </c>
      <c r="D1121" s="437" t="s">
        <v>518</v>
      </c>
      <c r="E1121" s="437" t="s">
        <v>1393</v>
      </c>
      <c r="F1121" s="437" t="s">
        <v>986</v>
      </c>
      <c r="G1121" s="437" t="s">
        <v>1369</v>
      </c>
      <c r="H1121" s="437" t="s">
        <v>985</v>
      </c>
      <c r="I1121" s="437" t="s">
        <v>0</v>
      </c>
      <c r="J1121" s="437" t="s">
        <v>987</v>
      </c>
      <c r="K1121" s="437" t="s">
        <v>521</v>
      </c>
      <c r="L1121" s="437" t="s">
        <v>533</v>
      </c>
      <c r="M1121" s="437">
        <v>1</v>
      </c>
      <c r="N1121" s="437">
        <v>1</v>
      </c>
      <c r="O1121" s="437">
        <v>1</v>
      </c>
      <c r="P1121" s="437">
        <v>1</v>
      </c>
      <c r="Q1121" s="437">
        <v>1</v>
      </c>
      <c r="R1121" s="437">
        <v>1</v>
      </c>
      <c r="S1121" s="448">
        <v>252962.5</v>
      </c>
      <c r="T1121" s="448">
        <v>0</v>
      </c>
      <c r="U1121" s="448">
        <v>0</v>
      </c>
      <c r="V1121" s="448">
        <v>992.88</v>
      </c>
      <c r="W1121" s="448">
        <v>0</v>
      </c>
      <c r="X1121" s="448">
        <v>0</v>
      </c>
      <c r="Y1121" s="448">
        <v>0</v>
      </c>
      <c r="Z1121" s="448">
        <v>252962.5</v>
      </c>
      <c r="AA1121" s="846">
        <v>44071</v>
      </c>
      <c r="AB1121" s="846">
        <v>45532</v>
      </c>
      <c r="AC1121" s="847">
        <v>252962.5</v>
      </c>
      <c r="AD1121" s="448">
        <v>3.036111111111111</v>
      </c>
      <c r="AE1121" s="448">
        <v>4.0583333333333336</v>
      </c>
      <c r="AF1121" s="848">
        <v>4.7100000000000003E-2</v>
      </c>
      <c r="AG1121" s="448">
        <v>768022.25694444438</v>
      </c>
      <c r="AH1121" s="448">
        <v>1026606.1458333334</v>
      </c>
      <c r="AI1121" s="448">
        <v>11914.533750000001</v>
      </c>
      <c r="AJ1121" s="448">
        <v>3.036111111111111</v>
      </c>
      <c r="AK1121" s="448">
        <v>4.0583333333333336</v>
      </c>
      <c r="AL1121" s="448">
        <v>4.7100000000000003E-2</v>
      </c>
    </row>
    <row r="1122" spans="1:38">
      <c r="A1122" s="437" t="s">
        <v>1104</v>
      </c>
      <c r="B1122" s="437" t="s">
        <v>2898</v>
      </c>
      <c r="C1122" s="437" t="s">
        <v>517</v>
      </c>
      <c r="D1122" s="437" t="s">
        <v>518</v>
      </c>
      <c r="E1122" s="437" t="s">
        <v>1393</v>
      </c>
      <c r="F1122" s="437" t="s">
        <v>986</v>
      </c>
      <c r="G1122" s="437" t="s">
        <v>1369</v>
      </c>
      <c r="H1122" s="437" t="s">
        <v>985</v>
      </c>
      <c r="I1122" s="437" t="s">
        <v>0</v>
      </c>
      <c r="J1122" s="437" t="s">
        <v>987</v>
      </c>
      <c r="K1122" s="437" t="s">
        <v>521</v>
      </c>
      <c r="L1122" s="437" t="s">
        <v>533</v>
      </c>
      <c r="M1122" s="437">
        <v>1</v>
      </c>
      <c r="N1122" s="437">
        <v>1</v>
      </c>
      <c r="O1122" s="437">
        <v>1</v>
      </c>
      <c r="P1122" s="437">
        <v>1</v>
      </c>
      <c r="Q1122" s="437">
        <v>1</v>
      </c>
      <c r="R1122" s="437">
        <v>1</v>
      </c>
      <c r="S1122" s="448">
        <v>227297.5</v>
      </c>
      <c r="T1122" s="448">
        <v>0</v>
      </c>
      <c r="U1122" s="448">
        <v>0</v>
      </c>
      <c r="V1122" s="448">
        <v>960.33</v>
      </c>
      <c r="W1122" s="448">
        <v>0</v>
      </c>
      <c r="X1122" s="448">
        <v>0</v>
      </c>
      <c r="Y1122" s="448">
        <v>0</v>
      </c>
      <c r="Z1122" s="448">
        <v>227297.5</v>
      </c>
      <c r="AA1122" s="846">
        <v>44071</v>
      </c>
      <c r="AB1122" s="846">
        <v>45897</v>
      </c>
      <c r="AC1122" s="847">
        <v>227297.5</v>
      </c>
      <c r="AD1122" s="448">
        <v>4.05</v>
      </c>
      <c r="AE1122" s="448">
        <v>5.072222222222222</v>
      </c>
      <c r="AF1122" s="848">
        <v>5.0700000000000002E-2</v>
      </c>
      <c r="AG1122" s="448">
        <v>920554.875</v>
      </c>
      <c r="AH1122" s="448">
        <v>1152903.4305555555</v>
      </c>
      <c r="AI1122" s="448">
        <v>11523.983250000001</v>
      </c>
      <c r="AJ1122" s="448">
        <v>4.05</v>
      </c>
      <c r="AK1122" s="448">
        <v>5.072222222222222</v>
      </c>
      <c r="AL1122" s="448">
        <v>5.0700000000000002E-2</v>
      </c>
    </row>
    <row r="1123" spans="1:38">
      <c r="A1123" s="437" t="s">
        <v>1104</v>
      </c>
      <c r="B1123" s="437" t="s">
        <v>2899</v>
      </c>
      <c r="C1123" s="437" t="s">
        <v>517</v>
      </c>
      <c r="D1123" s="437" t="s">
        <v>518</v>
      </c>
      <c r="E1123" s="437" t="s">
        <v>1393</v>
      </c>
      <c r="F1123" s="437" t="s">
        <v>986</v>
      </c>
      <c r="G1123" s="437" t="s">
        <v>1369</v>
      </c>
      <c r="H1123" s="437" t="s">
        <v>985</v>
      </c>
      <c r="I1123" s="437" t="s">
        <v>0</v>
      </c>
      <c r="J1123" s="437" t="s">
        <v>987</v>
      </c>
      <c r="K1123" s="437" t="s">
        <v>521</v>
      </c>
      <c r="L1123" s="437" t="s">
        <v>533</v>
      </c>
      <c r="M1123" s="437">
        <v>1</v>
      </c>
      <c r="N1123" s="437">
        <v>1</v>
      </c>
      <c r="O1123" s="437">
        <v>1</v>
      </c>
      <c r="P1123" s="437">
        <v>1</v>
      </c>
      <c r="Q1123" s="437">
        <v>1</v>
      </c>
      <c r="R1123" s="437">
        <v>1</v>
      </c>
      <c r="S1123" s="448">
        <v>354737.5</v>
      </c>
      <c r="T1123" s="448">
        <v>0</v>
      </c>
      <c r="U1123" s="448">
        <v>0</v>
      </c>
      <c r="V1123" s="448">
        <v>1584.49</v>
      </c>
      <c r="W1123" s="448">
        <v>0</v>
      </c>
      <c r="X1123" s="448">
        <v>0</v>
      </c>
      <c r="Y1123" s="448">
        <v>0</v>
      </c>
      <c r="Z1123" s="448">
        <v>354737.5</v>
      </c>
      <c r="AA1123" s="846">
        <v>44071</v>
      </c>
      <c r="AB1123" s="846">
        <v>46262</v>
      </c>
      <c r="AC1123" s="847">
        <v>354737.5</v>
      </c>
      <c r="AD1123" s="448">
        <v>5.0638888888888891</v>
      </c>
      <c r="AE1123" s="448">
        <v>6.0861111111111112</v>
      </c>
      <c r="AF1123" s="848">
        <v>5.3600000000000002E-2</v>
      </c>
      <c r="AG1123" s="448">
        <v>1796351.2847222222</v>
      </c>
      <c r="AH1123" s="448">
        <v>2158971.840277778</v>
      </c>
      <c r="AI1123" s="448">
        <v>19013.93</v>
      </c>
      <c r="AJ1123" s="448">
        <v>5.0638888888888891</v>
      </c>
      <c r="AK1123" s="448">
        <v>6.0861111111111121</v>
      </c>
      <c r="AL1123" s="448">
        <v>5.3600000000000002E-2</v>
      </c>
    </row>
    <row r="1124" spans="1:38">
      <c r="A1124" s="437" t="s">
        <v>1104</v>
      </c>
      <c r="B1124" s="437" t="s">
        <v>2900</v>
      </c>
      <c r="C1124" s="437" t="s">
        <v>517</v>
      </c>
      <c r="D1124" s="437" t="s">
        <v>518</v>
      </c>
      <c r="E1124" s="437" t="s">
        <v>1393</v>
      </c>
      <c r="F1124" s="437" t="s">
        <v>986</v>
      </c>
      <c r="G1124" s="437" t="s">
        <v>1369</v>
      </c>
      <c r="H1124" s="437" t="s">
        <v>985</v>
      </c>
      <c r="I1124" s="437" t="s">
        <v>0</v>
      </c>
      <c r="J1124" s="437" t="s">
        <v>987</v>
      </c>
      <c r="K1124" s="437" t="s">
        <v>521</v>
      </c>
      <c r="L1124" s="437" t="s">
        <v>533</v>
      </c>
      <c r="M1124" s="437">
        <v>1</v>
      </c>
      <c r="N1124" s="437">
        <v>1</v>
      </c>
      <c r="O1124" s="437">
        <v>1</v>
      </c>
      <c r="P1124" s="437">
        <v>1</v>
      </c>
      <c r="Q1124" s="437">
        <v>1</v>
      </c>
      <c r="R1124" s="437">
        <v>1</v>
      </c>
      <c r="S1124" s="448">
        <v>469935</v>
      </c>
      <c r="T1124" s="448">
        <v>0</v>
      </c>
      <c r="U1124" s="448">
        <v>0</v>
      </c>
      <c r="V1124" s="448">
        <v>2208.69</v>
      </c>
      <c r="W1124" s="448">
        <v>0</v>
      </c>
      <c r="X1124" s="448">
        <v>0</v>
      </c>
      <c r="Y1124" s="448">
        <v>0</v>
      </c>
      <c r="Z1124" s="448">
        <v>469935</v>
      </c>
      <c r="AA1124" s="846">
        <v>44071</v>
      </c>
      <c r="AB1124" s="846">
        <v>46627</v>
      </c>
      <c r="AC1124" s="847">
        <v>469935</v>
      </c>
      <c r="AD1124" s="448">
        <v>6.0777777777777775</v>
      </c>
      <c r="AE1124" s="448">
        <v>7.1</v>
      </c>
      <c r="AF1124" s="848">
        <v>5.6399999999999999E-2</v>
      </c>
      <c r="AG1124" s="448">
        <v>2856160.5</v>
      </c>
      <c r="AH1124" s="448">
        <v>3336538.5</v>
      </c>
      <c r="AI1124" s="448">
        <v>26504.333999999999</v>
      </c>
      <c r="AJ1124" s="448">
        <v>6.0777777777777775</v>
      </c>
      <c r="AK1124" s="448">
        <v>7.1</v>
      </c>
      <c r="AL1124" s="448">
        <v>5.6399999999999999E-2</v>
      </c>
    </row>
    <row r="1125" spans="1:38">
      <c r="A1125" s="437" t="s">
        <v>1104</v>
      </c>
      <c r="B1125" s="437" t="s">
        <v>2901</v>
      </c>
      <c r="C1125" s="437" t="s">
        <v>517</v>
      </c>
      <c r="D1125" s="437" t="s">
        <v>518</v>
      </c>
      <c r="E1125" s="437" t="s">
        <v>1393</v>
      </c>
      <c r="F1125" s="437" t="s">
        <v>986</v>
      </c>
      <c r="G1125" s="437" t="s">
        <v>1369</v>
      </c>
      <c r="H1125" s="437" t="s">
        <v>985</v>
      </c>
      <c r="I1125" s="437" t="s">
        <v>0</v>
      </c>
      <c r="J1125" s="437" t="s">
        <v>987</v>
      </c>
      <c r="K1125" s="437" t="s">
        <v>521</v>
      </c>
      <c r="L1125" s="437" t="s">
        <v>533</v>
      </c>
      <c r="M1125" s="437">
        <v>1</v>
      </c>
      <c r="N1125" s="437">
        <v>1</v>
      </c>
      <c r="O1125" s="437">
        <v>1</v>
      </c>
      <c r="P1125" s="437">
        <v>1</v>
      </c>
      <c r="Q1125" s="437">
        <v>1</v>
      </c>
      <c r="R1125" s="437">
        <v>1</v>
      </c>
      <c r="S1125" s="448">
        <v>964502.5</v>
      </c>
      <c r="T1125" s="448">
        <v>0</v>
      </c>
      <c r="U1125" s="448">
        <v>0</v>
      </c>
      <c r="V1125" s="448">
        <v>4766.25</v>
      </c>
      <c r="W1125" s="448">
        <v>0</v>
      </c>
      <c r="X1125" s="448">
        <v>0</v>
      </c>
      <c r="Y1125" s="448">
        <v>0</v>
      </c>
      <c r="Z1125" s="448">
        <v>964502.5</v>
      </c>
      <c r="AA1125" s="846">
        <v>44071</v>
      </c>
      <c r="AB1125" s="846">
        <v>46993</v>
      </c>
      <c r="AC1125" s="847">
        <v>964502.5</v>
      </c>
      <c r="AD1125" s="448">
        <v>7.0944444444444441</v>
      </c>
      <c r="AE1125" s="448">
        <v>8.1166666666666671</v>
      </c>
      <c r="AF1125" s="848">
        <v>5.9299999999999999E-2</v>
      </c>
      <c r="AG1125" s="448">
        <v>6842609.4027777771</v>
      </c>
      <c r="AH1125" s="448">
        <v>7828545.291666667</v>
      </c>
      <c r="AI1125" s="448">
        <v>57194.998249999997</v>
      </c>
      <c r="AJ1125" s="448">
        <v>7.0944444444444441</v>
      </c>
      <c r="AK1125" s="448">
        <v>8.1166666666666671</v>
      </c>
      <c r="AL1125" s="448">
        <v>5.9299999999999999E-2</v>
      </c>
    </row>
    <row r="1126" spans="1:38">
      <c r="A1126" s="437" t="s">
        <v>1104</v>
      </c>
      <c r="B1126" s="437" t="s">
        <v>2902</v>
      </c>
      <c r="C1126" s="437" t="s">
        <v>517</v>
      </c>
      <c r="D1126" s="437" t="s">
        <v>518</v>
      </c>
      <c r="E1126" s="437" t="s">
        <v>1393</v>
      </c>
      <c r="F1126" s="437" t="s">
        <v>986</v>
      </c>
      <c r="G1126" s="437" t="s">
        <v>1369</v>
      </c>
      <c r="H1126" s="437" t="s">
        <v>985</v>
      </c>
      <c r="I1126" s="437" t="s">
        <v>0</v>
      </c>
      <c r="J1126" s="437" t="s">
        <v>987</v>
      </c>
      <c r="K1126" s="437" t="s">
        <v>521</v>
      </c>
      <c r="L1126" s="437" t="s">
        <v>533</v>
      </c>
      <c r="M1126" s="437">
        <v>1</v>
      </c>
      <c r="N1126" s="437">
        <v>1</v>
      </c>
      <c r="O1126" s="437">
        <v>1</v>
      </c>
      <c r="P1126" s="437">
        <v>1</v>
      </c>
      <c r="Q1126" s="437">
        <v>1</v>
      </c>
      <c r="R1126" s="437">
        <v>1</v>
      </c>
      <c r="S1126" s="448">
        <v>1102562.5</v>
      </c>
      <c r="T1126" s="448">
        <v>0</v>
      </c>
      <c r="U1126" s="448">
        <v>0</v>
      </c>
      <c r="V1126" s="448">
        <v>5705.76</v>
      </c>
      <c r="W1126" s="448">
        <v>0</v>
      </c>
      <c r="X1126" s="448">
        <v>0</v>
      </c>
      <c r="Y1126" s="448">
        <v>0</v>
      </c>
      <c r="Z1126" s="448">
        <v>1102562.5</v>
      </c>
      <c r="AA1126" s="846">
        <v>44071</v>
      </c>
      <c r="AB1126" s="846">
        <v>47358</v>
      </c>
      <c r="AC1126" s="847">
        <v>1102562.5</v>
      </c>
      <c r="AD1126" s="448">
        <v>8.1083333333333325</v>
      </c>
      <c r="AE1126" s="448">
        <v>9.1305555555555564</v>
      </c>
      <c r="AF1126" s="848">
        <v>6.2100000000000002E-2</v>
      </c>
      <c r="AG1126" s="448">
        <v>8939944.2708333321</v>
      </c>
      <c r="AH1126" s="448">
        <v>10067008.159722224</v>
      </c>
      <c r="AI1126" s="448">
        <v>68469.131250000006</v>
      </c>
      <c r="AJ1126" s="448">
        <v>8.1083333333333325</v>
      </c>
      <c r="AK1126" s="448">
        <v>9.1305555555555564</v>
      </c>
      <c r="AL1126" s="448">
        <v>6.2100000000000002E-2</v>
      </c>
    </row>
    <row r="1127" spans="1:38">
      <c r="A1127" s="437" t="s">
        <v>1104</v>
      </c>
      <c r="B1127" s="437" t="s">
        <v>2903</v>
      </c>
      <c r="C1127" s="437" t="s">
        <v>517</v>
      </c>
      <c r="D1127" s="437" t="s">
        <v>518</v>
      </c>
      <c r="E1127" s="437" t="s">
        <v>1393</v>
      </c>
      <c r="F1127" s="437" t="s">
        <v>986</v>
      </c>
      <c r="G1127" s="437" t="s">
        <v>1369</v>
      </c>
      <c r="H1127" s="437" t="s">
        <v>985</v>
      </c>
      <c r="I1127" s="437" t="s">
        <v>0</v>
      </c>
      <c r="J1127" s="437" t="s">
        <v>987</v>
      </c>
      <c r="K1127" s="437" t="s">
        <v>521</v>
      </c>
      <c r="L1127" s="437" t="s">
        <v>533</v>
      </c>
      <c r="M1127" s="437">
        <v>1</v>
      </c>
      <c r="N1127" s="437">
        <v>1</v>
      </c>
      <c r="O1127" s="437">
        <v>1</v>
      </c>
      <c r="P1127" s="437">
        <v>1</v>
      </c>
      <c r="Q1127" s="437">
        <v>1</v>
      </c>
      <c r="R1127" s="437">
        <v>1</v>
      </c>
      <c r="S1127" s="448">
        <v>265500</v>
      </c>
      <c r="T1127" s="448">
        <v>0</v>
      </c>
      <c r="U1127" s="448">
        <v>0</v>
      </c>
      <c r="V1127" s="448">
        <v>1438.12</v>
      </c>
      <c r="W1127" s="448">
        <v>0</v>
      </c>
      <c r="X1127" s="448">
        <v>0</v>
      </c>
      <c r="Y1127" s="448">
        <v>0</v>
      </c>
      <c r="Z1127" s="448">
        <v>265500</v>
      </c>
      <c r="AA1127" s="846">
        <v>44071</v>
      </c>
      <c r="AB1127" s="846">
        <v>47723</v>
      </c>
      <c r="AC1127" s="847">
        <v>265500</v>
      </c>
      <c r="AD1127" s="448">
        <v>9.1222222222222218</v>
      </c>
      <c r="AE1127" s="448">
        <v>10.144444444444444</v>
      </c>
      <c r="AF1127" s="848">
        <v>6.5000000000000002E-2</v>
      </c>
      <c r="AG1127" s="448">
        <v>2421950</v>
      </c>
      <c r="AH1127" s="448">
        <v>2693350</v>
      </c>
      <c r="AI1127" s="448">
        <v>17257.5</v>
      </c>
      <c r="AJ1127" s="448">
        <v>9.1222222222222218</v>
      </c>
      <c r="AK1127" s="448">
        <v>10.144444444444444</v>
      </c>
      <c r="AL1127" s="448">
        <v>6.5000000000000002E-2</v>
      </c>
    </row>
    <row r="1128" spans="1:38">
      <c r="A1128" s="437" t="s">
        <v>1105</v>
      </c>
      <c r="B1128" s="437" t="s">
        <v>2904</v>
      </c>
      <c r="C1128" s="437" t="s">
        <v>517</v>
      </c>
      <c r="D1128" s="437" t="s">
        <v>518</v>
      </c>
      <c r="E1128" s="437" t="s">
        <v>1393</v>
      </c>
      <c r="F1128" s="437" t="s">
        <v>986</v>
      </c>
      <c r="G1128" s="437" t="s">
        <v>1369</v>
      </c>
      <c r="H1128" s="437" t="s">
        <v>985</v>
      </c>
      <c r="I1128" s="437" t="s">
        <v>0</v>
      </c>
      <c r="J1128" s="437" t="s">
        <v>987</v>
      </c>
      <c r="K1128" s="437" t="s">
        <v>521</v>
      </c>
      <c r="L1128" s="437" t="s">
        <v>533</v>
      </c>
      <c r="M1128" s="437">
        <v>1</v>
      </c>
      <c r="N1128" s="437">
        <v>1</v>
      </c>
      <c r="O1128" s="437">
        <v>1</v>
      </c>
      <c r="P1128" s="437">
        <v>1</v>
      </c>
      <c r="Q1128" s="437">
        <v>1</v>
      </c>
      <c r="R1128" s="437">
        <v>1</v>
      </c>
      <c r="S1128" s="448">
        <v>106200</v>
      </c>
      <c r="T1128" s="448">
        <v>0</v>
      </c>
      <c r="U1128" s="448">
        <v>0</v>
      </c>
      <c r="V1128" s="448">
        <v>287.62</v>
      </c>
      <c r="W1128" s="448">
        <v>0</v>
      </c>
      <c r="X1128" s="448">
        <v>0</v>
      </c>
      <c r="Y1128" s="448">
        <v>0</v>
      </c>
      <c r="Z1128" s="448">
        <v>106200</v>
      </c>
      <c r="AA1128" s="846">
        <v>44085</v>
      </c>
      <c r="AB1128" s="846">
        <v>44450</v>
      </c>
      <c r="AC1128" s="847">
        <v>106200</v>
      </c>
      <c r="AD1128" s="448">
        <v>3.0555555555555555E-2</v>
      </c>
      <c r="AE1128" s="448">
        <v>1.0138888888888888</v>
      </c>
      <c r="AF1128" s="848">
        <v>3.2500000000000001E-2</v>
      </c>
      <c r="AG1128" s="448">
        <v>3245</v>
      </c>
      <c r="AH1128" s="448">
        <v>107675</v>
      </c>
      <c r="AI1128" s="448">
        <v>3451.5</v>
      </c>
      <c r="AJ1128" s="448">
        <v>3.0555555555555555E-2</v>
      </c>
      <c r="AK1128" s="448">
        <v>1.0138888888888888</v>
      </c>
      <c r="AL1128" s="448">
        <v>3.2500000000000001E-2</v>
      </c>
    </row>
    <row r="1129" spans="1:38">
      <c r="A1129" s="437" t="s">
        <v>1105</v>
      </c>
      <c r="B1129" s="437" t="s">
        <v>2905</v>
      </c>
      <c r="C1129" s="437" t="s">
        <v>517</v>
      </c>
      <c r="D1129" s="437" t="s">
        <v>518</v>
      </c>
      <c r="E1129" s="437" t="s">
        <v>1393</v>
      </c>
      <c r="F1129" s="437" t="s">
        <v>986</v>
      </c>
      <c r="G1129" s="437" t="s">
        <v>1369</v>
      </c>
      <c r="H1129" s="437" t="s">
        <v>985</v>
      </c>
      <c r="I1129" s="437" t="s">
        <v>0</v>
      </c>
      <c r="J1129" s="437" t="s">
        <v>987</v>
      </c>
      <c r="K1129" s="437" t="s">
        <v>521</v>
      </c>
      <c r="L1129" s="437" t="s">
        <v>533</v>
      </c>
      <c r="M1129" s="437">
        <v>1</v>
      </c>
      <c r="N1129" s="437">
        <v>1</v>
      </c>
      <c r="O1129" s="437">
        <v>1</v>
      </c>
      <c r="P1129" s="437">
        <v>1</v>
      </c>
      <c r="Q1129" s="437">
        <v>1</v>
      </c>
      <c r="R1129" s="437">
        <v>1</v>
      </c>
      <c r="S1129" s="448">
        <v>156350</v>
      </c>
      <c r="T1129" s="448">
        <v>0</v>
      </c>
      <c r="U1129" s="448">
        <v>0</v>
      </c>
      <c r="V1129" s="448">
        <v>497.71</v>
      </c>
      <c r="W1129" s="448">
        <v>0</v>
      </c>
      <c r="X1129" s="448">
        <v>0</v>
      </c>
      <c r="Y1129" s="448">
        <v>0</v>
      </c>
      <c r="Z1129" s="448">
        <v>156350</v>
      </c>
      <c r="AA1129" s="846">
        <v>44085</v>
      </c>
      <c r="AB1129" s="846">
        <v>44815</v>
      </c>
      <c r="AC1129" s="847">
        <v>156350</v>
      </c>
      <c r="AD1129" s="448">
        <v>1.0444444444444445</v>
      </c>
      <c r="AE1129" s="448">
        <v>2.0277777777777777</v>
      </c>
      <c r="AF1129" s="848">
        <v>3.8199999999999998E-2</v>
      </c>
      <c r="AG1129" s="448">
        <v>163298.88888888891</v>
      </c>
      <c r="AH1129" s="448">
        <v>317043.05555555556</v>
      </c>
      <c r="AI1129" s="448">
        <v>5972.57</v>
      </c>
      <c r="AJ1129" s="448">
        <v>1.0444444444444445</v>
      </c>
      <c r="AK1129" s="448">
        <v>2.0277777777777777</v>
      </c>
      <c r="AL1129" s="448">
        <v>3.8199999999999998E-2</v>
      </c>
    </row>
    <row r="1130" spans="1:38">
      <c r="A1130" s="437" t="s">
        <v>1105</v>
      </c>
      <c r="B1130" s="437" t="s">
        <v>2906</v>
      </c>
      <c r="C1130" s="437" t="s">
        <v>517</v>
      </c>
      <c r="D1130" s="437" t="s">
        <v>518</v>
      </c>
      <c r="E1130" s="437" t="s">
        <v>1393</v>
      </c>
      <c r="F1130" s="437" t="s">
        <v>986</v>
      </c>
      <c r="G1130" s="437" t="s">
        <v>1369</v>
      </c>
      <c r="H1130" s="437" t="s">
        <v>985</v>
      </c>
      <c r="I1130" s="437" t="s">
        <v>0</v>
      </c>
      <c r="J1130" s="437" t="s">
        <v>987</v>
      </c>
      <c r="K1130" s="437" t="s">
        <v>521</v>
      </c>
      <c r="L1130" s="437" t="s">
        <v>533</v>
      </c>
      <c r="M1130" s="437">
        <v>1</v>
      </c>
      <c r="N1130" s="437">
        <v>1</v>
      </c>
      <c r="O1130" s="437">
        <v>1</v>
      </c>
      <c r="P1130" s="437">
        <v>1</v>
      </c>
      <c r="Q1130" s="437">
        <v>1</v>
      </c>
      <c r="R1130" s="437">
        <v>1</v>
      </c>
      <c r="S1130" s="448">
        <v>415360</v>
      </c>
      <c r="T1130" s="448">
        <v>0</v>
      </c>
      <c r="U1130" s="448">
        <v>0</v>
      </c>
      <c r="V1130" s="448">
        <v>1488.37</v>
      </c>
      <c r="W1130" s="448">
        <v>0</v>
      </c>
      <c r="X1130" s="448">
        <v>0</v>
      </c>
      <c r="Y1130" s="448">
        <v>0</v>
      </c>
      <c r="Z1130" s="448">
        <v>415360</v>
      </c>
      <c r="AA1130" s="846">
        <v>44085</v>
      </c>
      <c r="AB1130" s="846">
        <v>45180</v>
      </c>
      <c r="AC1130" s="847">
        <v>415360</v>
      </c>
      <c r="AD1130" s="448">
        <v>2.0583333333333331</v>
      </c>
      <c r="AE1130" s="448">
        <v>3.0416666666666665</v>
      </c>
      <c r="AF1130" s="848">
        <v>4.2999999999999997E-2</v>
      </c>
      <c r="AG1130" s="448">
        <v>854949.33333333326</v>
      </c>
      <c r="AH1130" s="448">
        <v>1263386.6666666665</v>
      </c>
      <c r="AI1130" s="448">
        <v>17860.48</v>
      </c>
      <c r="AJ1130" s="448">
        <v>2.0583333333333331</v>
      </c>
      <c r="AK1130" s="448">
        <v>3.0416666666666661</v>
      </c>
      <c r="AL1130" s="448">
        <v>4.2999999999999997E-2</v>
      </c>
    </row>
    <row r="1131" spans="1:38">
      <c r="A1131" s="437" t="s">
        <v>1105</v>
      </c>
      <c r="B1131" s="437" t="s">
        <v>2907</v>
      </c>
      <c r="C1131" s="437" t="s">
        <v>517</v>
      </c>
      <c r="D1131" s="437" t="s">
        <v>518</v>
      </c>
      <c r="E1131" s="437" t="s">
        <v>1393</v>
      </c>
      <c r="F1131" s="437" t="s">
        <v>986</v>
      </c>
      <c r="G1131" s="437" t="s">
        <v>1369</v>
      </c>
      <c r="H1131" s="437" t="s">
        <v>985</v>
      </c>
      <c r="I1131" s="437" t="s">
        <v>0</v>
      </c>
      <c r="J1131" s="437" t="s">
        <v>987</v>
      </c>
      <c r="K1131" s="437" t="s">
        <v>521</v>
      </c>
      <c r="L1131" s="437" t="s">
        <v>533</v>
      </c>
      <c r="M1131" s="437">
        <v>1</v>
      </c>
      <c r="N1131" s="437">
        <v>1</v>
      </c>
      <c r="O1131" s="437">
        <v>1</v>
      </c>
      <c r="P1131" s="437">
        <v>1</v>
      </c>
      <c r="Q1131" s="437">
        <v>1</v>
      </c>
      <c r="R1131" s="437">
        <v>1</v>
      </c>
      <c r="S1131" s="448">
        <v>318157.5</v>
      </c>
      <c r="T1131" s="448">
        <v>0</v>
      </c>
      <c r="U1131" s="448">
        <v>0</v>
      </c>
      <c r="V1131" s="448">
        <v>1248.77</v>
      </c>
      <c r="W1131" s="448">
        <v>0</v>
      </c>
      <c r="X1131" s="448">
        <v>0</v>
      </c>
      <c r="Y1131" s="448">
        <v>0</v>
      </c>
      <c r="Z1131" s="448">
        <v>318157.5</v>
      </c>
      <c r="AA1131" s="846">
        <v>44085</v>
      </c>
      <c r="AB1131" s="846">
        <v>45546</v>
      </c>
      <c r="AC1131" s="847">
        <v>318157.5</v>
      </c>
      <c r="AD1131" s="448">
        <v>3.0750000000000002</v>
      </c>
      <c r="AE1131" s="448">
        <v>4.0583333333333336</v>
      </c>
      <c r="AF1131" s="848">
        <v>4.7100000000000003E-2</v>
      </c>
      <c r="AG1131" s="448">
        <v>978334.3125</v>
      </c>
      <c r="AH1131" s="448">
        <v>1291189.1875</v>
      </c>
      <c r="AI1131" s="448">
        <v>14985.218250000002</v>
      </c>
      <c r="AJ1131" s="448">
        <v>3.0750000000000002</v>
      </c>
      <c r="AK1131" s="448">
        <v>4.0583333333333336</v>
      </c>
      <c r="AL1131" s="448">
        <v>4.7100000000000003E-2</v>
      </c>
    </row>
    <row r="1132" spans="1:38">
      <c r="A1132" s="437" t="s">
        <v>1105</v>
      </c>
      <c r="B1132" s="437" t="s">
        <v>2908</v>
      </c>
      <c r="C1132" s="437" t="s">
        <v>517</v>
      </c>
      <c r="D1132" s="437" t="s">
        <v>518</v>
      </c>
      <c r="E1132" s="437" t="s">
        <v>1393</v>
      </c>
      <c r="F1132" s="437" t="s">
        <v>986</v>
      </c>
      <c r="G1132" s="437" t="s">
        <v>1369</v>
      </c>
      <c r="H1132" s="437" t="s">
        <v>985</v>
      </c>
      <c r="I1132" s="437" t="s">
        <v>0</v>
      </c>
      <c r="J1132" s="437" t="s">
        <v>987</v>
      </c>
      <c r="K1132" s="437" t="s">
        <v>521</v>
      </c>
      <c r="L1132" s="437" t="s">
        <v>533</v>
      </c>
      <c r="M1132" s="437">
        <v>1</v>
      </c>
      <c r="N1132" s="437">
        <v>1</v>
      </c>
      <c r="O1132" s="437">
        <v>1</v>
      </c>
      <c r="P1132" s="437">
        <v>1</v>
      </c>
      <c r="Q1132" s="437">
        <v>1</v>
      </c>
      <c r="R1132" s="437">
        <v>1</v>
      </c>
      <c r="S1132" s="448">
        <v>334382.5</v>
      </c>
      <c r="T1132" s="448">
        <v>0</v>
      </c>
      <c r="U1132" s="448">
        <v>0</v>
      </c>
      <c r="V1132" s="448">
        <v>1412.77</v>
      </c>
      <c r="W1132" s="448">
        <v>0</v>
      </c>
      <c r="X1132" s="448">
        <v>0</v>
      </c>
      <c r="Y1132" s="448">
        <v>0</v>
      </c>
      <c r="Z1132" s="448">
        <v>334382.5</v>
      </c>
      <c r="AA1132" s="846">
        <v>44085</v>
      </c>
      <c r="AB1132" s="846">
        <v>45911</v>
      </c>
      <c r="AC1132" s="847">
        <v>334382.5</v>
      </c>
      <c r="AD1132" s="448">
        <v>4.0888888888888886</v>
      </c>
      <c r="AE1132" s="448">
        <v>5.072222222222222</v>
      </c>
      <c r="AF1132" s="848">
        <v>5.0700000000000002E-2</v>
      </c>
      <c r="AG1132" s="448">
        <v>1367252.8888888888</v>
      </c>
      <c r="AH1132" s="448">
        <v>1696062.3472222222</v>
      </c>
      <c r="AI1132" s="448">
        <v>16953.192750000002</v>
      </c>
      <c r="AJ1132" s="448">
        <v>4.0888888888888886</v>
      </c>
      <c r="AK1132" s="448">
        <v>5.072222222222222</v>
      </c>
      <c r="AL1132" s="448">
        <v>5.0700000000000009E-2</v>
      </c>
    </row>
    <row r="1133" spans="1:38">
      <c r="A1133" s="437" t="s">
        <v>1105</v>
      </c>
      <c r="B1133" s="437" t="s">
        <v>2909</v>
      </c>
      <c r="C1133" s="437" t="s">
        <v>517</v>
      </c>
      <c r="D1133" s="437" t="s">
        <v>518</v>
      </c>
      <c r="E1133" s="437" t="s">
        <v>1393</v>
      </c>
      <c r="F1133" s="437" t="s">
        <v>986</v>
      </c>
      <c r="G1133" s="437" t="s">
        <v>1369</v>
      </c>
      <c r="H1133" s="437" t="s">
        <v>985</v>
      </c>
      <c r="I1133" s="437" t="s">
        <v>0</v>
      </c>
      <c r="J1133" s="437" t="s">
        <v>987</v>
      </c>
      <c r="K1133" s="437" t="s">
        <v>521</v>
      </c>
      <c r="L1133" s="437" t="s">
        <v>533</v>
      </c>
      <c r="M1133" s="437">
        <v>1</v>
      </c>
      <c r="N1133" s="437">
        <v>1</v>
      </c>
      <c r="O1133" s="437">
        <v>1</v>
      </c>
      <c r="P1133" s="437">
        <v>1</v>
      </c>
      <c r="Q1133" s="437">
        <v>1</v>
      </c>
      <c r="R1133" s="437">
        <v>1</v>
      </c>
      <c r="S1133" s="448">
        <v>638675</v>
      </c>
      <c r="T1133" s="448">
        <v>0</v>
      </c>
      <c r="U1133" s="448">
        <v>0</v>
      </c>
      <c r="V1133" s="448">
        <v>2852.75</v>
      </c>
      <c r="W1133" s="448">
        <v>0</v>
      </c>
      <c r="X1133" s="448">
        <v>0</v>
      </c>
      <c r="Y1133" s="448">
        <v>0</v>
      </c>
      <c r="Z1133" s="448">
        <v>638675</v>
      </c>
      <c r="AA1133" s="846">
        <v>44085</v>
      </c>
      <c r="AB1133" s="846">
        <v>46276</v>
      </c>
      <c r="AC1133" s="847">
        <v>638675</v>
      </c>
      <c r="AD1133" s="448">
        <v>5.1027777777777779</v>
      </c>
      <c r="AE1133" s="448">
        <v>6.0861111111111112</v>
      </c>
      <c r="AF1133" s="848">
        <v>5.3600000000000002E-2</v>
      </c>
      <c r="AG1133" s="448">
        <v>3259016.5972222225</v>
      </c>
      <c r="AH1133" s="448">
        <v>3887047.013888889</v>
      </c>
      <c r="AI1133" s="448">
        <v>34232.980000000003</v>
      </c>
      <c r="AJ1133" s="448">
        <v>5.1027777777777779</v>
      </c>
      <c r="AK1133" s="448">
        <v>6.0861111111111112</v>
      </c>
      <c r="AL1133" s="448">
        <v>5.3600000000000002E-2</v>
      </c>
    </row>
    <row r="1134" spans="1:38">
      <c r="A1134" s="437" t="s">
        <v>1105</v>
      </c>
      <c r="B1134" s="437" t="s">
        <v>2910</v>
      </c>
      <c r="C1134" s="437" t="s">
        <v>517</v>
      </c>
      <c r="D1134" s="437" t="s">
        <v>518</v>
      </c>
      <c r="E1134" s="437" t="s">
        <v>1393</v>
      </c>
      <c r="F1134" s="437" t="s">
        <v>986</v>
      </c>
      <c r="G1134" s="437" t="s">
        <v>1369</v>
      </c>
      <c r="H1134" s="437" t="s">
        <v>985</v>
      </c>
      <c r="I1134" s="437" t="s">
        <v>0</v>
      </c>
      <c r="J1134" s="437" t="s">
        <v>987</v>
      </c>
      <c r="K1134" s="437" t="s">
        <v>521</v>
      </c>
      <c r="L1134" s="437" t="s">
        <v>533</v>
      </c>
      <c r="M1134" s="437">
        <v>1</v>
      </c>
      <c r="N1134" s="437">
        <v>1</v>
      </c>
      <c r="O1134" s="437">
        <v>1</v>
      </c>
      <c r="P1134" s="437">
        <v>1</v>
      </c>
      <c r="Q1134" s="437">
        <v>1</v>
      </c>
      <c r="R1134" s="437">
        <v>1</v>
      </c>
      <c r="S1134" s="448">
        <v>1091500</v>
      </c>
      <c r="T1134" s="448">
        <v>0</v>
      </c>
      <c r="U1134" s="448">
        <v>0</v>
      </c>
      <c r="V1134" s="448">
        <v>5130.05</v>
      </c>
      <c r="W1134" s="448">
        <v>0</v>
      </c>
      <c r="X1134" s="448">
        <v>0</v>
      </c>
      <c r="Y1134" s="448">
        <v>0</v>
      </c>
      <c r="Z1134" s="448">
        <v>1091500</v>
      </c>
      <c r="AA1134" s="846">
        <v>44085</v>
      </c>
      <c r="AB1134" s="846">
        <v>46641</v>
      </c>
      <c r="AC1134" s="847">
        <v>1091500</v>
      </c>
      <c r="AD1134" s="448">
        <v>6.1166666666666663</v>
      </c>
      <c r="AE1134" s="448">
        <v>7.1</v>
      </c>
      <c r="AF1134" s="848">
        <v>5.6399999999999999E-2</v>
      </c>
      <c r="AG1134" s="448">
        <v>6676341.666666666</v>
      </c>
      <c r="AH1134" s="448">
        <v>7749650</v>
      </c>
      <c r="AI1134" s="448">
        <v>61560.6</v>
      </c>
      <c r="AJ1134" s="448">
        <v>6.1166666666666663</v>
      </c>
      <c r="AK1134" s="448">
        <v>7.1</v>
      </c>
      <c r="AL1134" s="448">
        <v>5.6399999999999999E-2</v>
      </c>
    </row>
    <row r="1135" spans="1:38">
      <c r="A1135" s="437" t="s">
        <v>1105</v>
      </c>
      <c r="B1135" s="437" t="s">
        <v>2911</v>
      </c>
      <c r="C1135" s="437" t="s">
        <v>517</v>
      </c>
      <c r="D1135" s="437" t="s">
        <v>518</v>
      </c>
      <c r="E1135" s="437" t="s">
        <v>1393</v>
      </c>
      <c r="F1135" s="437" t="s">
        <v>986</v>
      </c>
      <c r="G1135" s="437" t="s">
        <v>1369</v>
      </c>
      <c r="H1135" s="437" t="s">
        <v>985</v>
      </c>
      <c r="I1135" s="437" t="s">
        <v>0</v>
      </c>
      <c r="J1135" s="437" t="s">
        <v>987</v>
      </c>
      <c r="K1135" s="437" t="s">
        <v>521</v>
      </c>
      <c r="L1135" s="437" t="s">
        <v>533</v>
      </c>
      <c r="M1135" s="437">
        <v>1</v>
      </c>
      <c r="N1135" s="437">
        <v>1</v>
      </c>
      <c r="O1135" s="437">
        <v>1</v>
      </c>
      <c r="P1135" s="437">
        <v>1</v>
      </c>
      <c r="Q1135" s="437">
        <v>1</v>
      </c>
      <c r="R1135" s="437">
        <v>1</v>
      </c>
      <c r="S1135" s="448">
        <v>698412.5</v>
      </c>
      <c r="T1135" s="448">
        <v>0</v>
      </c>
      <c r="U1135" s="448">
        <v>0</v>
      </c>
      <c r="V1135" s="448">
        <v>3451.32</v>
      </c>
      <c r="W1135" s="448">
        <v>0</v>
      </c>
      <c r="X1135" s="448">
        <v>0</v>
      </c>
      <c r="Y1135" s="448">
        <v>0</v>
      </c>
      <c r="Z1135" s="448">
        <v>698412.5</v>
      </c>
      <c r="AA1135" s="846">
        <v>44085</v>
      </c>
      <c r="AB1135" s="846">
        <v>47007</v>
      </c>
      <c r="AC1135" s="847">
        <v>698412.5</v>
      </c>
      <c r="AD1135" s="448">
        <v>7.1333333333333337</v>
      </c>
      <c r="AE1135" s="448">
        <v>8.1166666666666671</v>
      </c>
      <c r="AF1135" s="848">
        <v>5.9299999999999999E-2</v>
      </c>
      <c r="AG1135" s="448">
        <v>4982009.166666667</v>
      </c>
      <c r="AH1135" s="448">
        <v>5668781.458333334</v>
      </c>
      <c r="AI1135" s="448">
        <v>41415.861250000002</v>
      </c>
      <c r="AJ1135" s="448">
        <v>7.1333333333333337</v>
      </c>
      <c r="AK1135" s="448">
        <v>8.1166666666666671</v>
      </c>
      <c r="AL1135" s="448">
        <v>5.9300000000000005E-2</v>
      </c>
    </row>
    <row r="1136" spans="1:38">
      <c r="A1136" s="437" t="s">
        <v>1105</v>
      </c>
      <c r="B1136" s="437" t="s">
        <v>2912</v>
      </c>
      <c r="C1136" s="437" t="s">
        <v>517</v>
      </c>
      <c r="D1136" s="437" t="s">
        <v>518</v>
      </c>
      <c r="E1136" s="437" t="s">
        <v>1393</v>
      </c>
      <c r="F1136" s="437" t="s">
        <v>986</v>
      </c>
      <c r="G1136" s="437" t="s">
        <v>1369</v>
      </c>
      <c r="H1136" s="437" t="s">
        <v>985</v>
      </c>
      <c r="I1136" s="437" t="s">
        <v>0</v>
      </c>
      <c r="J1136" s="437" t="s">
        <v>987</v>
      </c>
      <c r="K1136" s="437" t="s">
        <v>521</v>
      </c>
      <c r="L1136" s="437" t="s">
        <v>533</v>
      </c>
      <c r="M1136" s="437">
        <v>1</v>
      </c>
      <c r="N1136" s="437">
        <v>1</v>
      </c>
      <c r="O1136" s="437">
        <v>1</v>
      </c>
      <c r="P1136" s="437">
        <v>1</v>
      </c>
      <c r="Q1136" s="437">
        <v>1</v>
      </c>
      <c r="R1136" s="437">
        <v>1</v>
      </c>
      <c r="S1136" s="448">
        <v>1217612.5</v>
      </c>
      <c r="T1136" s="448">
        <v>0</v>
      </c>
      <c r="U1136" s="448">
        <v>0</v>
      </c>
      <c r="V1136" s="448">
        <v>6301.14</v>
      </c>
      <c r="W1136" s="448">
        <v>0</v>
      </c>
      <c r="X1136" s="448">
        <v>0</v>
      </c>
      <c r="Y1136" s="448">
        <v>0</v>
      </c>
      <c r="Z1136" s="448">
        <v>1217612.5</v>
      </c>
      <c r="AA1136" s="846">
        <v>44085</v>
      </c>
      <c r="AB1136" s="846">
        <v>47372</v>
      </c>
      <c r="AC1136" s="847">
        <v>1217612.5</v>
      </c>
      <c r="AD1136" s="448">
        <v>8.1472222222222221</v>
      </c>
      <c r="AE1136" s="448">
        <v>9.1305555555555564</v>
      </c>
      <c r="AF1136" s="848">
        <v>6.2100000000000002E-2</v>
      </c>
      <c r="AG1136" s="448">
        <v>9920159.618055556</v>
      </c>
      <c r="AH1136" s="448">
        <v>11117478.57638889</v>
      </c>
      <c r="AI1136" s="448">
        <v>75613.736250000002</v>
      </c>
      <c r="AJ1136" s="448">
        <v>8.1472222222222221</v>
      </c>
      <c r="AK1136" s="448">
        <v>9.1305555555555564</v>
      </c>
      <c r="AL1136" s="448">
        <v>6.2100000000000002E-2</v>
      </c>
    </row>
    <row r="1137" spans="1:38">
      <c r="A1137" s="437" t="s">
        <v>1105</v>
      </c>
      <c r="B1137" s="437" t="s">
        <v>2913</v>
      </c>
      <c r="C1137" s="437" t="s">
        <v>517</v>
      </c>
      <c r="D1137" s="437" t="s">
        <v>518</v>
      </c>
      <c r="E1137" s="437" t="s">
        <v>1393</v>
      </c>
      <c r="F1137" s="437" t="s">
        <v>986</v>
      </c>
      <c r="G1137" s="437" t="s">
        <v>1369</v>
      </c>
      <c r="H1137" s="437" t="s">
        <v>985</v>
      </c>
      <c r="I1137" s="437" t="s">
        <v>0</v>
      </c>
      <c r="J1137" s="437" t="s">
        <v>987</v>
      </c>
      <c r="K1137" s="437" t="s">
        <v>521</v>
      </c>
      <c r="L1137" s="437" t="s">
        <v>533</v>
      </c>
      <c r="M1137" s="437">
        <v>1</v>
      </c>
      <c r="N1137" s="437">
        <v>1</v>
      </c>
      <c r="O1137" s="437">
        <v>1</v>
      </c>
      <c r="P1137" s="437">
        <v>1</v>
      </c>
      <c r="Q1137" s="437">
        <v>1</v>
      </c>
      <c r="R1137" s="437">
        <v>1</v>
      </c>
      <c r="S1137" s="448">
        <v>512562.5</v>
      </c>
      <c r="T1137" s="448">
        <v>0</v>
      </c>
      <c r="U1137" s="448">
        <v>0</v>
      </c>
      <c r="V1137" s="448">
        <v>2776.38</v>
      </c>
      <c r="W1137" s="448">
        <v>0</v>
      </c>
      <c r="X1137" s="448">
        <v>0</v>
      </c>
      <c r="Y1137" s="448">
        <v>0</v>
      </c>
      <c r="Z1137" s="448">
        <v>512562.5</v>
      </c>
      <c r="AA1137" s="846">
        <v>44085</v>
      </c>
      <c r="AB1137" s="846">
        <v>47737</v>
      </c>
      <c r="AC1137" s="847">
        <v>512562.5</v>
      </c>
      <c r="AD1137" s="448">
        <v>9.1611111111111114</v>
      </c>
      <c r="AE1137" s="448">
        <v>10.144444444444444</v>
      </c>
      <c r="AF1137" s="848">
        <v>6.5000000000000002E-2</v>
      </c>
      <c r="AG1137" s="448">
        <v>4695642.013888889</v>
      </c>
      <c r="AH1137" s="448">
        <v>5199661.805555555</v>
      </c>
      <c r="AI1137" s="448">
        <v>33316.5625</v>
      </c>
      <c r="AJ1137" s="448">
        <v>9.1611111111111114</v>
      </c>
      <c r="AK1137" s="448">
        <v>10.144444444444444</v>
      </c>
      <c r="AL1137" s="448">
        <v>6.5000000000000002E-2</v>
      </c>
    </row>
    <row r="1138" spans="1:38">
      <c r="A1138" s="437" t="s">
        <v>1106</v>
      </c>
      <c r="B1138" s="437" t="s">
        <v>2914</v>
      </c>
      <c r="C1138" s="437" t="s">
        <v>517</v>
      </c>
      <c r="D1138" s="437" t="s">
        <v>518</v>
      </c>
      <c r="E1138" s="437" t="s">
        <v>1393</v>
      </c>
      <c r="F1138" s="437" t="s">
        <v>986</v>
      </c>
      <c r="G1138" s="437" t="s">
        <v>1369</v>
      </c>
      <c r="H1138" s="437" t="s">
        <v>985</v>
      </c>
      <c r="I1138" s="437" t="s">
        <v>0</v>
      </c>
      <c r="J1138" s="437" t="s">
        <v>987</v>
      </c>
      <c r="K1138" s="437" t="s">
        <v>521</v>
      </c>
      <c r="L1138" s="437" t="s">
        <v>533</v>
      </c>
      <c r="M1138" s="437">
        <v>1</v>
      </c>
      <c r="N1138" s="437">
        <v>1</v>
      </c>
      <c r="O1138" s="437">
        <v>1</v>
      </c>
      <c r="P1138" s="437">
        <v>1</v>
      </c>
      <c r="Q1138" s="437">
        <v>1</v>
      </c>
      <c r="R1138" s="437">
        <v>1</v>
      </c>
      <c r="S1138" s="448">
        <v>141452.5</v>
      </c>
      <c r="T1138" s="448">
        <v>0</v>
      </c>
      <c r="U1138" s="448">
        <v>0</v>
      </c>
      <c r="V1138" s="448">
        <v>450.29</v>
      </c>
      <c r="W1138" s="448">
        <v>0</v>
      </c>
      <c r="X1138" s="448">
        <v>0</v>
      </c>
      <c r="Y1138" s="448">
        <v>0</v>
      </c>
      <c r="Z1138" s="448">
        <v>141452.5</v>
      </c>
      <c r="AA1138" s="846">
        <v>44159</v>
      </c>
      <c r="AB1138" s="846">
        <v>44889</v>
      </c>
      <c r="AC1138" s="847">
        <v>141452.5</v>
      </c>
      <c r="AD1138" s="448">
        <v>1.25</v>
      </c>
      <c r="AE1138" s="448">
        <v>2.0277777777777777</v>
      </c>
      <c r="AF1138" s="848">
        <v>3.8199999999999998E-2</v>
      </c>
      <c r="AG1138" s="448">
        <v>176815.625</v>
      </c>
      <c r="AH1138" s="448">
        <v>286834.23611111112</v>
      </c>
      <c r="AI1138" s="448">
        <v>5403.4854999999998</v>
      </c>
      <c r="AJ1138" s="448">
        <v>1.25</v>
      </c>
      <c r="AK1138" s="448">
        <v>2.0277777777777777</v>
      </c>
      <c r="AL1138" s="448">
        <v>3.8199999999999998E-2</v>
      </c>
    </row>
    <row r="1139" spans="1:38">
      <c r="A1139" s="437" t="s">
        <v>1106</v>
      </c>
      <c r="B1139" s="437" t="s">
        <v>2915</v>
      </c>
      <c r="C1139" s="437" t="s">
        <v>517</v>
      </c>
      <c r="D1139" s="437" t="s">
        <v>518</v>
      </c>
      <c r="E1139" s="437" t="s">
        <v>1393</v>
      </c>
      <c r="F1139" s="437" t="s">
        <v>986</v>
      </c>
      <c r="G1139" s="437" t="s">
        <v>1369</v>
      </c>
      <c r="H1139" s="437" t="s">
        <v>985</v>
      </c>
      <c r="I1139" s="437" t="s">
        <v>0</v>
      </c>
      <c r="J1139" s="437" t="s">
        <v>987</v>
      </c>
      <c r="K1139" s="437" t="s">
        <v>521</v>
      </c>
      <c r="L1139" s="437" t="s">
        <v>533</v>
      </c>
      <c r="M1139" s="437">
        <v>1</v>
      </c>
      <c r="N1139" s="437">
        <v>1</v>
      </c>
      <c r="O1139" s="437">
        <v>1</v>
      </c>
      <c r="P1139" s="437">
        <v>1</v>
      </c>
      <c r="Q1139" s="437">
        <v>1</v>
      </c>
      <c r="R1139" s="437">
        <v>1</v>
      </c>
      <c r="S1139" s="448">
        <v>145140</v>
      </c>
      <c r="T1139" s="448">
        <v>0</v>
      </c>
      <c r="U1139" s="448">
        <v>0</v>
      </c>
      <c r="V1139" s="448">
        <v>520.08000000000004</v>
      </c>
      <c r="W1139" s="448">
        <v>0</v>
      </c>
      <c r="X1139" s="448">
        <v>0</v>
      </c>
      <c r="Y1139" s="448">
        <v>0</v>
      </c>
      <c r="Z1139" s="448">
        <v>145140</v>
      </c>
      <c r="AA1139" s="846">
        <v>44159</v>
      </c>
      <c r="AB1139" s="846">
        <v>45254</v>
      </c>
      <c r="AC1139" s="847">
        <v>145140</v>
      </c>
      <c r="AD1139" s="448">
        <v>2.2638888888888888</v>
      </c>
      <c r="AE1139" s="448">
        <v>3.0416666666666665</v>
      </c>
      <c r="AF1139" s="848">
        <v>4.2999999999999997E-2</v>
      </c>
      <c r="AG1139" s="448">
        <v>328580.83333333331</v>
      </c>
      <c r="AH1139" s="448">
        <v>441467.5</v>
      </c>
      <c r="AI1139" s="448">
        <v>6241.0199999999995</v>
      </c>
      <c r="AJ1139" s="448">
        <v>2.2638888888888888</v>
      </c>
      <c r="AK1139" s="448">
        <v>3.0416666666666665</v>
      </c>
      <c r="AL1139" s="448">
        <v>4.2999999999999997E-2</v>
      </c>
    </row>
    <row r="1140" spans="1:38">
      <c r="A1140" s="437" t="s">
        <v>1106</v>
      </c>
      <c r="B1140" s="437" t="s">
        <v>2916</v>
      </c>
      <c r="C1140" s="437" t="s">
        <v>517</v>
      </c>
      <c r="D1140" s="437" t="s">
        <v>518</v>
      </c>
      <c r="E1140" s="437" t="s">
        <v>1393</v>
      </c>
      <c r="F1140" s="437" t="s">
        <v>986</v>
      </c>
      <c r="G1140" s="437" t="s">
        <v>1369</v>
      </c>
      <c r="H1140" s="437" t="s">
        <v>985</v>
      </c>
      <c r="I1140" s="437" t="s">
        <v>0</v>
      </c>
      <c r="J1140" s="437" t="s">
        <v>987</v>
      </c>
      <c r="K1140" s="437" t="s">
        <v>521</v>
      </c>
      <c r="L1140" s="437" t="s">
        <v>533</v>
      </c>
      <c r="M1140" s="437">
        <v>1</v>
      </c>
      <c r="N1140" s="437">
        <v>1</v>
      </c>
      <c r="O1140" s="437">
        <v>1</v>
      </c>
      <c r="P1140" s="437">
        <v>1</v>
      </c>
      <c r="Q1140" s="437">
        <v>1</v>
      </c>
      <c r="R1140" s="437">
        <v>1</v>
      </c>
      <c r="S1140" s="448">
        <v>252962.5</v>
      </c>
      <c r="T1140" s="448">
        <v>0</v>
      </c>
      <c r="U1140" s="448">
        <v>0</v>
      </c>
      <c r="V1140" s="448">
        <v>992.88</v>
      </c>
      <c r="W1140" s="448">
        <v>0</v>
      </c>
      <c r="X1140" s="448">
        <v>0</v>
      </c>
      <c r="Y1140" s="448">
        <v>0</v>
      </c>
      <c r="Z1140" s="448">
        <v>252962.5</v>
      </c>
      <c r="AA1140" s="846">
        <v>44159</v>
      </c>
      <c r="AB1140" s="846">
        <v>45620</v>
      </c>
      <c r="AC1140" s="847">
        <v>252962.5</v>
      </c>
      <c r="AD1140" s="448">
        <v>3.2805555555555554</v>
      </c>
      <c r="AE1140" s="448">
        <v>4.0583333333333336</v>
      </c>
      <c r="AF1140" s="848">
        <v>4.7100000000000003E-2</v>
      </c>
      <c r="AG1140" s="448">
        <v>829857.53472222225</v>
      </c>
      <c r="AH1140" s="448">
        <v>1026606.1458333334</v>
      </c>
      <c r="AI1140" s="448">
        <v>11914.533750000001</v>
      </c>
      <c r="AJ1140" s="448">
        <v>3.2805555555555554</v>
      </c>
      <c r="AK1140" s="448">
        <v>4.0583333333333336</v>
      </c>
      <c r="AL1140" s="448">
        <v>4.7100000000000003E-2</v>
      </c>
    </row>
    <row r="1141" spans="1:38">
      <c r="A1141" s="437" t="s">
        <v>1106</v>
      </c>
      <c r="B1141" s="437" t="s">
        <v>2917</v>
      </c>
      <c r="C1141" s="437" t="s">
        <v>517</v>
      </c>
      <c r="D1141" s="437" t="s">
        <v>518</v>
      </c>
      <c r="E1141" s="437" t="s">
        <v>1393</v>
      </c>
      <c r="F1141" s="437" t="s">
        <v>986</v>
      </c>
      <c r="G1141" s="437" t="s">
        <v>1369</v>
      </c>
      <c r="H1141" s="437" t="s">
        <v>985</v>
      </c>
      <c r="I1141" s="437" t="s">
        <v>0</v>
      </c>
      <c r="J1141" s="437" t="s">
        <v>987</v>
      </c>
      <c r="K1141" s="437" t="s">
        <v>521</v>
      </c>
      <c r="L1141" s="437" t="s">
        <v>533</v>
      </c>
      <c r="M1141" s="437">
        <v>1</v>
      </c>
      <c r="N1141" s="437">
        <v>1</v>
      </c>
      <c r="O1141" s="437">
        <v>1</v>
      </c>
      <c r="P1141" s="437">
        <v>1</v>
      </c>
      <c r="Q1141" s="437">
        <v>1</v>
      </c>
      <c r="R1141" s="437">
        <v>1</v>
      </c>
      <c r="S1141" s="448">
        <v>301047.5</v>
      </c>
      <c r="T1141" s="448">
        <v>0</v>
      </c>
      <c r="U1141" s="448">
        <v>0</v>
      </c>
      <c r="V1141" s="448">
        <v>1271.93</v>
      </c>
      <c r="W1141" s="448">
        <v>0</v>
      </c>
      <c r="X1141" s="448">
        <v>0</v>
      </c>
      <c r="Y1141" s="448">
        <v>0</v>
      </c>
      <c r="Z1141" s="448">
        <v>301047.5</v>
      </c>
      <c r="AA1141" s="846">
        <v>44159</v>
      </c>
      <c r="AB1141" s="846">
        <v>45985</v>
      </c>
      <c r="AC1141" s="847">
        <v>301047.5</v>
      </c>
      <c r="AD1141" s="448">
        <v>4.2944444444444443</v>
      </c>
      <c r="AE1141" s="448">
        <v>5.072222222222222</v>
      </c>
      <c r="AF1141" s="848">
        <v>5.0700000000000002E-2</v>
      </c>
      <c r="AG1141" s="448">
        <v>1292831.7638888888</v>
      </c>
      <c r="AH1141" s="448">
        <v>1526979.8194444443</v>
      </c>
      <c r="AI1141" s="448">
        <v>15263.108250000001</v>
      </c>
      <c r="AJ1141" s="448">
        <v>4.2944444444444443</v>
      </c>
      <c r="AK1141" s="448">
        <v>5.072222222222222</v>
      </c>
      <c r="AL1141" s="448">
        <v>5.0700000000000002E-2</v>
      </c>
    </row>
    <row r="1142" spans="1:38">
      <c r="A1142" s="437" t="s">
        <v>1106</v>
      </c>
      <c r="B1142" s="437" t="s">
        <v>2918</v>
      </c>
      <c r="C1142" s="437" t="s">
        <v>517</v>
      </c>
      <c r="D1142" s="437" t="s">
        <v>518</v>
      </c>
      <c r="E1142" s="437" t="s">
        <v>1393</v>
      </c>
      <c r="F1142" s="437" t="s">
        <v>986</v>
      </c>
      <c r="G1142" s="437" t="s">
        <v>1369</v>
      </c>
      <c r="H1142" s="437" t="s">
        <v>985</v>
      </c>
      <c r="I1142" s="437" t="s">
        <v>0</v>
      </c>
      <c r="J1142" s="437" t="s">
        <v>987</v>
      </c>
      <c r="K1142" s="437" t="s">
        <v>521</v>
      </c>
      <c r="L1142" s="437" t="s">
        <v>533</v>
      </c>
      <c r="M1142" s="437">
        <v>1</v>
      </c>
      <c r="N1142" s="437">
        <v>1</v>
      </c>
      <c r="O1142" s="437">
        <v>1</v>
      </c>
      <c r="P1142" s="437">
        <v>1</v>
      </c>
      <c r="Q1142" s="437">
        <v>1</v>
      </c>
      <c r="R1142" s="437">
        <v>1</v>
      </c>
      <c r="S1142" s="448">
        <v>621122.5</v>
      </c>
      <c r="T1142" s="448">
        <v>0</v>
      </c>
      <c r="U1142" s="448">
        <v>0</v>
      </c>
      <c r="V1142" s="448">
        <v>2774.35</v>
      </c>
      <c r="W1142" s="448">
        <v>0</v>
      </c>
      <c r="X1142" s="448">
        <v>0</v>
      </c>
      <c r="Y1142" s="448">
        <v>0</v>
      </c>
      <c r="Z1142" s="448">
        <v>621122.5</v>
      </c>
      <c r="AA1142" s="846">
        <v>44159</v>
      </c>
      <c r="AB1142" s="846">
        <v>46350</v>
      </c>
      <c r="AC1142" s="847">
        <v>621122.5</v>
      </c>
      <c r="AD1142" s="448">
        <v>5.3083333333333336</v>
      </c>
      <c r="AE1142" s="448">
        <v>6.0861111111111112</v>
      </c>
      <c r="AF1142" s="848">
        <v>5.3600000000000002E-2</v>
      </c>
      <c r="AG1142" s="448">
        <v>3297125.2708333335</v>
      </c>
      <c r="AH1142" s="448">
        <v>3780220.548611111</v>
      </c>
      <c r="AI1142" s="448">
        <v>33292.166000000005</v>
      </c>
      <c r="AJ1142" s="448">
        <v>5.3083333333333336</v>
      </c>
      <c r="AK1142" s="448">
        <v>6.0861111111111112</v>
      </c>
      <c r="AL1142" s="448">
        <v>5.3600000000000009E-2</v>
      </c>
    </row>
    <row r="1143" spans="1:38">
      <c r="A1143" s="437" t="s">
        <v>1106</v>
      </c>
      <c r="B1143" s="437" t="s">
        <v>2919</v>
      </c>
      <c r="C1143" s="437" t="s">
        <v>517</v>
      </c>
      <c r="D1143" s="437" t="s">
        <v>518</v>
      </c>
      <c r="E1143" s="437" t="s">
        <v>1393</v>
      </c>
      <c r="F1143" s="437" t="s">
        <v>986</v>
      </c>
      <c r="G1143" s="437" t="s">
        <v>1369</v>
      </c>
      <c r="H1143" s="437" t="s">
        <v>985</v>
      </c>
      <c r="I1143" s="437" t="s">
        <v>0</v>
      </c>
      <c r="J1143" s="437" t="s">
        <v>987</v>
      </c>
      <c r="K1143" s="437" t="s">
        <v>521</v>
      </c>
      <c r="L1143" s="437" t="s">
        <v>533</v>
      </c>
      <c r="M1143" s="437">
        <v>1</v>
      </c>
      <c r="N1143" s="437">
        <v>1</v>
      </c>
      <c r="O1143" s="437">
        <v>1</v>
      </c>
      <c r="P1143" s="437">
        <v>1</v>
      </c>
      <c r="Q1143" s="437">
        <v>1</v>
      </c>
      <c r="R1143" s="437">
        <v>1</v>
      </c>
      <c r="S1143" s="448">
        <v>202370</v>
      </c>
      <c r="T1143" s="448">
        <v>0</v>
      </c>
      <c r="U1143" s="448">
        <v>0</v>
      </c>
      <c r="V1143" s="448">
        <v>951.14</v>
      </c>
      <c r="W1143" s="448">
        <v>0</v>
      </c>
      <c r="X1143" s="448">
        <v>0</v>
      </c>
      <c r="Y1143" s="448">
        <v>0</v>
      </c>
      <c r="Z1143" s="448">
        <v>202370</v>
      </c>
      <c r="AA1143" s="846">
        <v>44159</v>
      </c>
      <c r="AB1143" s="846">
        <v>46715</v>
      </c>
      <c r="AC1143" s="847">
        <v>202370</v>
      </c>
      <c r="AD1143" s="448">
        <v>6.322222222222222</v>
      </c>
      <c r="AE1143" s="448">
        <v>7.1</v>
      </c>
      <c r="AF1143" s="848">
        <v>5.6399999999999999E-2</v>
      </c>
      <c r="AG1143" s="448">
        <v>1279428.111111111</v>
      </c>
      <c r="AH1143" s="448">
        <v>1436827</v>
      </c>
      <c r="AI1143" s="448">
        <v>11413.668</v>
      </c>
      <c r="AJ1143" s="448">
        <v>6.322222222222222</v>
      </c>
      <c r="AK1143" s="448">
        <v>7.1</v>
      </c>
      <c r="AL1143" s="448">
        <v>5.6399999999999999E-2</v>
      </c>
    </row>
    <row r="1144" spans="1:38">
      <c r="A1144" s="437" t="s">
        <v>1106</v>
      </c>
      <c r="B1144" s="437" t="s">
        <v>2920</v>
      </c>
      <c r="C1144" s="437" t="s">
        <v>517</v>
      </c>
      <c r="D1144" s="437" t="s">
        <v>518</v>
      </c>
      <c r="E1144" s="437" t="s">
        <v>1393</v>
      </c>
      <c r="F1144" s="437" t="s">
        <v>986</v>
      </c>
      <c r="G1144" s="437" t="s">
        <v>1369</v>
      </c>
      <c r="H1144" s="437" t="s">
        <v>985</v>
      </c>
      <c r="I1144" s="437" t="s">
        <v>0</v>
      </c>
      <c r="J1144" s="437" t="s">
        <v>987</v>
      </c>
      <c r="K1144" s="437" t="s">
        <v>521</v>
      </c>
      <c r="L1144" s="437" t="s">
        <v>533</v>
      </c>
      <c r="M1144" s="437">
        <v>1</v>
      </c>
      <c r="N1144" s="437">
        <v>1</v>
      </c>
      <c r="O1144" s="437">
        <v>1</v>
      </c>
      <c r="P1144" s="437">
        <v>1</v>
      </c>
      <c r="Q1144" s="437">
        <v>1</v>
      </c>
      <c r="R1144" s="437">
        <v>1</v>
      </c>
      <c r="S1144" s="448">
        <v>318600</v>
      </c>
      <c r="T1144" s="448">
        <v>0</v>
      </c>
      <c r="U1144" s="448">
        <v>0</v>
      </c>
      <c r="V1144" s="448">
        <v>1574.41</v>
      </c>
      <c r="W1144" s="448">
        <v>0</v>
      </c>
      <c r="X1144" s="448">
        <v>0</v>
      </c>
      <c r="Y1144" s="448">
        <v>0</v>
      </c>
      <c r="Z1144" s="448">
        <v>318600</v>
      </c>
      <c r="AA1144" s="846">
        <v>44159</v>
      </c>
      <c r="AB1144" s="846">
        <v>47081</v>
      </c>
      <c r="AC1144" s="847">
        <v>318600</v>
      </c>
      <c r="AD1144" s="448">
        <v>7.3388888888888886</v>
      </c>
      <c r="AE1144" s="448">
        <v>8.1166666666666671</v>
      </c>
      <c r="AF1144" s="848">
        <v>5.9299999999999999E-2</v>
      </c>
      <c r="AG1144" s="448">
        <v>2338170</v>
      </c>
      <c r="AH1144" s="448">
        <v>2585970</v>
      </c>
      <c r="AI1144" s="448">
        <v>18892.98</v>
      </c>
      <c r="AJ1144" s="448">
        <v>7.3388888888888886</v>
      </c>
      <c r="AK1144" s="448">
        <v>8.1166666666666671</v>
      </c>
      <c r="AL1144" s="448">
        <v>5.9299999999999999E-2</v>
      </c>
    </row>
    <row r="1145" spans="1:38">
      <c r="A1145" s="437" t="s">
        <v>1107</v>
      </c>
      <c r="B1145" s="437" t="s">
        <v>2921</v>
      </c>
      <c r="C1145" s="437" t="s">
        <v>517</v>
      </c>
      <c r="D1145" s="437" t="s">
        <v>518</v>
      </c>
      <c r="E1145" s="437" t="s">
        <v>1393</v>
      </c>
      <c r="F1145" s="437" t="s">
        <v>986</v>
      </c>
      <c r="G1145" s="437" t="s">
        <v>1369</v>
      </c>
      <c r="H1145" s="437" t="s">
        <v>985</v>
      </c>
      <c r="I1145" s="437" t="s">
        <v>0</v>
      </c>
      <c r="J1145" s="437" t="s">
        <v>987</v>
      </c>
      <c r="K1145" s="437" t="s">
        <v>521</v>
      </c>
      <c r="L1145" s="437" t="s">
        <v>533</v>
      </c>
      <c r="M1145" s="437">
        <v>1</v>
      </c>
      <c r="N1145" s="437">
        <v>1</v>
      </c>
      <c r="O1145" s="437">
        <v>1</v>
      </c>
      <c r="P1145" s="437">
        <v>1</v>
      </c>
      <c r="Q1145" s="437">
        <v>1</v>
      </c>
      <c r="R1145" s="437">
        <v>1</v>
      </c>
      <c r="S1145" s="448">
        <v>87172.5</v>
      </c>
      <c r="T1145" s="448">
        <v>0</v>
      </c>
      <c r="U1145" s="448">
        <v>0</v>
      </c>
      <c r="V1145" s="448">
        <v>236.09</v>
      </c>
      <c r="W1145" s="448">
        <v>0</v>
      </c>
      <c r="X1145" s="448">
        <v>0</v>
      </c>
      <c r="Y1145" s="448">
        <v>0</v>
      </c>
      <c r="Z1145" s="448">
        <v>87172.5</v>
      </c>
      <c r="AA1145" s="846">
        <v>44162</v>
      </c>
      <c r="AB1145" s="846">
        <v>44527</v>
      </c>
      <c r="AC1145" s="847">
        <v>87172.5</v>
      </c>
      <c r="AD1145" s="448">
        <v>0.24444444444444444</v>
      </c>
      <c r="AE1145" s="448">
        <v>1.0138888888888888</v>
      </c>
      <c r="AF1145" s="848">
        <v>3.2500000000000001E-2</v>
      </c>
      <c r="AG1145" s="448">
        <v>21308.833333333332</v>
      </c>
      <c r="AH1145" s="448">
        <v>88383.229166666657</v>
      </c>
      <c r="AI1145" s="448">
        <v>2833.1062500000003</v>
      </c>
      <c r="AJ1145" s="448">
        <v>0.24444444444444444</v>
      </c>
      <c r="AK1145" s="448">
        <v>1.0138888888888888</v>
      </c>
      <c r="AL1145" s="448">
        <v>3.2500000000000001E-2</v>
      </c>
    </row>
    <row r="1146" spans="1:38">
      <c r="A1146" s="437" t="s">
        <v>1107</v>
      </c>
      <c r="B1146" s="437" t="s">
        <v>2922</v>
      </c>
      <c r="C1146" s="437" t="s">
        <v>517</v>
      </c>
      <c r="D1146" s="437" t="s">
        <v>518</v>
      </c>
      <c r="E1146" s="437" t="s">
        <v>1393</v>
      </c>
      <c r="F1146" s="437" t="s">
        <v>986</v>
      </c>
      <c r="G1146" s="437" t="s">
        <v>1369</v>
      </c>
      <c r="H1146" s="437" t="s">
        <v>985</v>
      </c>
      <c r="I1146" s="437" t="s">
        <v>0</v>
      </c>
      <c r="J1146" s="437" t="s">
        <v>987</v>
      </c>
      <c r="K1146" s="437" t="s">
        <v>521</v>
      </c>
      <c r="L1146" s="437" t="s">
        <v>533</v>
      </c>
      <c r="M1146" s="437">
        <v>1</v>
      </c>
      <c r="N1146" s="437">
        <v>1</v>
      </c>
      <c r="O1146" s="437">
        <v>1</v>
      </c>
      <c r="P1146" s="437">
        <v>1</v>
      </c>
      <c r="Q1146" s="437">
        <v>1</v>
      </c>
      <c r="R1146" s="437">
        <v>1</v>
      </c>
      <c r="S1146" s="448">
        <v>120802.5</v>
      </c>
      <c r="T1146" s="448">
        <v>0</v>
      </c>
      <c r="U1146" s="448">
        <v>0</v>
      </c>
      <c r="V1146" s="448">
        <v>384.55</v>
      </c>
      <c r="W1146" s="448">
        <v>0</v>
      </c>
      <c r="X1146" s="448">
        <v>0</v>
      </c>
      <c r="Y1146" s="448">
        <v>0</v>
      </c>
      <c r="Z1146" s="448">
        <v>120802.5</v>
      </c>
      <c r="AA1146" s="846">
        <v>44162</v>
      </c>
      <c r="AB1146" s="846">
        <v>44892</v>
      </c>
      <c r="AC1146" s="847">
        <v>120802.5</v>
      </c>
      <c r="AD1146" s="448">
        <v>1.2583333333333333</v>
      </c>
      <c r="AE1146" s="448">
        <v>2.0277777777777777</v>
      </c>
      <c r="AF1146" s="848">
        <v>3.8199999999999998E-2</v>
      </c>
      <c r="AG1146" s="448">
        <v>152009.8125</v>
      </c>
      <c r="AH1146" s="448">
        <v>244960.625</v>
      </c>
      <c r="AI1146" s="448">
        <v>4614.6554999999998</v>
      </c>
      <c r="AJ1146" s="448">
        <v>1.2583333333333333</v>
      </c>
      <c r="AK1146" s="448">
        <v>2.0277777777777777</v>
      </c>
      <c r="AL1146" s="448">
        <v>3.8199999999999998E-2</v>
      </c>
    </row>
    <row r="1147" spans="1:38">
      <c r="A1147" s="437" t="s">
        <v>1107</v>
      </c>
      <c r="B1147" s="437" t="s">
        <v>2923</v>
      </c>
      <c r="C1147" s="437" t="s">
        <v>517</v>
      </c>
      <c r="D1147" s="437" t="s">
        <v>518</v>
      </c>
      <c r="E1147" s="437" t="s">
        <v>1393</v>
      </c>
      <c r="F1147" s="437" t="s">
        <v>986</v>
      </c>
      <c r="G1147" s="437" t="s">
        <v>1369</v>
      </c>
      <c r="H1147" s="437" t="s">
        <v>985</v>
      </c>
      <c r="I1147" s="437" t="s">
        <v>0</v>
      </c>
      <c r="J1147" s="437" t="s">
        <v>987</v>
      </c>
      <c r="K1147" s="437" t="s">
        <v>521</v>
      </c>
      <c r="L1147" s="437" t="s">
        <v>533</v>
      </c>
      <c r="M1147" s="437">
        <v>1</v>
      </c>
      <c r="N1147" s="437">
        <v>1</v>
      </c>
      <c r="O1147" s="437">
        <v>1</v>
      </c>
      <c r="P1147" s="437">
        <v>1</v>
      </c>
      <c r="Q1147" s="437">
        <v>1</v>
      </c>
      <c r="R1147" s="437">
        <v>1</v>
      </c>
      <c r="S1147" s="448">
        <v>196617.5</v>
      </c>
      <c r="T1147" s="448">
        <v>0</v>
      </c>
      <c r="U1147" s="448">
        <v>0</v>
      </c>
      <c r="V1147" s="448">
        <v>704.55</v>
      </c>
      <c r="W1147" s="448">
        <v>0</v>
      </c>
      <c r="X1147" s="448">
        <v>0</v>
      </c>
      <c r="Y1147" s="448">
        <v>0</v>
      </c>
      <c r="Z1147" s="448">
        <v>196617.5</v>
      </c>
      <c r="AA1147" s="846">
        <v>44162</v>
      </c>
      <c r="AB1147" s="846">
        <v>45257</v>
      </c>
      <c r="AC1147" s="847">
        <v>196617.5</v>
      </c>
      <c r="AD1147" s="448">
        <v>2.2722222222222221</v>
      </c>
      <c r="AE1147" s="448">
        <v>3.0416666666666665</v>
      </c>
      <c r="AF1147" s="848">
        <v>4.2999999999999997E-2</v>
      </c>
      <c r="AG1147" s="448">
        <v>446758.65277777775</v>
      </c>
      <c r="AH1147" s="448">
        <v>598044.89583333326</v>
      </c>
      <c r="AI1147" s="448">
        <v>8454.5524999999998</v>
      </c>
      <c r="AJ1147" s="448">
        <v>2.2722222222222221</v>
      </c>
      <c r="AK1147" s="448">
        <v>3.0416666666666661</v>
      </c>
      <c r="AL1147" s="448">
        <v>4.2999999999999997E-2</v>
      </c>
    </row>
    <row r="1148" spans="1:38">
      <c r="A1148" s="437" t="s">
        <v>1107</v>
      </c>
      <c r="B1148" s="437" t="s">
        <v>2924</v>
      </c>
      <c r="C1148" s="437" t="s">
        <v>517</v>
      </c>
      <c r="D1148" s="437" t="s">
        <v>518</v>
      </c>
      <c r="E1148" s="437" t="s">
        <v>1393</v>
      </c>
      <c r="F1148" s="437" t="s">
        <v>986</v>
      </c>
      <c r="G1148" s="437" t="s">
        <v>1369</v>
      </c>
      <c r="H1148" s="437" t="s">
        <v>985</v>
      </c>
      <c r="I1148" s="437" t="s">
        <v>0</v>
      </c>
      <c r="J1148" s="437" t="s">
        <v>987</v>
      </c>
      <c r="K1148" s="437" t="s">
        <v>521</v>
      </c>
      <c r="L1148" s="437" t="s">
        <v>533</v>
      </c>
      <c r="M1148" s="437">
        <v>1</v>
      </c>
      <c r="N1148" s="437">
        <v>1</v>
      </c>
      <c r="O1148" s="437">
        <v>1</v>
      </c>
      <c r="P1148" s="437">
        <v>1</v>
      </c>
      <c r="Q1148" s="437">
        <v>1</v>
      </c>
      <c r="R1148" s="437">
        <v>1</v>
      </c>
      <c r="S1148" s="448">
        <v>495157.5</v>
      </c>
      <c r="T1148" s="448">
        <v>0</v>
      </c>
      <c r="U1148" s="448">
        <v>0</v>
      </c>
      <c r="V1148" s="448">
        <v>1943.49</v>
      </c>
      <c r="W1148" s="448">
        <v>0</v>
      </c>
      <c r="X1148" s="448">
        <v>0</v>
      </c>
      <c r="Y1148" s="448">
        <v>0</v>
      </c>
      <c r="Z1148" s="448">
        <v>495157.5</v>
      </c>
      <c r="AA1148" s="846">
        <v>44162</v>
      </c>
      <c r="AB1148" s="846">
        <v>45623</v>
      </c>
      <c r="AC1148" s="847">
        <v>495157.5</v>
      </c>
      <c r="AD1148" s="448">
        <v>3.2888888888888888</v>
      </c>
      <c r="AE1148" s="448">
        <v>4.0583333333333336</v>
      </c>
      <c r="AF1148" s="848">
        <v>4.7100000000000003E-2</v>
      </c>
      <c r="AG1148" s="448">
        <v>1628518</v>
      </c>
      <c r="AH1148" s="448">
        <v>2009514.1875000002</v>
      </c>
      <c r="AI1148" s="448">
        <v>23321.918250000002</v>
      </c>
      <c r="AJ1148" s="448">
        <v>3.2888888888888888</v>
      </c>
      <c r="AK1148" s="448">
        <v>4.0583333333333336</v>
      </c>
      <c r="AL1148" s="448">
        <v>4.7100000000000003E-2</v>
      </c>
    </row>
    <row r="1149" spans="1:38">
      <c r="A1149" s="437" t="s">
        <v>1107</v>
      </c>
      <c r="B1149" s="437" t="s">
        <v>2925</v>
      </c>
      <c r="C1149" s="437" t="s">
        <v>517</v>
      </c>
      <c r="D1149" s="437" t="s">
        <v>518</v>
      </c>
      <c r="E1149" s="437" t="s">
        <v>1393</v>
      </c>
      <c r="F1149" s="437" t="s">
        <v>986</v>
      </c>
      <c r="G1149" s="437" t="s">
        <v>1369</v>
      </c>
      <c r="H1149" s="437" t="s">
        <v>985</v>
      </c>
      <c r="I1149" s="437" t="s">
        <v>0</v>
      </c>
      <c r="J1149" s="437" t="s">
        <v>987</v>
      </c>
      <c r="K1149" s="437" t="s">
        <v>521</v>
      </c>
      <c r="L1149" s="437" t="s">
        <v>533</v>
      </c>
      <c r="M1149" s="437">
        <v>1</v>
      </c>
      <c r="N1149" s="437">
        <v>1</v>
      </c>
      <c r="O1149" s="437">
        <v>1</v>
      </c>
      <c r="P1149" s="437">
        <v>1</v>
      </c>
      <c r="Q1149" s="437">
        <v>1</v>
      </c>
      <c r="R1149" s="437">
        <v>1</v>
      </c>
      <c r="S1149" s="448">
        <v>676582.5</v>
      </c>
      <c r="T1149" s="448">
        <v>0</v>
      </c>
      <c r="U1149" s="448">
        <v>0</v>
      </c>
      <c r="V1149" s="448">
        <v>2858.56</v>
      </c>
      <c r="W1149" s="448">
        <v>0</v>
      </c>
      <c r="X1149" s="448">
        <v>0</v>
      </c>
      <c r="Y1149" s="448">
        <v>0</v>
      </c>
      <c r="Z1149" s="448">
        <v>676582.5</v>
      </c>
      <c r="AA1149" s="846">
        <v>44162</v>
      </c>
      <c r="AB1149" s="846">
        <v>45988</v>
      </c>
      <c r="AC1149" s="847">
        <v>676582.5</v>
      </c>
      <c r="AD1149" s="448">
        <v>4.302777777777778</v>
      </c>
      <c r="AE1149" s="448">
        <v>5.072222222222222</v>
      </c>
      <c r="AF1149" s="848">
        <v>5.0700000000000002E-2</v>
      </c>
      <c r="AG1149" s="448">
        <v>2911184.1458333335</v>
      </c>
      <c r="AH1149" s="448">
        <v>3431776.7916666665</v>
      </c>
      <c r="AI1149" s="448">
        <v>34302.732750000003</v>
      </c>
      <c r="AJ1149" s="448">
        <v>4.302777777777778</v>
      </c>
      <c r="AK1149" s="448">
        <v>5.072222222222222</v>
      </c>
      <c r="AL1149" s="448">
        <v>5.0700000000000002E-2</v>
      </c>
    </row>
    <row r="1150" spans="1:38">
      <c r="A1150" s="437" t="s">
        <v>1107</v>
      </c>
      <c r="B1150" s="437" t="s">
        <v>2926</v>
      </c>
      <c r="C1150" s="437" t="s">
        <v>517</v>
      </c>
      <c r="D1150" s="437" t="s">
        <v>518</v>
      </c>
      <c r="E1150" s="437" t="s">
        <v>1393</v>
      </c>
      <c r="F1150" s="437" t="s">
        <v>986</v>
      </c>
      <c r="G1150" s="437" t="s">
        <v>1369</v>
      </c>
      <c r="H1150" s="437" t="s">
        <v>985</v>
      </c>
      <c r="I1150" s="437" t="s">
        <v>0</v>
      </c>
      <c r="J1150" s="437" t="s">
        <v>987</v>
      </c>
      <c r="K1150" s="437" t="s">
        <v>521</v>
      </c>
      <c r="L1150" s="437" t="s">
        <v>533</v>
      </c>
      <c r="M1150" s="437">
        <v>1</v>
      </c>
      <c r="N1150" s="437">
        <v>1</v>
      </c>
      <c r="O1150" s="437">
        <v>1</v>
      </c>
      <c r="P1150" s="437">
        <v>1</v>
      </c>
      <c r="Q1150" s="437">
        <v>1</v>
      </c>
      <c r="R1150" s="437">
        <v>1</v>
      </c>
      <c r="S1150" s="448">
        <v>1916615</v>
      </c>
      <c r="T1150" s="448">
        <v>0</v>
      </c>
      <c r="U1150" s="448">
        <v>0</v>
      </c>
      <c r="V1150" s="448">
        <v>8560.8799999999992</v>
      </c>
      <c r="W1150" s="448">
        <v>0</v>
      </c>
      <c r="X1150" s="448">
        <v>0</v>
      </c>
      <c r="Y1150" s="448">
        <v>0</v>
      </c>
      <c r="Z1150" s="448">
        <v>1916615</v>
      </c>
      <c r="AA1150" s="846">
        <v>44162</v>
      </c>
      <c r="AB1150" s="846">
        <v>46353</v>
      </c>
      <c r="AC1150" s="847">
        <v>1916615</v>
      </c>
      <c r="AD1150" s="448">
        <v>5.3166666666666664</v>
      </c>
      <c r="AE1150" s="448">
        <v>6.0861111111111112</v>
      </c>
      <c r="AF1150" s="848">
        <v>5.3600000000000002E-2</v>
      </c>
      <c r="AG1150" s="448">
        <v>10190003.083333332</v>
      </c>
      <c r="AH1150" s="448">
        <v>11664731.847222222</v>
      </c>
      <c r="AI1150" s="448">
        <v>102730.564</v>
      </c>
      <c r="AJ1150" s="448">
        <v>5.3166666666666664</v>
      </c>
      <c r="AK1150" s="448">
        <v>6.0861111111111112</v>
      </c>
      <c r="AL1150" s="448">
        <v>5.3600000000000002E-2</v>
      </c>
    </row>
    <row r="1151" spans="1:38">
      <c r="A1151" s="437" t="s">
        <v>1107</v>
      </c>
      <c r="B1151" s="437" t="s">
        <v>2927</v>
      </c>
      <c r="C1151" s="437" t="s">
        <v>517</v>
      </c>
      <c r="D1151" s="437" t="s">
        <v>518</v>
      </c>
      <c r="E1151" s="437" t="s">
        <v>1393</v>
      </c>
      <c r="F1151" s="437" t="s">
        <v>986</v>
      </c>
      <c r="G1151" s="437" t="s">
        <v>1369</v>
      </c>
      <c r="H1151" s="437" t="s">
        <v>985</v>
      </c>
      <c r="I1151" s="437" t="s">
        <v>0</v>
      </c>
      <c r="J1151" s="437" t="s">
        <v>987</v>
      </c>
      <c r="K1151" s="437" t="s">
        <v>521</v>
      </c>
      <c r="L1151" s="437" t="s">
        <v>533</v>
      </c>
      <c r="M1151" s="437">
        <v>1</v>
      </c>
      <c r="N1151" s="437">
        <v>1</v>
      </c>
      <c r="O1151" s="437">
        <v>1</v>
      </c>
      <c r="P1151" s="437">
        <v>1</v>
      </c>
      <c r="Q1151" s="437">
        <v>1</v>
      </c>
      <c r="R1151" s="437">
        <v>1</v>
      </c>
      <c r="S1151" s="448">
        <v>2099367.5</v>
      </c>
      <c r="T1151" s="448">
        <v>0</v>
      </c>
      <c r="U1151" s="448">
        <v>0</v>
      </c>
      <c r="V1151" s="448">
        <v>9867.0300000000007</v>
      </c>
      <c r="W1151" s="448">
        <v>0</v>
      </c>
      <c r="X1151" s="448">
        <v>0</v>
      </c>
      <c r="Y1151" s="448">
        <v>0</v>
      </c>
      <c r="Z1151" s="448">
        <v>2099367.5</v>
      </c>
      <c r="AA1151" s="846">
        <v>44162</v>
      </c>
      <c r="AB1151" s="846">
        <v>46718</v>
      </c>
      <c r="AC1151" s="847">
        <v>2099367.5</v>
      </c>
      <c r="AD1151" s="448">
        <v>6.3305555555555557</v>
      </c>
      <c r="AE1151" s="448">
        <v>7.1</v>
      </c>
      <c r="AF1151" s="848">
        <v>5.6399999999999999E-2</v>
      </c>
      <c r="AG1151" s="448">
        <v>13290162.590277778</v>
      </c>
      <c r="AH1151" s="448">
        <v>14905509.25</v>
      </c>
      <c r="AI1151" s="448">
        <v>118404.32699999999</v>
      </c>
      <c r="AJ1151" s="448">
        <v>6.3305555555555557</v>
      </c>
      <c r="AK1151" s="448">
        <v>7.1</v>
      </c>
      <c r="AL1151" s="448">
        <v>5.6399999999999999E-2</v>
      </c>
    </row>
    <row r="1152" spans="1:38">
      <c r="A1152" s="437" t="s">
        <v>1107</v>
      </c>
      <c r="B1152" s="437" t="s">
        <v>2928</v>
      </c>
      <c r="C1152" s="437" t="s">
        <v>517</v>
      </c>
      <c r="D1152" s="437" t="s">
        <v>518</v>
      </c>
      <c r="E1152" s="437" t="s">
        <v>1393</v>
      </c>
      <c r="F1152" s="437" t="s">
        <v>986</v>
      </c>
      <c r="G1152" s="437" t="s">
        <v>1369</v>
      </c>
      <c r="H1152" s="437" t="s">
        <v>985</v>
      </c>
      <c r="I1152" s="437" t="s">
        <v>0</v>
      </c>
      <c r="J1152" s="437" t="s">
        <v>987</v>
      </c>
      <c r="K1152" s="437" t="s">
        <v>521</v>
      </c>
      <c r="L1152" s="437" t="s">
        <v>533</v>
      </c>
      <c r="M1152" s="437">
        <v>1</v>
      </c>
      <c r="N1152" s="437">
        <v>1</v>
      </c>
      <c r="O1152" s="437">
        <v>1</v>
      </c>
      <c r="P1152" s="437">
        <v>1</v>
      </c>
      <c r="Q1152" s="437">
        <v>1</v>
      </c>
      <c r="R1152" s="437">
        <v>1</v>
      </c>
      <c r="S1152" s="448">
        <v>1105512.5</v>
      </c>
      <c r="T1152" s="448">
        <v>0</v>
      </c>
      <c r="U1152" s="448">
        <v>0</v>
      </c>
      <c r="V1152" s="448">
        <v>5463.07</v>
      </c>
      <c r="W1152" s="448">
        <v>0</v>
      </c>
      <c r="X1152" s="448">
        <v>0</v>
      </c>
      <c r="Y1152" s="448">
        <v>0</v>
      </c>
      <c r="Z1152" s="448">
        <v>1105512.5</v>
      </c>
      <c r="AA1152" s="846">
        <v>44162</v>
      </c>
      <c r="AB1152" s="846">
        <v>47084</v>
      </c>
      <c r="AC1152" s="847">
        <v>1105512.5</v>
      </c>
      <c r="AD1152" s="448">
        <v>7.3472222222222223</v>
      </c>
      <c r="AE1152" s="448">
        <v>8.1166666666666671</v>
      </c>
      <c r="AF1152" s="848">
        <v>5.9299999999999999E-2</v>
      </c>
      <c r="AG1152" s="448">
        <v>8122446.006944445</v>
      </c>
      <c r="AH1152" s="448">
        <v>8973076.458333334</v>
      </c>
      <c r="AI1152" s="448">
        <v>65556.891250000001</v>
      </c>
      <c r="AJ1152" s="448">
        <v>7.3472222222222223</v>
      </c>
      <c r="AK1152" s="448">
        <v>8.1166666666666671</v>
      </c>
      <c r="AL1152" s="448">
        <v>5.9299999999999999E-2</v>
      </c>
    </row>
    <row r="1153" spans="1:38">
      <c r="A1153" s="437" t="s">
        <v>1108</v>
      </c>
      <c r="B1153" s="437" t="s">
        <v>2929</v>
      </c>
      <c r="C1153" s="437" t="s">
        <v>517</v>
      </c>
      <c r="D1153" s="437" t="s">
        <v>518</v>
      </c>
      <c r="E1153" s="437" t="s">
        <v>1393</v>
      </c>
      <c r="F1153" s="437" t="s">
        <v>986</v>
      </c>
      <c r="G1153" s="437" t="s">
        <v>1369</v>
      </c>
      <c r="H1153" s="437" t="s">
        <v>985</v>
      </c>
      <c r="I1153" s="437" t="s">
        <v>0</v>
      </c>
      <c r="J1153" s="437" t="s">
        <v>987</v>
      </c>
      <c r="K1153" s="437" t="s">
        <v>521</v>
      </c>
      <c r="L1153" s="437" t="s">
        <v>533</v>
      </c>
      <c r="M1153" s="437">
        <v>1</v>
      </c>
      <c r="N1153" s="437">
        <v>1</v>
      </c>
      <c r="O1153" s="437">
        <v>1</v>
      </c>
      <c r="P1153" s="437">
        <v>1</v>
      </c>
      <c r="Q1153" s="437">
        <v>1</v>
      </c>
      <c r="R1153" s="437">
        <v>1</v>
      </c>
      <c r="S1153" s="448">
        <v>233492.5</v>
      </c>
      <c r="T1153" s="448">
        <v>0</v>
      </c>
      <c r="U1153" s="448">
        <v>0</v>
      </c>
      <c r="V1153" s="448">
        <v>743.28</v>
      </c>
      <c r="W1153" s="448">
        <v>0</v>
      </c>
      <c r="X1153" s="448">
        <v>0</v>
      </c>
      <c r="Y1153" s="448">
        <v>0</v>
      </c>
      <c r="Z1153" s="448">
        <v>233492.5</v>
      </c>
      <c r="AA1153" s="846">
        <v>44169</v>
      </c>
      <c r="AB1153" s="846">
        <v>44899</v>
      </c>
      <c r="AC1153" s="847">
        <v>233492.5</v>
      </c>
      <c r="AD1153" s="448">
        <v>1.2777777777777777</v>
      </c>
      <c r="AE1153" s="448">
        <v>2.0277777777777777</v>
      </c>
      <c r="AF1153" s="848">
        <v>3.8199999999999998E-2</v>
      </c>
      <c r="AG1153" s="448">
        <v>298351.52777777775</v>
      </c>
      <c r="AH1153" s="448">
        <v>473470.90277777775</v>
      </c>
      <c r="AI1153" s="448">
        <v>8919.4134999999987</v>
      </c>
      <c r="AJ1153" s="448">
        <v>1.2777777777777777</v>
      </c>
      <c r="AK1153" s="448">
        <v>2.0277777777777777</v>
      </c>
      <c r="AL1153" s="448">
        <v>3.8199999999999998E-2</v>
      </c>
    </row>
    <row r="1154" spans="1:38">
      <c r="A1154" s="437" t="s">
        <v>1108</v>
      </c>
      <c r="B1154" s="437" t="s">
        <v>2930</v>
      </c>
      <c r="C1154" s="437" t="s">
        <v>517</v>
      </c>
      <c r="D1154" s="437" t="s">
        <v>518</v>
      </c>
      <c r="E1154" s="437" t="s">
        <v>1393</v>
      </c>
      <c r="F1154" s="437" t="s">
        <v>986</v>
      </c>
      <c r="G1154" s="437" t="s">
        <v>1369</v>
      </c>
      <c r="H1154" s="437" t="s">
        <v>985</v>
      </c>
      <c r="I1154" s="437" t="s">
        <v>0</v>
      </c>
      <c r="J1154" s="437" t="s">
        <v>987</v>
      </c>
      <c r="K1154" s="437" t="s">
        <v>521</v>
      </c>
      <c r="L1154" s="437" t="s">
        <v>533</v>
      </c>
      <c r="M1154" s="437">
        <v>1</v>
      </c>
      <c r="N1154" s="437">
        <v>1</v>
      </c>
      <c r="O1154" s="437">
        <v>1</v>
      </c>
      <c r="P1154" s="437">
        <v>1</v>
      </c>
      <c r="Q1154" s="437">
        <v>1</v>
      </c>
      <c r="R1154" s="437">
        <v>1</v>
      </c>
      <c r="S1154" s="448">
        <v>305915</v>
      </c>
      <c r="T1154" s="448">
        <v>0</v>
      </c>
      <c r="U1154" s="448">
        <v>0</v>
      </c>
      <c r="V1154" s="448">
        <v>1096.2</v>
      </c>
      <c r="W1154" s="448">
        <v>0</v>
      </c>
      <c r="X1154" s="448">
        <v>0</v>
      </c>
      <c r="Y1154" s="448">
        <v>0</v>
      </c>
      <c r="Z1154" s="448">
        <v>305915</v>
      </c>
      <c r="AA1154" s="846">
        <v>44169</v>
      </c>
      <c r="AB1154" s="846">
        <v>45264</v>
      </c>
      <c r="AC1154" s="847">
        <v>305915</v>
      </c>
      <c r="AD1154" s="448">
        <v>2.2916666666666665</v>
      </c>
      <c r="AE1154" s="448">
        <v>3.0416666666666665</v>
      </c>
      <c r="AF1154" s="848">
        <v>4.2999999999999997E-2</v>
      </c>
      <c r="AG1154" s="448">
        <v>701055.20833333326</v>
      </c>
      <c r="AH1154" s="448">
        <v>930491.45833333326</v>
      </c>
      <c r="AI1154" s="448">
        <v>13154.344999999999</v>
      </c>
      <c r="AJ1154" s="448">
        <v>2.2916666666666665</v>
      </c>
      <c r="AK1154" s="448">
        <v>3.0416666666666665</v>
      </c>
      <c r="AL1154" s="448">
        <v>4.2999999999999997E-2</v>
      </c>
    </row>
    <row r="1155" spans="1:38">
      <c r="A1155" s="437" t="s">
        <v>1108</v>
      </c>
      <c r="B1155" s="437" t="s">
        <v>2931</v>
      </c>
      <c r="C1155" s="437" t="s">
        <v>517</v>
      </c>
      <c r="D1155" s="437" t="s">
        <v>518</v>
      </c>
      <c r="E1155" s="437" t="s">
        <v>1393</v>
      </c>
      <c r="F1155" s="437" t="s">
        <v>986</v>
      </c>
      <c r="G1155" s="437" t="s">
        <v>1369</v>
      </c>
      <c r="H1155" s="437" t="s">
        <v>985</v>
      </c>
      <c r="I1155" s="437" t="s">
        <v>0</v>
      </c>
      <c r="J1155" s="437" t="s">
        <v>987</v>
      </c>
      <c r="K1155" s="437" t="s">
        <v>521</v>
      </c>
      <c r="L1155" s="437" t="s">
        <v>533</v>
      </c>
      <c r="M1155" s="437">
        <v>1</v>
      </c>
      <c r="N1155" s="437">
        <v>1</v>
      </c>
      <c r="O1155" s="437">
        <v>1</v>
      </c>
      <c r="P1155" s="437">
        <v>1</v>
      </c>
      <c r="Q1155" s="437">
        <v>1</v>
      </c>
      <c r="R1155" s="437">
        <v>1</v>
      </c>
      <c r="S1155" s="448">
        <v>234967.5</v>
      </c>
      <c r="T1155" s="448">
        <v>0</v>
      </c>
      <c r="U1155" s="448">
        <v>0</v>
      </c>
      <c r="V1155" s="448">
        <v>922.25</v>
      </c>
      <c r="W1155" s="448">
        <v>0</v>
      </c>
      <c r="X1155" s="448">
        <v>0</v>
      </c>
      <c r="Y1155" s="448">
        <v>0</v>
      </c>
      <c r="Z1155" s="448">
        <v>234967.5</v>
      </c>
      <c r="AA1155" s="846">
        <v>44169</v>
      </c>
      <c r="AB1155" s="846">
        <v>45630</v>
      </c>
      <c r="AC1155" s="847">
        <v>234967.5</v>
      </c>
      <c r="AD1155" s="448">
        <v>3.3083333333333331</v>
      </c>
      <c r="AE1155" s="448">
        <v>4.0583333333333336</v>
      </c>
      <c r="AF1155" s="848">
        <v>4.7100000000000003E-2</v>
      </c>
      <c r="AG1155" s="448">
        <v>777350.8125</v>
      </c>
      <c r="AH1155" s="448">
        <v>953576.4375</v>
      </c>
      <c r="AI1155" s="448">
        <v>11066.96925</v>
      </c>
      <c r="AJ1155" s="448">
        <v>3.3083333333333331</v>
      </c>
      <c r="AK1155" s="448">
        <v>4.0583333333333336</v>
      </c>
      <c r="AL1155" s="448">
        <v>4.7100000000000003E-2</v>
      </c>
    </row>
    <row r="1156" spans="1:38">
      <c r="A1156" s="437" t="s">
        <v>1108</v>
      </c>
      <c r="B1156" s="437" t="s">
        <v>2932</v>
      </c>
      <c r="C1156" s="437" t="s">
        <v>517</v>
      </c>
      <c r="D1156" s="437" t="s">
        <v>518</v>
      </c>
      <c r="E1156" s="437" t="s">
        <v>1393</v>
      </c>
      <c r="F1156" s="437" t="s">
        <v>986</v>
      </c>
      <c r="G1156" s="437" t="s">
        <v>1369</v>
      </c>
      <c r="H1156" s="437" t="s">
        <v>985</v>
      </c>
      <c r="I1156" s="437" t="s">
        <v>0</v>
      </c>
      <c r="J1156" s="437" t="s">
        <v>987</v>
      </c>
      <c r="K1156" s="437" t="s">
        <v>521</v>
      </c>
      <c r="L1156" s="437" t="s">
        <v>533</v>
      </c>
      <c r="M1156" s="437">
        <v>1</v>
      </c>
      <c r="N1156" s="437">
        <v>1</v>
      </c>
      <c r="O1156" s="437">
        <v>1</v>
      </c>
      <c r="P1156" s="437">
        <v>1</v>
      </c>
      <c r="Q1156" s="437">
        <v>1</v>
      </c>
      <c r="R1156" s="437">
        <v>1</v>
      </c>
      <c r="S1156" s="448">
        <v>38645</v>
      </c>
      <c r="T1156" s="448">
        <v>0</v>
      </c>
      <c r="U1156" s="448">
        <v>0</v>
      </c>
      <c r="V1156" s="448">
        <v>163.28</v>
      </c>
      <c r="W1156" s="448">
        <v>0</v>
      </c>
      <c r="X1156" s="448">
        <v>0</v>
      </c>
      <c r="Y1156" s="448">
        <v>0</v>
      </c>
      <c r="Z1156" s="448">
        <v>38645</v>
      </c>
      <c r="AA1156" s="846">
        <v>44169</v>
      </c>
      <c r="AB1156" s="846">
        <v>45995</v>
      </c>
      <c r="AC1156" s="847">
        <v>38645</v>
      </c>
      <c r="AD1156" s="448">
        <v>4.322222222222222</v>
      </c>
      <c r="AE1156" s="448">
        <v>5.072222222222222</v>
      </c>
      <c r="AF1156" s="848">
        <v>5.0700000000000002E-2</v>
      </c>
      <c r="AG1156" s="448">
        <v>167032.27777777778</v>
      </c>
      <c r="AH1156" s="448">
        <v>196016.02777777778</v>
      </c>
      <c r="AI1156" s="448">
        <v>1959.3015</v>
      </c>
      <c r="AJ1156" s="448">
        <v>4.322222222222222</v>
      </c>
      <c r="AK1156" s="448">
        <v>5.072222222222222</v>
      </c>
      <c r="AL1156" s="448">
        <v>5.0700000000000002E-2</v>
      </c>
    </row>
    <row r="1157" spans="1:38">
      <c r="A1157" s="437" t="s">
        <v>1108</v>
      </c>
      <c r="B1157" s="437" t="s">
        <v>2933</v>
      </c>
      <c r="C1157" s="437" t="s">
        <v>517</v>
      </c>
      <c r="D1157" s="437" t="s">
        <v>518</v>
      </c>
      <c r="E1157" s="437" t="s">
        <v>1393</v>
      </c>
      <c r="F1157" s="437" t="s">
        <v>986</v>
      </c>
      <c r="G1157" s="437" t="s">
        <v>1369</v>
      </c>
      <c r="H1157" s="437" t="s">
        <v>985</v>
      </c>
      <c r="I1157" s="437" t="s">
        <v>0</v>
      </c>
      <c r="J1157" s="437" t="s">
        <v>987</v>
      </c>
      <c r="K1157" s="437" t="s">
        <v>521</v>
      </c>
      <c r="L1157" s="437" t="s">
        <v>533</v>
      </c>
      <c r="M1157" s="437">
        <v>1</v>
      </c>
      <c r="N1157" s="437">
        <v>1</v>
      </c>
      <c r="O1157" s="437">
        <v>1</v>
      </c>
      <c r="P1157" s="437">
        <v>1</v>
      </c>
      <c r="Q1157" s="437">
        <v>1</v>
      </c>
      <c r="R1157" s="437">
        <v>1</v>
      </c>
      <c r="S1157" s="448">
        <v>362850</v>
      </c>
      <c r="T1157" s="448">
        <v>0</v>
      </c>
      <c r="U1157" s="448">
        <v>0</v>
      </c>
      <c r="V1157" s="448">
        <v>1620.73</v>
      </c>
      <c r="W1157" s="448">
        <v>0</v>
      </c>
      <c r="X1157" s="448">
        <v>0</v>
      </c>
      <c r="Y1157" s="448">
        <v>0</v>
      </c>
      <c r="Z1157" s="448">
        <v>362850</v>
      </c>
      <c r="AA1157" s="846">
        <v>44169</v>
      </c>
      <c r="AB1157" s="846">
        <v>46360</v>
      </c>
      <c r="AC1157" s="847">
        <v>362850</v>
      </c>
      <c r="AD1157" s="448">
        <v>5.3361111111111112</v>
      </c>
      <c r="AE1157" s="448">
        <v>6.0861111111111112</v>
      </c>
      <c r="AF1157" s="848">
        <v>5.3600000000000002E-2</v>
      </c>
      <c r="AG1157" s="448">
        <v>1936207.9166666667</v>
      </c>
      <c r="AH1157" s="448">
        <v>2208345.4166666665</v>
      </c>
      <c r="AI1157" s="448">
        <v>19448.760000000002</v>
      </c>
      <c r="AJ1157" s="448">
        <v>5.3361111111111112</v>
      </c>
      <c r="AK1157" s="448">
        <v>6.0861111111111104</v>
      </c>
      <c r="AL1157" s="448">
        <v>5.3600000000000009E-2</v>
      </c>
    </row>
    <row r="1158" spans="1:38">
      <c r="A1158" s="437" t="s">
        <v>1108</v>
      </c>
      <c r="B1158" s="437" t="s">
        <v>2934</v>
      </c>
      <c r="C1158" s="437" t="s">
        <v>517</v>
      </c>
      <c r="D1158" s="437" t="s">
        <v>518</v>
      </c>
      <c r="E1158" s="437" t="s">
        <v>1393</v>
      </c>
      <c r="F1158" s="437" t="s">
        <v>986</v>
      </c>
      <c r="G1158" s="437" t="s">
        <v>1369</v>
      </c>
      <c r="H1158" s="437" t="s">
        <v>985</v>
      </c>
      <c r="I1158" s="437" t="s">
        <v>0</v>
      </c>
      <c r="J1158" s="437" t="s">
        <v>987</v>
      </c>
      <c r="K1158" s="437" t="s">
        <v>521</v>
      </c>
      <c r="L1158" s="437" t="s">
        <v>533</v>
      </c>
      <c r="M1158" s="437">
        <v>1</v>
      </c>
      <c r="N1158" s="437">
        <v>1</v>
      </c>
      <c r="O1158" s="437">
        <v>1</v>
      </c>
      <c r="P1158" s="437">
        <v>1</v>
      </c>
      <c r="Q1158" s="437">
        <v>1</v>
      </c>
      <c r="R1158" s="437">
        <v>1</v>
      </c>
      <c r="S1158" s="448">
        <v>2556027.5</v>
      </c>
      <c r="T1158" s="448">
        <v>0</v>
      </c>
      <c r="U1158" s="448">
        <v>0</v>
      </c>
      <c r="V1158" s="448">
        <v>12013.33</v>
      </c>
      <c r="W1158" s="448">
        <v>0</v>
      </c>
      <c r="X1158" s="448">
        <v>0</v>
      </c>
      <c r="Y1158" s="448">
        <v>0</v>
      </c>
      <c r="Z1158" s="448">
        <v>2556027.5</v>
      </c>
      <c r="AA1158" s="846">
        <v>44169</v>
      </c>
      <c r="AB1158" s="846">
        <v>46725</v>
      </c>
      <c r="AC1158" s="847">
        <v>2556027.5</v>
      </c>
      <c r="AD1158" s="448">
        <v>6.35</v>
      </c>
      <c r="AE1158" s="448">
        <v>7.1</v>
      </c>
      <c r="AF1158" s="848">
        <v>5.6399999999999999E-2</v>
      </c>
      <c r="AG1158" s="448">
        <v>16230774.625</v>
      </c>
      <c r="AH1158" s="448">
        <v>18147795.25</v>
      </c>
      <c r="AI1158" s="448">
        <v>144159.951</v>
      </c>
      <c r="AJ1158" s="448">
        <v>6.35</v>
      </c>
      <c r="AK1158" s="448">
        <v>7.1</v>
      </c>
      <c r="AL1158" s="448">
        <v>5.6399999999999999E-2</v>
      </c>
    </row>
    <row r="1159" spans="1:38">
      <c r="A1159" s="437" t="s">
        <v>1108</v>
      </c>
      <c r="B1159" s="437" t="s">
        <v>2935</v>
      </c>
      <c r="C1159" s="437" t="s">
        <v>517</v>
      </c>
      <c r="D1159" s="437" t="s">
        <v>518</v>
      </c>
      <c r="E1159" s="437" t="s">
        <v>1393</v>
      </c>
      <c r="F1159" s="437" t="s">
        <v>986</v>
      </c>
      <c r="G1159" s="437" t="s">
        <v>1369</v>
      </c>
      <c r="H1159" s="437" t="s">
        <v>985</v>
      </c>
      <c r="I1159" s="437" t="s">
        <v>0</v>
      </c>
      <c r="J1159" s="437" t="s">
        <v>987</v>
      </c>
      <c r="K1159" s="437" t="s">
        <v>521</v>
      </c>
      <c r="L1159" s="437" t="s">
        <v>533</v>
      </c>
      <c r="M1159" s="437">
        <v>1</v>
      </c>
      <c r="N1159" s="437">
        <v>1</v>
      </c>
      <c r="O1159" s="437">
        <v>1</v>
      </c>
      <c r="P1159" s="437">
        <v>1</v>
      </c>
      <c r="Q1159" s="437">
        <v>1</v>
      </c>
      <c r="R1159" s="437">
        <v>1</v>
      </c>
      <c r="S1159" s="448">
        <v>1548160</v>
      </c>
      <c r="T1159" s="448">
        <v>0</v>
      </c>
      <c r="U1159" s="448">
        <v>0</v>
      </c>
      <c r="V1159" s="448">
        <v>7650.49</v>
      </c>
      <c r="W1159" s="448">
        <v>0</v>
      </c>
      <c r="X1159" s="448">
        <v>0</v>
      </c>
      <c r="Y1159" s="448">
        <v>0</v>
      </c>
      <c r="Z1159" s="448">
        <v>1548160</v>
      </c>
      <c r="AA1159" s="846">
        <v>44169</v>
      </c>
      <c r="AB1159" s="846">
        <v>47091</v>
      </c>
      <c r="AC1159" s="847">
        <v>1548160</v>
      </c>
      <c r="AD1159" s="448">
        <v>7.3666666666666663</v>
      </c>
      <c r="AE1159" s="448">
        <v>8.1166666666666671</v>
      </c>
      <c r="AF1159" s="848">
        <v>5.9299999999999999E-2</v>
      </c>
      <c r="AG1159" s="448">
        <v>11404778.666666666</v>
      </c>
      <c r="AH1159" s="448">
        <v>12565898.666666668</v>
      </c>
      <c r="AI1159" s="448">
        <v>91805.887999999992</v>
      </c>
      <c r="AJ1159" s="448">
        <v>7.3666666666666663</v>
      </c>
      <c r="AK1159" s="448">
        <v>8.1166666666666671</v>
      </c>
      <c r="AL1159" s="448">
        <v>5.9299999999999992E-2</v>
      </c>
    </row>
    <row r="1160" spans="1:38">
      <c r="A1160" s="437" t="s">
        <v>1108</v>
      </c>
      <c r="B1160" s="437" t="s">
        <v>2936</v>
      </c>
      <c r="C1160" s="437" t="s">
        <v>517</v>
      </c>
      <c r="D1160" s="437" t="s">
        <v>518</v>
      </c>
      <c r="E1160" s="437" t="s">
        <v>1393</v>
      </c>
      <c r="F1160" s="437" t="s">
        <v>986</v>
      </c>
      <c r="G1160" s="437" t="s">
        <v>1369</v>
      </c>
      <c r="H1160" s="437" t="s">
        <v>985</v>
      </c>
      <c r="I1160" s="437" t="s">
        <v>0</v>
      </c>
      <c r="J1160" s="437" t="s">
        <v>987</v>
      </c>
      <c r="K1160" s="437" t="s">
        <v>521</v>
      </c>
      <c r="L1160" s="437" t="s">
        <v>533</v>
      </c>
      <c r="M1160" s="437">
        <v>1</v>
      </c>
      <c r="N1160" s="437">
        <v>1</v>
      </c>
      <c r="O1160" s="437">
        <v>1</v>
      </c>
      <c r="P1160" s="437">
        <v>1</v>
      </c>
      <c r="Q1160" s="437">
        <v>1</v>
      </c>
      <c r="R1160" s="437">
        <v>1</v>
      </c>
      <c r="S1160" s="448">
        <v>346772.5</v>
      </c>
      <c r="T1160" s="448">
        <v>0</v>
      </c>
      <c r="U1160" s="448">
        <v>0</v>
      </c>
      <c r="V1160" s="448">
        <v>1794.55</v>
      </c>
      <c r="W1160" s="448">
        <v>0</v>
      </c>
      <c r="X1160" s="448">
        <v>0</v>
      </c>
      <c r="Y1160" s="448">
        <v>0</v>
      </c>
      <c r="Z1160" s="448">
        <v>346772.5</v>
      </c>
      <c r="AA1160" s="846">
        <v>44169</v>
      </c>
      <c r="AB1160" s="846">
        <v>47456</v>
      </c>
      <c r="AC1160" s="847">
        <v>346772.5</v>
      </c>
      <c r="AD1160" s="448">
        <v>8.3805555555555564</v>
      </c>
      <c r="AE1160" s="448">
        <v>9.1305555555555564</v>
      </c>
      <c r="AF1160" s="848">
        <v>6.2100000000000002E-2</v>
      </c>
      <c r="AG1160" s="448">
        <v>2906146.201388889</v>
      </c>
      <c r="AH1160" s="448">
        <v>3166225.576388889</v>
      </c>
      <c r="AI1160" s="448">
        <v>21534.572250000001</v>
      </c>
      <c r="AJ1160" s="448">
        <v>8.3805555555555564</v>
      </c>
      <c r="AK1160" s="448">
        <v>9.1305555555555564</v>
      </c>
      <c r="AL1160" s="448">
        <v>6.2100000000000002E-2</v>
      </c>
    </row>
    <row r="1161" spans="1:38">
      <c r="A1161" s="437" t="s">
        <v>1108</v>
      </c>
      <c r="B1161" s="437" t="s">
        <v>2937</v>
      </c>
      <c r="C1161" s="437" t="s">
        <v>517</v>
      </c>
      <c r="D1161" s="437" t="s">
        <v>518</v>
      </c>
      <c r="E1161" s="437" t="s">
        <v>1393</v>
      </c>
      <c r="F1161" s="437" t="s">
        <v>986</v>
      </c>
      <c r="G1161" s="437" t="s">
        <v>1369</v>
      </c>
      <c r="H1161" s="437" t="s">
        <v>985</v>
      </c>
      <c r="I1161" s="437" t="s">
        <v>0</v>
      </c>
      <c r="J1161" s="437" t="s">
        <v>987</v>
      </c>
      <c r="K1161" s="437" t="s">
        <v>521</v>
      </c>
      <c r="L1161" s="437" t="s">
        <v>533</v>
      </c>
      <c r="M1161" s="437">
        <v>1</v>
      </c>
      <c r="N1161" s="437">
        <v>1</v>
      </c>
      <c r="O1161" s="437">
        <v>1</v>
      </c>
      <c r="P1161" s="437">
        <v>1</v>
      </c>
      <c r="Q1161" s="437">
        <v>1</v>
      </c>
      <c r="R1161" s="437">
        <v>1</v>
      </c>
      <c r="S1161" s="448">
        <v>92040</v>
      </c>
      <c r="T1161" s="448">
        <v>0</v>
      </c>
      <c r="U1161" s="448">
        <v>0</v>
      </c>
      <c r="V1161" s="448">
        <v>498.55</v>
      </c>
      <c r="W1161" s="448">
        <v>0</v>
      </c>
      <c r="X1161" s="448">
        <v>0</v>
      </c>
      <c r="Y1161" s="448">
        <v>0</v>
      </c>
      <c r="Z1161" s="448">
        <v>92040</v>
      </c>
      <c r="AA1161" s="846">
        <v>44169</v>
      </c>
      <c r="AB1161" s="846">
        <v>47821</v>
      </c>
      <c r="AC1161" s="847">
        <v>92040</v>
      </c>
      <c r="AD1161" s="448">
        <v>9.3944444444444439</v>
      </c>
      <c r="AE1161" s="448">
        <v>10.144444444444444</v>
      </c>
      <c r="AF1161" s="848">
        <v>6.5000000000000002E-2</v>
      </c>
      <c r="AG1161" s="448">
        <v>864664.66666666663</v>
      </c>
      <c r="AH1161" s="448">
        <v>933694.66666666663</v>
      </c>
      <c r="AI1161" s="448">
        <v>5982.6</v>
      </c>
      <c r="AJ1161" s="448">
        <v>9.3944444444444439</v>
      </c>
      <c r="AK1161" s="448">
        <v>10.144444444444444</v>
      </c>
      <c r="AL1161" s="448">
        <v>6.5000000000000002E-2</v>
      </c>
    </row>
    <row r="1162" spans="1:38">
      <c r="A1162" s="437" t="s">
        <v>1109</v>
      </c>
      <c r="B1162" s="437" t="s">
        <v>2938</v>
      </c>
      <c r="C1162" s="437" t="s">
        <v>517</v>
      </c>
      <c r="D1162" s="437" t="s">
        <v>518</v>
      </c>
      <c r="E1162" s="437" t="s">
        <v>1393</v>
      </c>
      <c r="F1162" s="437" t="s">
        <v>986</v>
      </c>
      <c r="G1162" s="437" t="s">
        <v>1369</v>
      </c>
      <c r="H1162" s="437" t="s">
        <v>985</v>
      </c>
      <c r="I1162" s="437" t="s">
        <v>0</v>
      </c>
      <c r="J1162" s="437" t="s">
        <v>987</v>
      </c>
      <c r="K1162" s="437" t="s">
        <v>521</v>
      </c>
      <c r="L1162" s="437" t="s">
        <v>533</v>
      </c>
      <c r="M1162" s="437">
        <v>1</v>
      </c>
      <c r="N1162" s="437">
        <v>1</v>
      </c>
      <c r="O1162" s="437">
        <v>1</v>
      </c>
      <c r="P1162" s="437">
        <v>1</v>
      </c>
      <c r="Q1162" s="437">
        <v>1</v>
      </c>
      <c r="R1162" s="437">
        <v>1</v>
      </c>
      <c r="S1162" s="448">
        <v>308127.5</v>
      </c>
      <c r="T1162" s="448">
        <v>0</v>
      </c>
      <c r="U1162" s="448">
        <v>0</v>
      </c>
      <c r="V1162" s="448">
        <v>834.51</v>
      </c>
      <c r="W1162" s="448">
        <v>0</v>
      </c>
      <c r="X1162" s="448">
        <v>0</v>
      </c>
      <c r="Y1162" s="448">
        <v>0</v>
      </c>
      <c r="Z1162" s="448">
        <v>308127.5</v>
      </c>
      <c r="AA1162" s="846">
        <v>44188</v>
      </c>
      <c r="AB1162" s="846">
        <v>44553</v>
      </c>
      <c r="AC1162" s="847">
        <v>308127.5</v>
      </c>
      <c r="AD1162" s="448">
        <v>0.31666666666666665</v>
      </c>
      <c r="AE1162" s="448">
        <v>1.0138888888888888</v>
      </c>
      <c r="AF1162" s="848">
        <v>3.2500000000000001E-2</v>
      </c>
      <c r="AG1162" s="448">
        <v>97573.708333333328</v>
      </c>
      <c r="AH1162" s="448">
        <v>312407.04861111112</v>
      </c>
      <c r="AI1162" s="448">
        <v>10014.143750000001</v>
      </c>
      <c r="AJ1162" s="448">
        <v>0.31666666666666665</v>
      </c>
      <c r="AK1162" s="448">
        <v>1.0138888888888888</v>
      </c>
      <c r="AL1162" s="448">
        <v>3.2500000000000001E-2</v>
      </c>
    </row>
    <row r="1163" spans="1:38">
      <c r="A1163" s="437" t="s">
        <v>1109</v>
      </c>
      <c r="B1163" s="437" t="s">
        <v>2939</v>
      </c>
      <c r="C1163" s="437" t="s">
        <v>517</v>
      </c>
      <c r="D1163" s="437" t="s">
        <v>518</v>
      </c>
      <c r="E1163" s="437" t="s">
        <v>1393</v>
      </c>
      <c r="F1163" s="437" t="s">
        <v>986</v>
      </c>
      <c r="G1163" s="437" t="s">
        <v>1369</v>
      </c>
      <c r="H1163" s="437" t="s">
        <v>985</v>
      </c>
      <c r="I1163" s="437" t="s">
        <v>0</v>
      </c>
      <c r="J1163" s="437" t="s">
        <v>987</v>
      </c>
      <c r="K1163" s="437" t="s">
        <v>521</v>
      </c>
      <c r="L1163" s="437" t="s">
        <v>533</v>
      </c>
      <c r="M1163" s="437">
        <v>1</v>
      </c>
      <c r="N1163" s="437">
        <v>1</v>
      </c>
      <c r="O1163" s="437">
        <v>1</v>
      </c>
      <c r="P1163" s="437">
        <v>1</v>
      </c>
      <c r="Q1163" s="437">
        <v>1</v>
      </c>
      <c r="R1163" s="437">
        <v>1</v>
      </c>
      <c r="S1163" s="448">
        <v>774080</v>
      </c>
      <c r="T1163" s="448">
        <v>0</v>
      </c>
      <c r="U1163" s="448">
        <v>0</v>
      </c>
      <c r="V1163" s="448">
        <v>2464.15</v>
      </c>
      <c r="W1163" s="448">
        <v>0</v>
      </c>
      <c r="X1163" s="448">
        <v>0</v>
      </c>
      <c r="Y1163" s="448">
        <v>0</v>
      </c>
      <c r="Z1163" s="448">
        <v>774080</v>
      </c>
      <c r="AA1163" s="846">
        <v>44188</v>
      </c>
      <c r="AB1163" s="846">
        <v>44918</v>
      </c>
      <c r="AC1163" s="847">
        <v>774080</v>
      </c>
      <c r="AD1163" s="448">
        <v>1.3305555555555555</v>
      </c>
      <c r="AE1163" s="448">
        <v>2.0277777777777777</v>
      </c>
      <c r="AF1163" s="848">
        <v>3.8199999999999998E-2</v>
      </c>
      <c r="AG1163" s="448">
        <v>1029956.4444444444</v>
      </c>
      <c r="AH1163" s="448">
        <v>1569662.2222222222</v>
      </c>
      <c r="AI1163" s="448">
        <v>29569.856</v>
      </c>
      <c r="AJ1163" s="448">
        <v>1.3305555555555555</v>
      </c>
      <c r="AK1163" s="448">
        <v>2.0277777777777777</v>
      </c>
      <c r="AL1163" s="448">
        <v>3.8199999999999998E-2</v>
      </c>
    </row>
    <row r="1164" spans="1:38">
      <c r="A1164" s="437" t="s">
        <v>1109</v>
      </c>
      <c r="B1164" s="437" t="s">
        <v>2940</v>
      </c>
      <c r="C1164" s="437" t="s">
        <v>517</v>
      </c>
      <c r="D1164" s="437" t="s">
        <v>518</v>
      </c>
      <c r="E1164" s="437" t="s">
        <v>1393</v>
      </c>
      <c r="F1164" s="437" t="s">
        <v>986</v>
      </c>
      <c r="G1164" s="437" t="s">
        <v>1369</v>
      </c>
      <c r="H1164" s="437" t="s">
        <v>985</v>
      </c>
      <c r="I1164" s="437" t="s">
        <v>0</v>
      </c>
      <c r="J1164" s="437" t="s">
        <v>987</v>
      </c>
      <c r="K1164" s="437" t="s">
        <v>521</v>
      </c>
      <c r="L1164" s="437" t="s">
        <v>533</v>
      </c>
      <c r="M1164" s="437">
        <v>1</v>
      </c>
      <c r="N1164" s="437">
        <v>1</v>
      </c>
      <c r="O1164" s="437">
        <v>1</v>
      </c>
      <c r="P1164" s="437">
        <v>1</v>
      </c>
      <c r="Q1164" s="437">
        <v>1</v>
      </c>
      <c r="R1164" s="437">
        <v>1</v>
      </c>
      <c r="S1164" s="448">
        <v>834112.5</v>
      </c>
      <c r="T1164" s="448">
        <v>0</v>
      </c>
      <c r="U1164" s="448">
        <v>0</v>
      </c>
      <c r="V1164" s="448">
        <v>2988.9</v>
      </c>
      <c r="W1164" s="448">
        <v>0</v>
      </c>
      <c r="X1164" s="448">
        <v>0</v>
      </c>
      <c r="Y1164" s="448">
        <v>0</v>
      </c>
      <c r="Z1164" s="448">
        <v>834112.5</v>
      </c>
      <c r="AA1164" s="846">
        <v>44188</v>
      </c>
      <c r="AB1164" s="846">
        <v>45283</v>
      </c>
      <c r="AC1164" s="847">
        <v>834112.5</v>
      </c>
      <c r="AD1164" s="448">
        <v>2.3444444444444446</v>
      </c>
      <c r="AE1164" s="448">
        <v>3.0416666666666665</v>
      </c>
      <c r="AF1164" s="848">
        <v>4.2999999999999997E-2</v>
      </c>
      <c r="AG1164" s="448">
        <v>1955530.4166666667</v>
      </c>
      <c r="AH1164" s="448">
        <v>2537092.1875</v>
      </c>
      <c r="AI1164" s="448">
        <v>35866.837499999994</v>
      </c>
      <c r="AJ1164" s="448">
        <v>2.3444444444444446</v>
      </c>
      <c r="AK1164" s="448">
        <v>3.0416666666666665</v>
      </c>
      <c r="AL1164" s="448">
        <v>4.299999999999999E-2</v>
      </c>
    </row>
    <row r="1165" spans="1:38">
      <c r="A1165" s="437" t="s">
        <v>1109</v>
      </c>
      <c r="B1165" s="437" t="s">
        <v>2941</v>
      </c>
      <c r="C1165" s="437" t="s">
        <v>517</v>
      </c>
      <c r="D1165" s="437" t="s">
        <v>518</v>
      </c>
      <c r="E1165" s="437" t="s">
        <v>1393</v>
      </c>
      <c r="F1165" s="437" t="s">
        <v>986</v>
      </c>
      <c r="G1165" s="437" t="s">
        <v>1369</v>
      </c>
      <c r="H1165" s="437" t="s">
        <v>985</v>
      </c>
      <c r="I1165" s="437" t="s">
        <v>0</v>
      </c>
      <c r="J1165" s="437" t="s">
        <v>987</v>
      </c>
      <c r="K1165" s="437" t="s">
        <v>521</v>
      </c>
      <c r="L1165" s="437" t="s">
        <v>533</v>
      </c>
      <c r="M1165" s="437">
        <v>1</v>
      </c>
      <c r="N1165" s="437">
        <v>1</v>
      </c>
      <c r="O1165" s="437">
        <v>1</v>
      </c>
      <c r="P1165" s="437">
        <v>1</v>
      </c>
      <c r="Q1165" s="437">
        <v>1</v>
      </c>
      <c r="R1165" s="437">
        <v>1</v>
      </c>
      <c r="S1165" s="448">
        <v>818182.5</v>
      </c>
      <c r="T1165" s="448">
        <v>0</v>
      </c>
      <c r="U1165" s="448">
        <v>0</v>
      </c>
      <c r="V1165" s="448">
        <v>3211.37</v>
      </c>
      <c r="W1165" s="448">
        <v>0</v>
      </c>
      <c r="X1165" s="448">
        <v>0</v>
      </c>
      <c r="Y1165" s="448">
        <v>0</v>
      </c>
      <c r="Z1165" s="448">
        <v>818182.5</v>
      </c>
      <c r="AA1165" s="846">
        <v>44188</v>
      </c>
      <c r="AB1165" s="846">
        <v>45649</v>
      </c>
      <c r="AC1165" s="847">
        <v>818182.5</v>
      </c>
      <c r="AD1165" s="448">
        <v>3.3611111111111112</v>
      </c>
      <c r="AE1165" s="448">
        <v>4.0583333333333336</v>
      </c>
      <c r="AF1165" s="848">
        <v>4.7100000000000003E-2</v>
      </c>
      <c r="AG1165" s="448">
        <v>2750002.2916666665</v>
      </c>
      <c r="AH1165" s="448">
        <v>3320457.3125</v>
      </c>
      <c r="AI1165" s="448">
        <v>38536.395750000003</v>
      </c>
      <c r="AJ1165" s="448">
        <v>3.3611111111111107</v>
      </c>
      <c r="AK1165" s="448">
        <v>4.0583333333333336</v>
      </c>
      <c r="AL1165" s="448">
        <v>4.7100000000000003E-2</v>
      </c>
    </row>
    <row r="1166" spans="1:38">
      <c r="A1166" s="437" t="s">
        <v>1109</v>
      </c>
      <c r="B1166" s="437" t="s">
        <v>2942</v>
      </c>
      <c r="C1166" s="437" t="s">
        <v>517</v>
      </c>
      <c r="D1166" s="437" t="s">
        <v>518</v>
      </c>
      <c r="E1166" s="437" t="s">
        <v>1393</v>
      </c>
      <c r="F1166" s="437" t="s">
        <v>986</v>
      </c>
      <c r="G1166" s="437" t="s">
        <v>1369</v>
      </c>
      <c r="H1166" s="437" t="s">
        <v>985</v>
      </c>
      <c r="I1166" s="437" t="s">
        <v>0</v>
      </c>
      <c r="J1166" s="437" t="s">
        <v>987</v>
      </c>
      <c r="K1166" s="437" t="s">
        <v>521</v>
      </c>
      <c r="L1166" s="437" t="s">
        <v>533</v>
      </c>
      <c r="M1166" s="437">
        <v>1</v>
      </c>
      <c r="N1166" s="437">
        <v>1</v>
      </c>
      <c r="O1166" s="437">
        <v>1</v>
      </c>
      <c r="P1166" s="437">
        <v>1</v>
      </c>
      <c r="Q1166" s="437">
        <v>1</v>
      </c>
      <c r="R1166" s="437">
        <v>1</v>
      </c>
      <c r="S1166" s="448">
        <v>260485</v>
      </c>
      <c r="T1166" s="448">
        <v>0</v>
      </c>
      <c r="U1166" s="448">
        <v>0</v>
      </c>
      <c r="V1166" s="448">
        <v>1100.55</v>
      </c>
      <c r="W1166" s="448">
        <v>0</v>
      </c>
      <c r="X1166" s="448">
        <v>0</v>
      </c>
      <c r="Y1166" s="448">
        <v>0</v>
      </c>
      <c r="Z1166" s="448">
        <v>260485</v>
      </c>
      <c r="AA1166" s="846">
        <v>44188</v>
      </c>
      <c r="AB1166" s="846">
        <v>46014</v>
      </c>
      <c r="AC1166" s="847">
        <v>260485</v>
      </c>
      <c r="AD1166" s="448">
        <v>4.375</v>
      </c>
      <c r="AE1166" s="448">
        <v>5.072222222222222</v>
      </c>
      <c r="AF1166" s="848">
        <v>5.0700000000000002E-2</v>
      </c>
      <c r="AG1166" s="448">
        <v>1139621.875</v>
      </c>
      <c r="AH1166" s="448">
        <v>1321237.8055555555</v>
      </c>
      <c r="AI1166" s="448">
        <v>13206.5895</v>
      </c>
      <c r="AJ1166" s="448">
        <v>4.375</v>
      </c>
      <c r="AK1166" s="448">
        <v>5.072222222222222</v>
      </c>
      <c r="AL1166" s="448">
        <v>5.0700000000000002E-2</v>
      </c>
    </row>
    <row r="1167" spans="1:38">
      <c r="A1167" s="437" t="s">
        <v>1109</v>
      </c>
      <c r="B1167" s="437" t="s">
        <v>2943</v>
      </c>
      <c r="C1167" s="437" t="s">
        <v>517</v>
      </c>
      <c r="D1167" s="437" t="s">
        <v>518</v>
      </c>
      <c r="E1167" s="437" t="s">
        <v>1393</v>
      </c>
      <c r="F1167" s="437" t="s">
        <v>986</v>
      </c>
      <c r="G1167" s="437" t="s">
        <v>1369</v>
      </c>
      <c r="H1167" s="437" t="s">
        <v>985</v>
      </c>
      <c r="I1167" s="437" t="s">
        <v>0</v>
      </c>
      <c r="J1167" s="437" t="s">
        <v>987</v>
      </c>
      <c r="K1167" s="437" t="s">
        <v>521</v>
      </c>
      <c r="L1167" s="437" t="s">
        <v>533</v>
      </c>
      <c r="M1167" s="437">
        <v>1</v>
      </c>
      <c r="N1167" s="437">
        <v>1</v>
      </c>
      <c r="O1167" s="437">
        <v>1</v>
      </c>
      <c r="P1167" s="437">
        <v>1</v>
      </c>
      <c r="Q1167" s="437">
        <v>1</v>
      </c>
      <c r="R1167" s="437">
        <v>1</v>
      </c>
      <c r="S1167" s="448">
        <v>2745712.5</v>
      </c>
      <c r="T1167" s="448">
        <v>0</v>
      </c>
      <c r="U1167" s="448">
        <v>0</v>
      </c>
      <c r="V1167" s="448">
        <v>12264.18</v>
      </c>
      <c r="W1167" s="448">
        <v>0</v>
      </c>
      <c r="X1167" s="448">
        <v>0</v>
      </c>
      <c r="Y1167" s="448">
        <v>0</v>
      </c>
      <c r="Z1167" s="448">
        <v>2745712.5</v>
      </c>
      <c r="AA1167" s="846">
        <v>44188</v>
      </c>
      <c r="AB1167" s="846">
        <v>46379</v>
      </c>
      <c r="AC1167" s="847">
        <v>2745712.5</v>
      </c>
      <c r="AD1167" s="448">
        <v>5.3888888888888893</v>
      </c>
      <c r="AE1167" s="448">
        <v>6.0861111111111112</v>
      </c>
      <c r="AF1167" s="848">
        <v>5.3600000000000002E-2</v>
      </c>
      <c r="AG1167" s="448">
        <v>14796339.583333334</v>
      </c>
      <c r="AH1167" s="448">
        <v>16710711.354166668</v>
      </c>
      <c r="AI1167" s="448">
        <v>147170.19</v>
      </c>
      <c r="AJ1167" s="448">
        <v>5.3888888888888893</v>
      </c>
      <c r="AK1167" s="448">
        <v>6.0861111111111112</v>
      </c>
      <c r="AL1167" s="448">
        <v>5.3600000000000002E-2</v>
      </c>
    </row>
    <row r="1168" spans="1:38">
      <c r="A1168" s="437" t="s">
        <v>1109</v>
      </c>
      <c r="B1168" s="437" t="s">
        <v>2944</v>
      </c>
      <c r="C1168" s="437" t="s">
        <v>517</v>
      </c>
      <c r="D1168" s="437" t="s">
        <v>518</v>
      </c>
      <c r="E1168" s="437" t="s">
        <v>1393</v>
      </c>
      <c r="F1168" s="437" t="s">
        <v>986</v>
      </c>
      <c r="G1168" s="437" t="s">
        <v>1369</v>
      </c>
      <c r="H1168" s="437" t="s">
        <v>985</v>
      </c>
      <c r="I1168" s="437" t="s">
        <v>0</v>
      </c>
      <c r="J1168" s="437" t="s">
        <v>987</v>
      </c>
      <c r="K1168" s="437" t="s">
        <v>521</v>
      </c>
      <c r="L1168" s="437" t="s">
        <v>533</v>
      </c>
      <c r="M1168" s="437">
        <v>1</v>
      </c>
      <c r="N1168" s="437">
        <v>1</v>
      </c>
      <c r="O1168" s="437">
        <v>1</v>
      </c>
      <c r="P1168" s="437">
        <v>1</v>
      </c>
      <c r="Q1168" s="437">
        <v>1</v>
      </c>
      <c r="R1168" s="437">
        <v>1</v>
      </c>
      <c r="S1168" s="448">
        <v>9553280</v>
      </c>
      <c r="T1168" s="448">
        <v>0</v>
      </c>
      <c r="U1168" s="448">
        <v>0</v>
      </c>
      <c r="V1168" s="448">
        <v>44900.42</v>
      </c>
      <c r="W1168" s="448">
        <v>0</v>
      </c>
      <c r="X1168" s="448">
        <v>0</v>
      </c>
      <c r="Y1168" s="448">
        <v>0</v>
      </c>
      <c r="Z1168" s="448">
        <v>9553280</v>
      </c>
      <c r="AA1168" s="846">
        <v>44188</v>
      </c>
      <c r="AB1168" s="846">
        <v>46744</v>
      </c>
      <c r="AC1168" s="847">
        <v>9553280</v>
      </c>
      <c r="AD1168" s="448">
        <v>6.4027777777777777</v>
      </c>
      <c r="AE1168" s="448">
        <v>7.1</v>
      </c>
      <c r="AF1168" s="848">
        <v>5.6399999999999999E-2</v>
      </c>
      <c r="AG1168" s="448">
        <v>61167528.888888888</v>
      </c>
      <c r="AH1168" s="448">
        <v>67828288</v>
      </c>
      <c r="AI1168" s="448">
        <v>538804.99199999997</v>
      </c>
      <c r="AJ1168" s="448">
        <v>6.4027777777777777</v>
      </c>
      <c r="AK1168" s="448">
        <v>7.1</v>
      </c>
      <c r="AL1168" s="448">
        <v>5.6399999999999999E-2</v>
      </c>
    </row>
    <row r="1169" spans="1:38">
      <c r="A1169" s="437" t="s">
        <v>1109</v>
      </c>
      <c r="B1169" s="437" t="s">
        <v>2945</v>
      </c>
      <c r="C1169" s="437" t="s">
        <v>517</v>
      </c>
      <c r="D1169" s="437" t="s">
        <v>518</v>
      </c>
      <c r="E1169" s="437" t="s">
        <v>1393</v>
      </c>
      <c r="F1169" s="437" t="s">
        <v>986</v>
      </c>
      <c r="G1169" s="437" t="s">
        <v>1369</v>
      </c>
      <c r="H1169" s="437" t="s">
        <v>985</v>
      </c>
      <c r="I1169" s="437" t="s">
        <v>0</v>
      </c>
      <c r="J1169" s="437" t="s">
        <v>987</v>
      </c>
      <c r="K1169" s="437" t="s">
        <v>521</v>
      </c>
      <c r="L1169" s="437" t="s">
        <v>533</v>
      </c>
      <c r="M1169" s="437">
        <v>1</v>
      </c>
      <c r="N1169" s="437">
        <v>1</v>
      </c>
      <c r="O1169" s="437">
        <v>1</v>
      </c>
      <c r="P1169" s="437">
        <v>1</v>
      </c>
      <c r="Q1169" s="437">
        <v>1</v>
      </c>
      <c r="R1169" s="437">
        <v>1</v>
      </c>
      <c r="S1169" s="448">
        <v>4651265</v>
      </c>
      <c r="T1169" s="448">
        <v>0</v>
      </c>
      <c r="U1169" s="448">
        <v>0</v>
      </c>
      <c r="V1169" s="448">
        <v>22985</v>
      </c>
      <c r="W1169" s="448">
        <v>0</v>
      </c>
      <c r="X1169" s="448">
        <v>0</v>
      </c>
      <c r="Y1169" s="448">
        <v>0</v>
      </c>
      <c r="Z1169" s="448">
        <v>4651265</v>
      </c>
      <c r="AA1169" s="846">
        <v>44188</v>
      </c>
      <c r="AB1169" s="846">
        <v>47110</v>
      </c>
      <c r="AC1169" s="847">
        <v>4651265</v>
      </c>
      <c r="AD1169" s="448">
        <v>7.4194444444444443</v>
      </c>
      <c r="AE1169" s="448">
        <v>8.1166666666666671</v>
      </c>
      <c r="AF1169" s="848">
        <v>5.9299999999999999E-2</v>
      </c>
      <c r="AG1169" s="448">
        <v>34509802.263888888</v>
      </c>
      <c r="AH1169" s="448">
        <v>37752767.583333336</v>
      </c>
      <c r="AI1169" s="448">
        <v>275820.01449999999</v>
      </c>
      <c r="AJ1169" s="448">
        <v>7.4194444444444443</v>
      </c>
      <c r="AK1169" s="448">
        <v>8.1166666666666671</v>
      </c>
      <c r="AL1169" s="448">
        <v>5.9299999999999999E-2</v>
      </c>
    </row>
    <row r="1170" spans="1:38">
      <c r="A1170" s="437" t="s">
        <v>1109</v>
      </c>
      <c r="B1170" s="437" t="s">
        <v>2946</v>
      </c>
      <c r="C1170" s="437" t="s">
        <v>517</v>
      </c>
      <c r="D1170" s="437" t="s">
        <v>518</v>
      </c>
      <c r="E1170" s="437" t="s">
        <v>1393</v>
      </c>
      <c r="F1170" s="437" t="s">
        <v>986</v>
      </c>
      <c r="G1170" s="437" t="s">
        <v>1369</v>
      </c>
      <c r="H1170" s="437" t="s">
        <v>985</v>
      </c>
      <c r="I1170" s="437" t="s">
        <v>0</v>
      </c>
      <c r="J1170" s="437" t="s">
        <v>987</v>
      </c>
      <c r="K1170" s="437" t="s">
        <v>521</v>
      </c>
      <c r="L1170" s="437" t="s">
        <v>533</v>
      </c>
      <c r="M1170" s="437">
        <v>1</v>
      </c>
      <c r="N1170" s="437">
        <v>1</v>
      </c>
      <c r="O1170" s="437">
        <v>1</v>
      </c>
      <c r="P1170" s="437">
        <v>1</v>
      </c>
      <c r="Q1170" s="437">
        <v>1</v>
      </c>
      <c r="R1170" s="437">
        <v>1</v>
      </c>
      <c r="S1170" s="448">
        <v>53100</v>
      </c>
      <c r="T1170" s="448">
        <v>0</v>
      </c>
      <c r="U1170" s="448">
        <v>0</v>
      </c>
      <c r="V1170" s="448">
        <v>274.79000000000002</v>
      </c>
      <c r="W1170" s="448">
        <v>0</v>
      </c>
      <c r="X1170" s="448">
        <v>0</v>
      </c>
      <c r="Y1170" s="448">
        <v>0</v>
      </c>
      <c r="Z1170" s="448">
        <v>53100</v>
      </c>
      <c r="AA1170" s="846">
        <v>44188</v>
      </c>
      <c r="AB1170" s="846">
        <v>47475</v>
      </c>
      <c r="AC1170" s="847">
        <v>53100</v>
      </c>
      <c r="AD1170" s="448">
        <v>8.4333333333333336</v>
      </c>
      <c r="AE1170" s="448">
        <v>9.1305555555555564</v>
      </c>
      <c r="AF1170" s="848">
        <v>6.2100000000000002E-2</v>
      </c>
      <c r="AG1170" s="448">
        <v>447810</v>
      </c>
      <c r="AH1170" s="448">
        <v>484832.50000000006</v>
      </c>
      <c r="AI1170" s="448">
        <v>3297.51</v>
      </c>
      <c r="AJ1170" s="448">
        <v>8.4333333333333336</v>
      </c>
      <c r="AK1170" s="448">
        <v>9.1305555555555564</v>
      </c>
      <c r="AL1170" s="448">
        <v>6.2100000000000002E-2</v>
      </c>
    </row>
    <row r="1171" spans="1:38">
      <c r="A1171" s="437" t="s">
        <v>1110</v>
      </c>
      <c r="B1171" s="437" t="s">
        <v>2947</v>
      </c>
      <c r="C1171" s="437" t="s">
        <v>517</v>
      </c>
      <c r="D1171" s="437" t="s">
        <v>518</v>
      </c>
      <c r="E1171" s="437" t="s">
        <v>1393</v>
      </c>
      <c r="F1171" s="437" t="s">
        <v>986</v>
      </c>
      <c r="G1171" s="437" t="s">
        <v>1369</v>
      </c>
      <c r="H1171" s="437" t="s">
        <v>985</v>
      </c>
      <c r="I1171" s="437" t="s">
        <v>0</v>
      </c>
      <c r="J1171" s="437" t="s">
        <v>987</v>
      </c>
      <c r="K1171" s="437" t="s">
        <v>521</v>
      </c>
      <c r="L1171" s="437" t="s">
        <v>533</v>
      </c>
      <c r="M1171" s="437">
        <v>1</v>
      </c>
      <c r="N1171" s="437">
        <v>1</v>
      </c>
      <c r="O1171" s="437">
        <v>1</v>
      </c>
      <c r="P1171" s="437">
        <v>1</v>
      </c>
      <c r="Q1171" s="437">
        <v>1</v>
      </c>
      <c r="R1171" s="437">
        <v>1</v>
      </c>
      <c r="S1171" s="448">
        <v>175377.5</v>
      </c>
      <c r="T1171" s="448">
        <v>0</v>
      </c>
      <c r="U1171" s="448">
        <v>0</v>
      </c>
      <c r="V1171" s="448">
        <v>474.98</v>
      </c>
      <c r="W1171" s="448">
        <v>0</v>
      </c>
      <c r="X1171" s="448">
        <v>0</v>
      </c>
      <c r="Y1171" s="448">
        <v>0</v>
      </c>
      <c r="Z1171" s="448">
        <v>175377.5</v>
      </c>
      <c r="AA1171" s="846">
        <v>44301</v>
      </c>
      <c r="AB1171" s="846">
        <v>44666</v>
      </c>
      <c r="AC1171" s="847">
        <v>175377.5</v>
      </c>
      <c r="AD1171" s="448">
        <v>0.63055555555555554</v>
      </c>
      <c r="AE1171" s="448">
        <v>1.0138888888888888</v>
      </c>
      <c r="AF1171" s="848">
        <v>3.2500000000000001E-2</v>
      </c>
      <c r="AG1171" s="448">
        <v>110585.25694444444</v>
      </c>
      <c r="AH1171" s="448">
        <v>177813.29861111109</v>
      </c>
      <c r="AI1171" s="448">
        <v>5699.7687500000002</v>
      </c>
      <c r="AJ1171" s="448">
        <v>0.63055555555555554</v>
      </c>
      <c r="AK1171" s="448">
        <v>1.0138888888888888</v>
      </c>
      <c r="AL1171" s="448">
        <v>3.2500000000000001E-2</v>
      </c>
    </row>
    <row r="1172" spans="1:38">
      <c r="A1172" s="437" t="s">
        <v>1110</v>
      </c>
      <c r="B1172" s="437" t="s">
        <v>2948</v>
      </c>
      <c r="C1172" s="437" t="s">
        <v>517</v>
      </c>
      <c r="D1172" s="437" t="s">
        <v>518</v>
      </c>
      <c r="E1172" s="437" t="s">
        <v>1393</v>
      </c>
      <c r="F1172" s="437" t="s">
        <v>986</v>
      </c>
      <c r="G1172" s="437" t="s">
        <v>1369</v>
      </c>
      <c r="H1172" s="437" t="s">
        <v>985</v>
      </c>
      <c r="I1172" s="437" t="s">
        <v>0</v>
      </c>
      <c r="J1172" s="437" t="s">
        <v>987</v>
      </c>
      <c r="K1172" s="437" t="s">
        <v>521</v>
      </c>
      <c r="L1172" s="437" t="s">
        <v>533</v>
      </c>
      <c r="M1172" s="437">
        <v>1</v>
      </c>
      <c r="N1172" s="437">
        <v>1</v>
      </c>
      <c r="O1172" s="437">
        <v>1</v>
      </c>
      <c r="P1172" s="437">
        <v>1</v>
      </c>
      <c r="Q1172" s="437">
        <v>1</v>
      </c>
      <c r="R1172" s="437">
        <v>1</v>
      </c>
      <c r="S1172" s="448">
        <v>425832.5</v>
      </c>
      <c r="T1172" s="448">
        <v>0</v>
      </c>
      <c r="U1172" s="448">
        <v>0</v>
      </c>
      <c r="V1172" s="448">
        <v>1355.57</v>
      </c>
      <c r="W1172" s="448">
        <v>0</v>
      </c>
      <c r="X1172" s="448">
        <v>0</v>
      </c>
      <c r="Y1172" s="448">
        <v>0</v>
      </c>
      <c r="Z1172" s="448">
        <v>425832.5</v>
      </c>
      <c r="AA1172" s="846">
        <v>44301</v>
      </c>
      <c r="AB1172" s="846">
        <v>45031</v>
      </c>
      <c r="AC1172" s="847">
        <v>425832.5</v>
      </c>
      <c r="AD1172" s="448">
        <v>1.6444444444444444</v>
      </c>
      <c r="AE1172" s="448">
        <v>2.0277777777777777</v>
      </c>
      <c r="AF1172" s="848">
        <v>3.8199999999999998E-2</v>
      </c>
      <c r="AG1172" s="448">
        <v>700257.88888888888</v>
      </c>
      <c r="AH1172" s="448">
        <v>863493.6805555555</v>
      </c>
      <c r="AI1172" s="448">
        <v>16266.8015</v>
      </c>
      <c r="AJ1172" s="448">
        <v>1.6444444444444444</v>
      </c>
      <c r="AK1172" s="448">
        <v>2.0277777777777777</v>
      </c>
      <c r="AL1172" s="448">
        <v>3.8199999999999998E-2</v>
      </c>
    </row>
    <row r="1173" spans="1:38">
      <c r="A1173" s="437" t="s">
        <v>1110</v>
      </c>
      <c r="B1173" s="437" t="s">
        <v>2949</v>
      </c>
      <c r="C1173" s="437" t="s">
        <v>517</v>
      </c>
      <c r="D1173" s="437" t="s">
        <v>518</v>
      </c>
      <c r="E1173" s="437" t="s">
        <v>1393</v>
      </c>
      <c r="F1173" s="437" t="s">
        <v>986</v>
      </c>
      <c r="G1173" s="437" t="s">
        <v>1369</v>
      </c>
      <c r="H1173" s="437" t="s">
        <v>985</v>
      </c>
      <c r="I1173" s="437" t="s">
        <v>0</v>
      </c>
      <c r="J1173" s="437" t="s">
        <v>987</v>
      </c>
      <c r="K1173" s="437" t="s">
        <v>521</v>
      </c>
      <c r="L1173" s="437" t="s">
        <v>533</v>
      </c>
      <c r="M1173" s="437">
        <v>1</v>
      </c>
      <c r="N1173" s="437">
        <v>1</v>
      </c>
      <c r="O1173" s="437">
        <v>1</v>
      </c>
      <c r="P1173" s="437">
        <v>1</v>
      </c>
      <c r="Q1173" s="437">
        <v>1</v>
      </c>
      <c r="R1173" s="437">
        <v>1</v>
      </c>
      <c r="S1173" s="448">
        <v>974680</v>
      </c>
      <c r="T1173" s="448">
        <v>0</v>
      </c>
      <c r="U1173" s="448">
        <v>0</v>
      </c>
      <c r="V1173" s="448">
        <v>3492.6</v>
      </c>
      <c r="W1173" s="448">
        <v>0</v>
      </c>
      <c r="X1173" s="448">
        <v>0</v>
      </c>
      <c r="Y1173" s="448">
        <v>0</v>
      </c>
      <c r="Z1173" s="448">
        <v>974680</v>
      </c>
      <c r="AA1173" s="846">
        <v>44301</v>
      </c>
      <c r="AB1173" s="846">
        <v>45397</v>
      </c>
      <c r="AC1173" s="847">
        <v>974680</v>
      </c>
      <c r="AD1173" s="448">
        <v>2.661111111111111</v>
      </c>
      <c r="AE1173" s="448">
        <v>3.0444444444444443</v>
      </c>
      <c r="AF1173" s="848">
        <v>4.2999999999999997E-2</v>
      </c>
      <c r="AG1173" s="448">
        <v>2593731.7777777775</v>
      </c>
      <c r="AH1173" s="448">
        <v>2967359.111111111</v>
      </c>
      <c r="AI1173" s="448">
        <v>41911.24</v>
      </c>
      <c r="AJ1173" s="448">
        <v>2.661111111111111</v>
      </c>
      <c r="AK1173" s="448">
        <v>3.0444444444444443</v>
      </c>
      <c r="AL1173" s="448">
        <v>4.2999999999999997E-2</v>
      </c>
    </row>
    <row r="1174" spans="1:38">
      <c r="A1174" s="437" t="s">
        <v>1110</v>
      </c>
      <c r="B1174" s="437" t="s">
        <v>2950</v>
      </c>
      <c r="C1174" s="437" t="s">
        <v>517</v>
      </c>
      <c r="D1174" s="437" t="s">
        <v>518</v>
      </c>
      <c r="E1174" s="437" t="s">
        <v>1393</v>
      </c>
      <c r="F1174" s="437" t="s">
        <v>986</v>
      </c>
      <c r="G1174" s="437" t="s">
        <v>1369</v>
      </c>
      <c r="H1174" s="437" t="s">
        <v>985</v>
      </c>
      <c r="I1174" s="437" t="s">
        <v>0</v>
      </c>
      <c r="J1174" s="437" t="s">
        <v>987</v>
      </c>
      <c r="K1174" s="437" t="s">
        <v>521</v>
      </c>
      <c r="L1174" s="437" t="s">
        <v>533</v>
      </c>
      <c r="M1174" s="437">
        <v>1</v>
      </c>
      <c r="N1174" s="437">
        <v>1</v>
      </c>
      <c r="O1174" s="437">
        <v>1</v>
      </c>
      <c r="P1174" s="437">
        <v>1</v>
      </c>
      <c r="Q1174" s="437">
        <v>1</v>
      </c>
      <c r="R1174" s="437">
        <v>1</v>
      </c>
      <c r="S1174" s="448">
        <v>1775900</v>
      </c>
      <c r="T1174" s="448">
        <v>0</v>
      </c>
      <c r="U1174" s="448">
        <v>0</v>
      </c>
      <c r="V1174" s="448">
        <v>6970.41</v>
      </c>
      <c r="W1174" s="448">
        <v>0</v>
      </c>
      <c r="X1174" s="448">
        <v>0</v>
      </c>
      <c r="Y1174" s="448">
        <v>0</v>
      </c>
      <c r="Z1174" s="448">
        <v>1775900</v>
      </c>
      <c r="AA1174" s="846">
        <v>44301</v>
      </c>
      <c r="AB1174" s="846">
        <v>45762</v>
      </c>
      <c r="AC1174" s="847">
        <v>1775900</v>
      </c>
      <c r="AD1174" s="448">
        <v>3.6749999999999998</v>
      </c>
      <c r="AE1174" s="448">
        <v>4.0583333333333336</v>
      </c>
      <c r="AF1174" s="848">
        <v>4.7100000000000003E-2</v>
      </c>
      <c r="AG1174" s="448">
        <v>6526432.5</v>
      </c>
      <c r="AH1174" s="448">
        <v>7207194.166666667</v>
      </c>
      <c r="AI1174" s="448">
        <v>83644.89</v>
      </c>
      <c r="AJ1174" s="448">
        <v>3.6749999999999998</v>
      </c>
      <c r="AK1174" s="448">
        <v>4.0583333333333336</v>
      </c>
      <c r="AL1174" s="448">
        <v>4.7100000000000003E-2</v>
      </c>
    </row>
    <row r="1175" spans="1:38">
      <c r="A1175" s="437" t="s">
        <v>1110</v>
      </c>
      <c r="B1175" s="437" t="s">
        <v>2951</v>
      </c>
      <c r="C1175" s="437" t="s">
        <v>517</v>
      </c>
      <c r="D1175" s="437" t="s">
        <v>518</v>
      </c>
      <c r="E1175" s="437" t="s">
        <v>1393</v>
      </c>
      <c r="F1175" s="437" t="s">
        <v>986</v>
      </c>
      <c r="G1175" s="437" t="s">
        <v>1369</v>
      </c>
      <c r="H1175" s="437" t="s">
        <v>985</v>
      </c>
      <c r="I1175" s="437" t="s">
        <v>0</v>
      </c>
      <c r="J1175" s="437" t="s">
        <v>987</v>
      </c>
      <c r="K1175" s="437" t="s">
        <v>521</v>
      </c>
      <c r="L1175" s="437" t="s">
        <v>533</v>
      </c>
      <c r="M1175" s="437">
        <v>1</v>
      </c>
      <c r="N1175" s="437">
        <v>1</v>
      </c>
      <c r="O1175" s="437">
        <v>1</v>
      </c>
      <c r="P1175" s="437">
        <v>1</v>
      </c>
      <c r="Q1175" s="437">
        <v>1</v>
      </c>
      <c r="R1175" s="437">
        <v>1</v>
      </c>
      <c r="S1175" s="448">
        <v>737205</v>
      </c>
      <c r="T1175" s="448">
        <v>0</v>
      </c>
      <c r="U1175" s="448">
        <v>0</v>
      </c>
      <c r="V1175" s="448">
        <v>3114.69</v>
      </c>
      <c r="W1175" s="448">
        <v>0</v>
      </c>
      <c r="X1175" s="448">
        <v>0</v>
      </c>
      <c r="Y1175" s="448">
        <v>0</v>
      </c>
      <c r="Z1175" s="448">
        <v>737205</v>
      </c>
      <c r="AA1175" s="846">
        <v>44301</v>
      </c>
      <c r="AB1175" s="846">
        <v>46127</v>
      </c>
      <c r="AC1175" s="847">
        <v>737205</v>
      </c>
      <c r="AD1175" s="448">
        <v>4.6888888888888891</v>
      </c>
      <c r="AE1175" s="448">
        <v>5.072222222222222</v>
      </c>
      <c r="AF1175" s="848">
        <v>5.0700000000000002E-2</v>
      </c>
      <c r="AG1175" s="448">
        <v>3456672.3333333335</v>
      </c>
      <c r="AH1175" s="448">
        <v>3739267.583333333</v>
      </c>
      <c r="AI1175" s="448">
        <v>37376.2935</v>
      </c>
      <c r="AJ1175" s="448">
        <v>4.6888888888888891</v>
      </c>
      <c r="AK1175" s="448">
        <v>5.072222222222222</v>
      </c>
      <c r="AL1175" s="448">
        <v>5.0700000000000002E-2</v>
      </c>
    </row>
    <row r="1176" spans="1:38">
      <c r="A1176" s="437" t="s">
        <v>1110</v>
      </c>
      <c r="B1176" s="437" t="s">
        <v>2952</v>
      </c>
      <c r="C1176" s="437" t="s">
        <v>517</v>
      </c>
      <c r="D1176" s="437" t="s">
        <v>518</v>
      </c>
      <c r="E1176" s="437" t="s">
        <v>1393</v>
      </c>
      <c r="F1176" s="437" t="s">
        <v>986</v>
      </c>
      <c r="G1176" s="437" t="s">
        <v>1369</v>
      </c>
      <c r="H1176" s="437" t="s">
        <v>985</v>
      </c>
      <c r="I1176" s="437" t="s">
        <v>0</v>
      </c>
      <c r="J1176" s="437" t="s">
        <v>987</v>
      </c>
      <c r="K1176" s="437" t="s">
        <v>521</v>
      </c>
      <c r="L1176" s="437" t="s">
        <v>533</v>
      </c>
      <c r="M1176" s="437">
        <v>1</v>
      </c>
      <c r="N1176" s="437">
        <v>1</v>
      </c>
      <c r="O1176" s="437">
        <v>1</v>
      </c>
      <c r="P1176" s="437">
        <v>1</v>
      </c>
      <c r="Q1176" s="437">
        <v>1</v>
      </c>
      <c r="R1176" s="437">
        <v>1</v>
      </c>
      <c r="S1176" s="448">
        <v>751955</v>
      </c>
      <c r="T1176" s="448">
        <v>0</v>
      </c>
      <c r="U1176" s="448">
        <v>0</v>
      </c>
      <c r="V1176" s="448">
        <v>3358.73</v>
      </c>
      <c r="W1176" s="448">
        <v>0</v>
      </c>
      <c r="X1176" s="448">
        <v>0</v>
      </c>
      <c r="Y1176" s="448">
        <v>0</v>
      </c>
      <c r="Z1176" s="448">
        <v>751955</v>
      </c>
      <c r="AA1176" s="846">
        <v>44301</v>
      </c>
      <c r="AB1176" s="846">
        <v>46492</v>
      </c>
      <c r="AC1176" s="847">
        <v>751955</v>
      </c>
      <c r="AD1176" s="448">
        <v>5.7027777777777775</v>
      </c>
      <c r="AE1176" s="448">
        <v>6.0861111111111112</v>
      </c>
      <c r="AF1176" s="848">
        <v>5.3600000000000002E-2</v>
      </c>
      <c r="AG1176" s="448">
        <v>4288232.263888889</v>
      </c>
      <c r="AH1176" s="448">
        <v>4576481.680555556</v>
      </c>
      <c r="AI1176" s="448">
        <v>40304.788</v>
      </c>
      <c r="AJ1176" s="448">
        <v>5.7027777777777775</v>
      </c>
      <c r="AK1176" s="448">
        <v>6.0861111111111112</v>
      </c>
      <c r="AL1176" s="448">
        <v>5.3600000000000002E-2</v>
      </c>
    </row>
    <row r="1177" spans="1:38">
      <c r="A1177" s="437" t="s">
        <v>1110</v>
      </c>
      <c r="B1177" s="437" t="s">
        <v>2953</v>
      </c>
      <c r="C1177" s="437" t="s">
        <v>517</v>
      </c>
      <c r="D1177" s="437" t="s">
        <v>518</v>
      </c>
      <c r="E1177" s="437" t="s">
        <v>1393</v>
      </c>
      <c r="F1177" s="437" t="s">
        <v>986</v>
      </c>
      <c r="G1177" s="437" t="s">
        <v>1369</v>
      </c>
      <c r="H1177" s="437" t="s">
        <v>985</v>
      </c>
      <c r="I1177" s="437" t="s">
        <v>0</v>
      </c>
      <c r="J1177" s="437" t="s">
        <v>987</v>
      </c>
      <c r="K1177" s="437" t="s">
        <v>521</v>
      </c>
      <c r="L1177" s="437" t="s">
        <v>533</v>
      </c>
      <c r="M1177" s="437">
        <v>1</v>
      </c>
      <c r="N1177" s="437">
        <v>1</v>
      </c>
      <c r="O1177" s="437">
        <v>1</v>
      </c>
      <c r="P1177" s="437">
        <v>1</v>
      </c>
      <c r="Q1177" s="437">
        <v>1</v>
      </c>
      <c r="R1177" s="437">
        <v>1</v>
      </c>
      <c r="S1177" s="448">
        <v>106200</v>
      </c>
      <c r="T1177" s="448">
        <v>0</v>
      </c>
      <c r="U1177" s="448">
        <v>0</v>
      </c>
      <c r="V1177" s="448">
        <v>499.14</v>
      </c>
      <c r="W1177" s="448">
        <v>0</v>
      </c>
      <c r="X1177" s="448">
        <v>0</v>
      </c>
      <c r="Y1177" s="448">
        <v>0</v>
      </c>
      <c r="Z1177" s="448">
        <v>106200</v>
      </c>
      <c r="AA1177" s="846">
        <v>44301</v>
      </c>
      <c r="AB1177" s="846">
        <v>46858</v>
      </c>
      <c r="AC1177" s="847">
        <v>106200</v>
      </c>
      <c r="AD1177" s="448">
        <v>6.7194444444444441</v>
      </c>
      <c r="AE1177" s="448">
        <v>7.1027777777777779</v>
      </c>
      <c r="AF1177" s="848">
        <v>5.6399999999999999E-2</v>
      </c>
      <c r="AG1177" s="448">
        <v>713605</v>
      </c>
      <c r="AH1177" s="448">
        <v>754315</v>
      </c>
      <c r="AI1177" s="448">
        <v>5989.68</v>
      </c>
      <c r="AJ1177" s="448">
        <v>6.7194444444444441</v>
      </c>
      <c r="AK1177" s="448">
        <v>7.1027777777777779</v>
      </c>
      <c r="AL1177" s="448">
        <v>5.6400000000000006E-2</v>
      </c>
    </row>
    <row r="1178" spans="1:38">
      <c r="A1178" s="437" t="s">
        <v>1110</v>
      </c>
      <c r="B1178" s="437" t="s">
        <v>2954</v>
      </c>
      <c r="C1178" s="437" t="s">
        <v>517</v>
      </c>
      <c r="D1178" s="437" t="s">
        <v>518</v>
      </c>
      <c r="E1178" s="437" t="s">
        <v>1393</v>
      </c>
      <c r="F1178" s="437" t="s">
        <v>986</v>
      </c>
      <c r="G1178" s="437" t="s">
        <v>1369</v>
      </c>
      <c r="H1178" s="437" t="s">
        <v>985</v>
      </c>
      <c r="I1178" s="437" t="s">
        <v>0</v>
      </c>
      <c r="J1178" s="437" t="s">
        <v>987</v>
      </c>
      <c r="K1178" s="437" t="s">
        <v>521</v>
      </c>
      <c r="L1178" s="437" t="s">
        <v>533</v>
      </c>
      <c r="M1178" s="437">
        <v>1</v>
      </c>
      <c r="N1178" s="437">
        <v>1</v>
      </c>
      <c r="O1178" s="437">
        <v>1</v>
      </c>
      <c r="P1178" s="437">
        <v>1</v>
      </c>
      <c r="Q1178" s="437">
        <v>1</v>
      </c>
      <c r="R1178" s="437">
        <v>1</v>
      </c>
      <c r="S1178" s="448">
        <v>53100</v>
      </c>
      <c r="T1178" s="448">
        <v>0</v>
      </c>
      <c r="U1178" s="448">
        <v>0</v>
      </c>
      <c r="V1178" s="448">
        <v>262.39999999999998</v>
      </c>
      <c r="W1178" s="448">
        <v>0</v>
      </c>
      <c r="X1178" s="448">
        <v>0</v>
      </c>
      <c r="Y1178" s="448">
        <v>0</v>
      </c>
      <c r="Z1178" s="448">
        <v>53100</v>
      </c>
      <c r="AA1178" s="846">
        <v>44301</v>
      </c>
      <c r="AB1178" s="846">
        <v>47223</v>
      </c>
      <c r="AC1178" s="847">
        <v>53100</v>
      </c>
      <c r="AD1178" s="448">
        <v>7.7333333333333334</v>
      </c>
      <c r="AE1178" s="448">
        <v>8.1166666666666671</v>
      </c>
      <c r="AF1178" s="848">
        <v>5.9299999999999999E-2</v>
      </c>
      <c r="AG1178" s="448">
        <v>410640</v>
      </c>
      <c r="AH1178" s="448">
        <v>430995</v>
      </c>
      <c r="AI1178" s="448">
        <v>3148.83</v>
      </c>
      <c r="AJ1178" s="448">
        <v>7.7333333333333334</v>
      </c>
      <c r="AK1178" s="448">
        <v>8.1166666666666671</v>
      </c>
      <c r="AL1178" s="448">
        <v>5.9299999999999999E-2</v>
      </c>
    </row>
    <row r="1179" spans="1:38">
      <c r="A1179" s="437" t="s">
        <v>1111</v>
      </c>
      <c r="B1179" s="437" t="s">
        <v>2955</v>
      </c>
      <c r="C1179" s="437" t="s">
        <v>517</v>
      </c>
      <c r="D1179" s="437" t="s">
        <v>518</v>
      </c>
      <c r="E1179" s="437" t="s">
        <v>1393</v>
      </c>
      <c r="F1179" s="437" t="s">
        <v>986</v>
      </c>
      <c r="G1179" s="437" t="s">
        <v>1369</v>
      </c>
      <c r="H1179" s="437" t="s">
        <v>985</v>
      </c>
      <c r="I1179" s="437" t="s">
        <v>0</v>
      </c>
      <c r="J1179" s="437" t="s">
        <v>987</v>
      </c>
      <c r="K1179" s="437" t="s">
        <v>521</v>
      </c>
      <c r="L1179" s="437" t="s">
        <v>533</v>
      </c>
      <c r="M1179" s="437">
        <v>1</v>
      </c>
      <c r="N1179" s="437">
        <v>1</v>
      </c>
      <c r="O1179" s="437">
        <v>1</v>
      </c>
      <c r="P1179" s="437">
        <v>1</v>
      </c>
      <c r="Q1179" s="437">
        <v>1</v>
      </c>
      <c r="R1179" s="437">
        <v>1</v>
      </c>
      <c r="S1179" s="448">
        <v>27287.5</v>
      </c>
      <c r="T1179" s="448">
        <v>0</v>
      </c>
      <c r="U1179" s="448">
        <v>0</v>
      </c>
      <c r="V1179" s="448">
        <v>73.900000000000006</v>
      </c>
      <c r="W1179" s="448">
        <v>0</v>
      </c>
      <c r="X1179" s="448">
        <v>0</v>
      </c>
      <c r="Y1179" s="448">
        <v>0</v>
      </c>
      <c r="Z1179" s="448">
        <v>27287.5</v>
      </c>
      <c r="AA1179" s="846">
        <v>44321</v>
      </c>
      <c r="AB1179" s="846">
        <v>44686</v>
      </c>
      <c r="AC1179" s="847">
        <v>27287.5</v>
      </c>
      <c r="AD1179" s="448">
        <v>0.68611111111111112</v>
      </c>
      <c r="AE1179" s="448">
        <v>1.0138888888888888</v>
      </c>
      <c r="AF1179" s="848">
        <v>3.2500000000000001E-2</v>
      </c>
      <c r="AG1179" s="448">
        <v>18722.256944444445</v>
      </c>
      <c r="AH1179" s="448">
        <v>27666.493055555555</v>
      </c>
      <c r="AI1179" s="448">
        <v>886.84375</v>
      </c>
      <c r="AJ1179" s="448">
        <v>0.68611111111111112</v>
      </c>
      <c r="AK1179" s="448">
        <v>1.0138888888888888</v>
      </c>
      <c r="AL1179" s="448">
        <v>3.2500000000000001E-2</v>
      </c>
    </row>
    <row r="1180" spans="1:38">
      <c r="A1180" s="437" t="s">
        <v>1111</v>
      </c>
      <c r="B1180" s="437" t="s">
        <v>2956</v>
      </c>
      <c r="C1180" s="437" t="s">
        <v>517</v>
      </c>
      <c r="D1180" s="437" t="s">
        <v>518</v>
      </c>
      <c r="E1180" s="437" t="s">
        <v>1393</v>
      </c>
      <c r="F1180" s="437" t="s">
        <v>986</v>
      </c>
      <c r="G1180" s="437" t="s">
        <v>1369</v>
      </c>
      <c r="H1180" s="437" t="s">
        <v>985</v>
      </c>
      <c r="I1180" s="437" t="s">
        <v>0</v>
      </c>
      <c r="J1180" s="437" t="s">
        <v>987</v>
      </c>
      <c r="K1180" s="437" t="s">
        <v>521</v>
      </c>
      <c r="L1180" s="437" t="s">
        <v>533</v>
      </c>
      <c r="M1180" s="437">
        <v>1</v>
      </c>
      <c r="N1180" s="437">
        <v>1</v>
      </c>
      <c r="O1180" s="437">
        <v>1</v>
      </c>
      <c r="P1180" s="437">
        <v>1</v>
      </c>
      <c r="Q1180" s="437">
        <v>1</v>
      </c>
      <c r="R1180" s="437">
        <v>1</v>
      </c>
      <c r="S1180" s="448">
        <v>27435</v>
      </c>
      <c r="T1180" s="448">
        <v>0</v>
      </c>
      <c r="U1180" s="448">
        <v>0</v>
      </c>
      <c r="V1180" s="448">
        <v>87.33</v>
      </c>
      <c r="W1180" s="448">
        <v>0</v>
      </c>
      <c r="X1180" s="448">
        <v>0</v>
      </c>
      <c r="Y1180" s="448">
        <v>0</v>
      </c>
      <c r="Z1180" s="448">
        <v>27435</v>
      </c>
      <c r="AA1180" s="846">
        <v>44321</v>
      </c>
      <c r="AB1180" s="846">
        <v>45051</v>
      </c>
      <c r="AC1180" s="847">
        <v>27435</v>
      </c>
      <c r="AD1180" s="448">
        <v>1.7</v>
      </c>
      <c r="AE1180" s="448">
        <v>2.0277777777777777</v>
      </c>
      <c r="AF1180" s="848">
        <v>3.8199999999999998E-2</v>
      </c>
      <c r="AG1180" s="448">
        <v>46639.5</v>
      </c>
      <c r="AH1180" s="448">
        <v>55632.083333333328</v>
      </c>
      <c r="AI1180" s="448">
        <v>1048.0170000000001</v>
      </c>
      <c r="AJ1180" s="448">
        <v>1.7</v>
      </c>
      <c r="AK1180" s="448">
        <v>2.0277777777777777</v>
      </c>
      <c r="AL1180" s="448">
        <v>3.8200000000000005E-2</v>
      </c>
    </row>
    <row r="1181" spans="1:38">
      <c r="A1181" s="437" t="s">
        <v>1111</v>
      </c>
      <c r="B1181" s="437" t="s">
        <v>2957</v>
      </c>
      <c r="C1181" s="437" t="s">
        <v>517</v>
      </c>
      <c r="D1181" s="437" t="s">
        <v>518</v>
      </c>
      <c r="E1181" s="437" t="s">
        <v>1393</v>
      </c>
      <c r="F1181" s="437" t="s">
        <v>986</v>
      </c>
      <c r="G1181" s="437" t="s">
        <v>1369</v>
      </c>
      <c r="H1181" s="437" t="s">
        <v>985</v>
      </c>
      <c r="I1181" s="437" t="s">
        <v>0</v>
      </c>
      <c r="J1181" s="437" t="s">
        <v>987</v>
      </c>
      <c r="K1181" s="437" t="s">
        <v>521</v>
      </c>
      <c r="L1181" s="437" t="s">
        <v>533</v>
      </c>
      <c r="M1181" s="437">
        <v>1</v>
      </c>
      <c r="N1181" s="437">
        <v>1</v>
      </c>
      <c r="O1181" s="437">
        <v>1</v>
      </c>
      <c r="P1181" s="437">
        <v>1</v>
      </c>
      <c r="Q1181" s="437">
        <v>1</v>
      </c>
      <c r="R1181" s="437">
        <v>1</v>
      </c>
      <c r="S1181" s="448">
        <v>224495</v>
      </c>
      <c r="T1181" s="448">
        <v>0</v>
      </c>
      <c r="U1181" s="448">
        <v>0</v>
      </c>
      <c r="V1181" s="448">
        <v>804.44</v>
      </c>
      <c r="W1181" s="448">
        <v>0</v>
      </c>
      <c r="X1181" s="448">
        <v>0</v>
      </c>
      <c r="Y1181" s="448">
        <v>0</v>
      </c>
      <c r="Z1181" s="448">
        <v>224495</v>
      </c>
      <c r="AA1181" s="846">
        <v>44321</v>
      </c>
      <c r="AB1181" s="846">
        <v>45417</v>
      </c>
      <c r="AC1181" s="847">
        <v>224495</v>
      </c>
      <c r="AD1181" s="448">
        <v>2.7166666666666668</v>
      </c>
      <c r="AE1181" s="448">
        <v>3.0444444444444443</v>
      </c>
      <c r="AF1181" s="848">
        <v>4.2999999999999997E-2</v>
      </c>
      <c r="AG1181" s="448">
        <v>609878.08333333337</v>
      </c>
      <c r="AH1181" s="448">
        <v>683462.5555555555</v>
      </c>
      <c r="AI1181" s="448">
        <v>9653.2849999999999</v>
      </c>
      <c r="AJ1181" s="448">
        <v>2.7166666666666668</v>
      </c>
      <c r="AK1181" s="448">
        <v>3.0444444444444443</v>
      </c>
      <c r="AL1181" s="448">
        <v>4.2999999999999997E-2</v>
      </c>
    </row>
    <row r="1182" spans="1:38">
      <c r="A1182" s="437" t="s">
        <v>1111</v>
      </c>
      <c r="B1182" s="437" t="s">
        <v>2958</v>
      </c>
      <c r="C1182" s="437" t="s">
        <v>517</v>
      </c>
      <c r="D1182" s="437" t="s">
        <v>518</v>
      </c>
      <c r="E1182" s="437" t="s">
        <v>1393</v>
      </c>
      <c r="F1182" s="437" t="s">
        <v>986</v>
      </c>
      <c r="G1182" s="437" t="s">
        <v>1369</v>
      </c>
      <c r="H1182" s="437" t="s">
        <v>985</v>
      </c>
      <c r="I1182" s="437" t="s">
        <v>0</v>
      </c>
      <c r="J1182" s="437" t="s">
        <v>987</v>
      </c>
      <c r="K1182" s="437" t="s">
        <v>521</v>
      </c>
      <c r="L1182" s="437" t="s">
        <v>533</v>
      </c>
      <c r="M1182" s="437">
        <v>1</v>
      </c>
      <c r="N1182" s="437">
        <v>1</v>
      </c>
      <c r="O1182" s="437">
        <v>1</v>
      </c>
      <c r="P1182" s="437">
        <v>1</v>
      </c>
      <c r="Q1182" s="437">
        <v>1</v>
      </c>
      <c r="R1182" s="437">
        <v>1</v>
      </c>
      <c r="S1182" s="448">
        <v>14160</v>
      </c>
      <c r="T1182" s="448">
        <v>0</v>
      </c>
      <c r="U1182" s="448">
        <v>0</v>
      </c>
      <c r="V1182" s="448">
        <v>55.58</v>
      </c>
      <c r="W1182" s="448">
        <v>0</v>
      </c>
      <c r="X1182" s="448">
        <v>0</v>
      </c>
      <c r="Y1182" s="448">
        <v>0</v>
      </c>
      <c r="Z1182" s="448">
        <v>14160</v>
      </c>
      <c r="AA1182" s="846">
        <v>44321</v>
      </c>
      <c r="AB1182" s="846">
        <v>45782</v>
      </c>
      <c r="AC1182" s="847">
        <v>14160</v>
      </c>
      <c r="AD1182" s="448">
        <v>3.7305555555555556</v>
      </c>
      <c r="AE1182" s="448">
        <v>4.0583333333333336</v>
      </c>
      <c r="AF1182" s="848">
        <v>4.7100000000000003E-2</v>
      </c>
      <c r="AG1182" s="448">
        <v>52824.666666666664</v>
      </c>
      <c r="AH1182" s="448">
        <v>57466</v>
      </c>
      <c r="AI1182" s="448">
        <v>666.93600000000004</v>
      </c>
      <c r="AJ1182" s="448">
        <v>3.7305555555555552</v>
      </c>
      <c r="AK1182" s="448">
        <v>4.0583333333333336</v>
      </c>
      <c r="AL1182" s="448">
        <v>4.7100000000000003E-2</v>
      </c>
    </row>
    <row r="1183" spans="1:38">
      <c r="A1183" s="437" t="s">
        <v>1111</v>
      </c>
      <c r="B1183" s="437" t="s">
        <v>2959</v>
      </c>
      <c r="C1183" s="437" t="s">
        <v>517</v>
      </c>
      <c r="D1183" s="437" t="s">
        <v>518</v>
      </c>
      <c r="E1183" s="437" t="s">
        <v>1393</v>
      </c>
      <c r="F1183" s="437" t="s">
        <v>986</v>
      </c>
      <c r="G1183" s="437" t="s">
        <v>1369</v>
      </c>
      <c r="H1183" s="437" t="s">
        <v>985</v>
      </c>
      <c r="I1183" s="437" t="s">
        <v>0</v>
      </c>
      <c r="J1183" s="437" t="s">
        <v>987</v>
      </c>
      <c r="K1183" s="437" t="s">
        <v>521</v>
      </c>
      <c r="L1183" s="437" t="s">
        <v>533</v>
      </c>
      <c r="M1183" s="437">
        <v>1</v>
      </c>
      <c r="N1183" s="437">
        <v>1</v>
      </c>
      <c r="O1183" s="437">
        <v>1</v>
      </c>
      <c r="P1183" s="437">
        <v>1</v>
      </c>
      <c r="Q1183" s="437">
        <v>1</v>
      </c>
      <c r="R1183" s="437">
        <v>1</v>
      </c>
      <c r="S1183" s="448">
        <v>435715</v>
      </c>
      <c r="T1183" s="448">
        <v>0</v>
      </c>
      <c r="U1183" s="448">
        <v>0</v>
      </c>
      <c r="V1183" s="448">
        <v>1840.9</v>
      </c>
      <c r="W1183" s="448">
        <v>0</v>
      </c>
      <c r="X1183" s="448">
        <v>0</v>
      </c>
      <c r="Y1183" s="448">
        <v>0</v>
      </c>
      <c r="Z1183" s="448">
        <v>435715</v>
      </c>
      <c r="AA1183" s="846">
        <v>44321</v>
      </c>
      <c r="AB1183" s="846">
        <v>46147</v>
      </c>
      <c r="AC1183" s="847">
        <v>435715</v>
      </c>
      <c r="AD1183" s="448">
        <v>4.7444444444444445</v>
      </c>
      <c r="AE1183" s="448">
        <v>5.072222222222222</v>
      </c>
      <c r="AF1183" s="848">
        <v>5.0700000000000002E-2</v>
      </c>
      <c r="AG1183" s="448">
        <v>2067225.611111111</v>
      </c>
      <c r="AH1183" s="448">
        <v>2210043.3055555555</v>
      </c>
      <c r="AI1183" s="448">
        <v>22090.750500000002</v>
      </c>
      <c r="AJ1183" s="448">
        <v>4.7444444444444445</v>
      </c>
      <c r="AK1183" s="448">
        <v>5.072222222222222</v>
      </c>
      <c r="AL1183" s="448">
        <v>5.0700000000000002E-2</v>
      </c>
    </row>
    <row r="1184" spans="1:38">
      <c r="A1184" s="437" t="s">
        <v>1111</v>
      </c>
      <c r="B1184" s="437" t="s">
        <v>2960</v>
      </c>
      <c r="C1184" s="437" t="s">
        <v>517</v>
      </c>
      <c r="D1184" s="437" t="s">
        <v>518</v>
      </c>
      <c r="E1184" s="437" t="s">
        <v>1393</v>
      </c>
      <c r="F1184" s="437" t="s">
        <v>986</v>
      </c>
      <c r="G1184" s="437" t="s">
        <v>1369</v>
      </c>
      <c r="H1184" s="437" t="s">
        <v>985</v>
      </c>
      <c r="I1184" s="437" t="s">
        <v>0</v>
      </c>
      <c r="J1184" s="437" t="s">
        <v>987</v>
      </c>
      <c r="K1184" s="437" t="s">
        <v>521</v>
      </c>
      <c r="L1184" s="437" t="s">
        <v>533</v>
      </c>
      <c r="M1184" s="437">
        <v>1</v>
      </c>
      <c r="N1184" s="437">
        <v>1</v>
      </c>
      <c r="O1184" s="437">
        <v>1</v>
      </c>
      <c r="P1184" s="437">
        <v>1</v>
      </c>
      <c r="Q1184" s="437">
        <v>1</v>
      </c>
      <c r="R1184" s="437">
        <v>1</v>
      </c>
      <c r="S1184" s="448">
        <v>1729290</v>
      </c>
      <c r="T1184" s="448">
        <v>0</v>
      </c>
      <c r="U1184" s="448">
        <v>0</v>
      </c>
      <c r="V1184" s="448">
        <v>7724.16</v>
      </c>
      <c r="W1184" s="448">
        <v>0</v>
      </c>
      <c r="X1184" s="448">
        <v>0</v>
      </c>
      <c r="Y1184" s="448">
        <v>0</v>
      </c>
      <c r="Z1184" s="448">
        <v>1729290</v>
      </c>
      <c r="AA1184" s="846">
        <v>44321</v>
      </c>
      <c r="AB1184" s="846">
        <v>46512</v>
      </c>
      <c r="AC1184" s="847">
        <v>1729290</v>
      </c>
      <c r="AD1184" s="448">
        <v>5.7583333333333337</v>
      </c>
      <c r="AE1184" s="448">
        <v>6.0861111111111112</v>
      </c>
      <c r="AF1184" s="848">
        <v>5.3600000000000002E-2</v>
      </c>
      <c r="AG1184" s="448">
        <v>9957828.25</v>
      </c>
      <c r="AH1184" s="448">
        <v>10524651.083333334</v>
      </c>
      <c r="AI1184" s="448">
        <v>92689.944000000003</v>
      </c>
      <c r="AJ1184" s="448">
        <v>5.7583333333333337</v>
      </c>
      <c r="AK1184" s="448">
        <v>6.0861111111111112</v>
      </c>
      <c r="AL1184" s="448">
        <v>5.3600000000000002E-2</v>
      </c>
    </row>
    <row r="1185" spans="1:38">
      <c r="A1185" s="437" t="s">
        <v>1111</v>
      </c>
      <c r="B1185" s="437" t="s">
        <v>2961</v>
      </c>
      <c r="C1185" s="437" t="s">
        <v>517</v>
      </c>
      <c r="D1185" s="437" t="s">
        <v>518</v>
      </c>
      <c r="E1185" s="437" t="s">
        <v>1393</v>
      </c>
      <c r="F1185" s="437" t="s">
        <v>986</v>
      </c>
      <c r="G1185" s="437" t="s">
        <v>1369</v>
      </c>
      <c r="H1185" s="437" t="s">
        <v>985</v>
      </c>
      <c r="I1185" s="437" t="s">
        <v>0</v>
      </c>
      <c r="J1185" s="437" t="s">
        <v>987</v>
      </c>
      <c r="K1185" s="437" t="s">
        <v>521</v>
      </c>
      <c r="L1185" s="437" t="s">
        <v>533</v>
      </c>
      <c r="M1185" s="437">
        <v>1</v>
      </c>
      <c r="N1185" s="437">
        <v>1</v>
      </c>
      <c r="O1185" s="437">
        <v>1</v>
      </c>
      <c r="P1185" s="437">
        <v>1</v>
      </c>
      <c r="Q1185" s="437">
        <v>1</v>
      </c>
      <c r="R1185" s="437">
        <v>1</v>
      </c>
      <c r="S1185" s="448">
        <v>6743847.5</v>
      </c>
      <c r="T1185" s="448">
        <v>0</v>
      </c>
      <c r="U1185" s="448">
        <v>0</v>
      </c>
      <c r="V1185" s="448">
        <v>31696.080000000002</v>
      </c>
      <c r="W1185" s="448">
        <v>0</v>
      </c>
      <c r="X1185" s="448">
        <v>0</v>
      </c>
      <c r="Y1185" s="448">
        <v>0</v>
      </c>
      <c r="Z1185" s="448">
        <v>6743847.5</v>
      </c>
      <c r="AA1185" s="846">
        <v>44321</v>
      </c>
      <c r="AB1185" s="846">
        <v>46878</v>
      </c>
      <c r="AC1185" s="847">
        <v>6743847.5</v>
      </c>
      <c r="AD1185" s="448">
        <v>6.7750000000000004</v>
      </c>
      <c r="AE1185" s="448">
        <v>7.1027777777777779</v>
      </c>
      <c r="AF1185" s="848">
        <v>5.6399999999999999E-2</v>
      </c>
      <c r="AG1185" s="448">
        <v>45689566.8125</v>
      </c>
      <c r="AH1185" s="448">
        <v>47900050.159722224</v>
      </c>
      <c r="AI1185" s="448">
        <v>380352.99900000001</v>
      </c>
      <c r="AJ1185" s="448">
        <v>6.7750000000000004</v>
      </c>
      <c r="AK1185" s="448">
        <v>7.1027777777777779</v>
      </c>
      <c r="AL1185" s="448">
        <v>5.6399999999999999E-2</v>
      </c>
    </row>
    <row r="1186" spans="1:38">
      <c r="A1186" s="437" t="s">
        <v>1111</v>
      </c>
      <c r="B1186" s="437" t="s">
        <v>2962</v>
      </c>
      <c r="C1186" s="437" t="s">
        <v>517</v>
      </c>
      <c r="D1186" s="437" t="s">
        <v>518</v>
      </c>
      <c r="E1186" s="437" t="s">
        <v>1393</v>
      </c>
      <c r="F1186" s="437" t="s">
        <v>986</v>
      </c>
      <c r="G1186" s="437" t="s">
        <v>1369</v>
      </c>
      <c r="H1186" s="437" t="s">
        <v>985</v>
      </c>
      <c r="I1186" s="437" t="s">
        <v>0</v>
      </c>
      <c r="J1186" s="437" t="s">
        <v>987</v>
      </c>
      <c r="K1186" s="437" t="s">
        <v>521</v>
      </c>
      <c r="L1186" s="437" t="s">
        <v>533</v>
      </c>
      <c r="M1186" s="437">
        <v>1</v>
      </c>
      <c r="N1186" s="437">
        <v>1</v>
      </c>
      <c r="O1186" s="437">
        <v>1</v>
      </c>
      <c r="P1186" s="437">
        <v>1</v>
      </c>
      <c r="Q1186" s="437">
        <v>1</v>
      </c>
      <c r="R1186" s="437">
        <v>1</v>
      </c>
      <c r="S1186" s="448">
        <v>53100</v>
      </c>
      <c r="T1186" s="448">
        <v>0</v>
      </c>
      <c r="U1186" s="448">
        <v>0</v>
      </c>
      <c r="V1186" s="448">
        <v>262.39999999999998</v>
      </c>
      <c r="W1186" s="448">
        <v>0</v>
      </c>
      <c r="X1186" s="448">
        <v>0</v>
      </c>
      <c r="Y1186" s="448">
        <v>0</v>
      </c>
      <c r="Z1186" s="448">
        <v>53100</v>
      </c>
      <c r="AA1186" s="846">
        <v>44321</v>
      </c>
      <c r="AB1186" s="846">
        <v>47243</v>
      </c>
      <c r="AC1186" s="847">
        <v>53100</v>
      </c>
      <c r="AD1186" s="448">
        <v>7.7888888888888888</v>
      </c>
      <c r="AE1186" s="448">
        <v>8.1166666666666671</v>
      </c>
      <c r="AF1186" s="848">
        <v>5.9299999999999999E-2</v>
      </c>
      <c r="AG1186" s="448">
        <v>413590</v>
      </c>
      <c r="AH1186" s="448">
        <v>430995</v>
      </c>
      <c r="AI1186" s="448">
        <v>3148.83</v>
      </c>
      <c r="AJ1186" s="448">
        <v>7.7888888888888888</v>
      </c>
      <c r="AK1186" s="448">
        <v>8.1166666666666671</v>
      </c>
      <c r="AL1186" s="448">
        <v>5.9299999999999999E-2</v>
      </c>
    </row>
    <row r="1187" spans="1:38">
      <c r="A1187" s="437" t="s">
        <v>1111</v>
      </c>
      <c r="B1187" s="437" t="s">
        <v>2963</v>
      </c>
      <c r="C1187" s="437" t="s">
        <v>517</v>
      </c>
      <c r="D1187" s="437" t="s">
        <v>518</v>
      </c>
      <c r="E1187" s="437" t="s">
        <v>1393</v>
      </c>
      <c r="F1187" s="437" t="s">
        <v>986</v>
      </c>
      <c r="G1187" s="437" t="s">
        <v>1369</v>
      </c>
      <c r="H1187" s="437" t="s">
        <v>985</v>
      </c>
      <c r="I1187" s="437" t="s">
        <v>0</v>
      </c>
      <c r="J1187" s="437" t="s">
        <v>987</v>
      </c>
      <c r="K1187" s="437" t="s">
        <v>521</v>
      </c>
      <c r="L1187" s="437" t="s">
        <v>533</v>
      </c>
      <c r="M1187" s="437">
        <v>1</v>
      </c>
      <c r="N1187" s="437">
        <v>1</v>
      </c>
      <c r="O1187" s="437">
        <v>1</v>
      </c>
      <c r="P1187" s="437">
        <v>1</v>
      </c>
      <c r="Q1187" s="437">
        <v>1</v>
      </c>
      <c r="R1187" s="437">
        <v>1</v>
      </c>
      <c r="S1187" s="448">
        <v>53100</v>
      </c>
      <c r="T1187" s="448">
        <v>0</v>
      </c>
      <c r="U1187" s="448">
        <v>0</v>
      </c>
      <c r="V1187" s="448">
        <v>287.62</v>
      </c>
      <c r="W1187" s="448">
        <v>0</v>
      </c>
      <c r="X1187" s="448">
        <v>0</v>
      </c>
      <c r="Y1187" s="448">
        <v>0</v>
      </c>
      <c r="Z1187" s="448">
        <v>53100</v>
      </c>
      <c r="AA1187" s="846">
        <v>44321</v>
      </c>
      <c r="AB1187" s="846">
        <v>47973</v>
      </c>
      <c r="AC1187" s="847">
        <v>53100</v>
      </c>
      <c r="AD1187" s="448">
        <v>9.8166666666666664</v>
      </c>
      <c r="AE1187" s="448">
        <v>10.144444444444444</v>
      </c>
      <c r="AF1187" s="848">
        <v>6.5000000000000002E-2</v>
      </c>
      <c r="AG1187" s="448">
        <v>521265</v>
      </c>
      <c r="AH1187" s="448">
        <v>538670</v>
      </c>
      <c r="AI1187" s="448">
        <v>3451.5</v>
      </c>
      <c r="AJ1187" s="448">
        <v>9.8166666666666664</v>
      </c>
      <c r="AK1187" s="448">
        <v>10.144444444444444</v>
      </c>
      <c r="AL1187" s="448">
        <v>6.5000000000000002E-2</v>
      </c>
    </row>
    <row r="1188" spans="1:38">
      <c r="A1188" s="437" t="s">
        <v>1112</v>
      </c>
      <c r="B1188" s="437" t="s">
        <v>2964</v>
      </c>
      <c r="C1188" s="437" t="s">
        <v>517</v>
      </c>
      <c r="D1188" s="437" t="s">
        <v>518</v>
      </c>
      <c r="E1188" s="437" t="s">
        <v>1393</v>
      </c>
      <c r="F1188" s="437" t="s">
        <v>986</v>
      </c>
      <c r="G1188" s="437" t="s">
        <v>1369</v>
      </c>
      <c r="H1188" s="437" t="s">
        <v>985</v>
      </c>
      <c r="I1188" s="437" t="s">
        <v>0</v>
      </c>
      <c r="J1188" s="437" t="s">
        <v>987</v>
      </c>
      <c r="K1188" s="437" t="s">
        <v>521</v>
      </c>
      <c r="L1188" s="437" t="s">
        <v>533</v>
      </c>
      <c r="M1188" s="437">
        <v>1</v>
      </c>
      <c r="N1188" s="437">
        <v>1</v>
      </c>
      <c r="O1188" s="437">
        <v>1</v>
      </c>
      <c r="P1188" s="437">
        <v>1</v>
      </c>
      <c r="Q1188" s="437">
        <v>1</v>
      </c>
      <c r="R1188" s="437">
        <v>1</v>
      </c>
      <c r="S1188" s="448">
        <v>315650</v>
      </c>
      <c r="T1188" s="448">
        <v>0</v>
      </c>
      <c r="U1188" s="448">
        <v>0</v>
      </c>
      <c r="V1188" s="448">
        <v>1004.82</v>
      </c>
      <c r="W1188" s="448">
        <v>0</v>
      </c>
      <c r="X1188" s="448">
        <v>0</v>
      </c>
      <c r="Y1188" s="448">
        <v>0</v>
      </c>
      <c r="Z1188" s="448">
        <v>315650</v>
      </c>
      <c r="AA1188" s="846">
        <v>44328</v>
      </c>
      <c r="AB1188" s="846">
        <v>45058</v>
      </c>
      <c r="AC1188" s="847">
        <v>315650</v>
      </c>
      <c r="AD1188" s="448">
        <v>1.7194444444444446</v>
      </c>
      <c r="AE1188" s="448">
        <v>2.0277777777777777</v>
      </c>
      <c r="AF1188" s="848">
        <v>3.8199999999999998E-2</v>
      </c>
      <c r="AG1188" s="448">
        <v>542742.63888888888</v>
      </c>
      <c r="AH1188" s="448">
        <v>640068.0555555555</v>
      </c>
      <c r="AI1188" s="448">
        <v>12057.83</v>
      </c>
      <c r="AJ1188" s="448">
        <v>1.7194444444444443</v>
      </c>
      <c r="AK1188" s="448">
        <v>2.0277777777777777</v>
      </c>
      <c r="AL1188" s="448">
        <v>3.8199999999999998E-2</v>
      </c>
    </row>
    <row r="1189" spans="1:38">
      <c r="A1189" s="437" t="s">
        <v>1112</v>
      </c>
      <c r="B1189" s="437" t="s">
        <v>2965</v>
      </c>
      <c r="C1189" s="437" t="s">
        <v>517</v>
      </c>
      <c r="D1189" s="437" t="s">
        <v>518</v>
      </c>
      <c r="E1189" s="437" t="s">
        <v>1393</v>
      </c>
      <c r="F1189" s="437" t="s">
        <v>986</v>
      </c>
      <c r="G1189" s="437" t="s">
        <v>1369</v>
      </c>
      <c r="H1189" s="437" t="s">
        <v>985</v>
      </c>
      <c r="I1189" s="437" t="s">
        <v>0</v>
      </c>
      <c r="J1189" s="437" t="s">
        <v>987</v>
      </c>
      <c r="K1189" s="437" t="s">
        <v>521</v>
      </c>
      <c r="L1189" s="437" t="s">
        <v>533</v>
      </c>
      <c r="M1189" s="437">
        <v>1</v>
      </c>
      <c r="N1189" s="437">
        <v>1</v>
      </c>
      <c r="O1189" s="437">
        <v>1</v>
      </c>
      <c r="P1189" s="437">
        <v>1</v>
      </c>
      <c r="Q1189" s="437">
        <v>1</v>
      </c>
      <c r="R1189" s="437">
        <v>1</v>
      </c>
      <c r="S1189" s="448">
        <v>293672.5</v>
      </c>
      <c r="T1189" s="448">
        <v>0</v>
      </c>
      <c r="U1189" s="448">
        <v>0</v>
      </c>
      <c r="V1189" s="448">
        <v>1052.33</v>
      </c>
      <c r="W1189" s="448">
        <v>0</v>
      </c>
      <c r="X1189" s="448">
        <v>0</v>
      </c>
      <c r="Y1189" s="448">
        <v>0</v>
      </c>
      <c r="Z1189" s="448">
        <v>293672.5</v>
      </c>
      <c r="AA1189" s="846">
        <v>44328</v>
      </c>
      <c r="AB1189" s="846">
        <v>45424</v>
      </c>
      <c r="AC1189" s="847">
        <v>293672.5</v>
      </c>
      <c r="AD1189" s="448">
        <v>2.7361111111111112</v>
      </c>
      <c r="AE1189" s="448">
        <v>3.0444444444444443</v>
      </c>
      <c r="AF1189" s="848">
        <v>4.2999999999999997E-2</v>
      </c>
      <c r="AG1189" s="448">
        <v>803520.59027777775</v>
      </c>
      <c r="AH1189" s="448">
        <v>894069.61111111101</v>
      </c>
      <c r="AI1189" s="448">
        <v>12627.9175</v>
      </c>
      <c r="AJ1189" s="448">
        <v>2.7361111111111112</v>
      </c>
      <c r="AK1189" s="448">
        <v>3.0444444444444443</v>
      </c>
      <c r="AL1189" s="448">
        <v>4.2999999999999997E-2</v>
      </c>
    </row>
    <row r="1190" spans="1:38">
      <c r="A1190" s="437" t="s">
        <v>1112</v>
      </c>
      <c r="B1190" s="437" t="s">
        <v>2966</v>
      </c>
      <c r="C1190" s="437" t="s">
        <v>517</v>
      </c>
      <c r="D1190" s="437" t="s">
        <v>518</v>
      </c>
      <c r="E1190" s="437" t="s">
        <v>1393</v>
      </c>
      <c r="F1190" s="437" t="s">
        <v>986</v>
      </c>
      <c r="G1190" s="437" t="s">
        <v>1369</v>
      </c>
      <c r="H1190" s="437" t="s">
        <v>985</v>
      </c>
      <c r="I1190" s="437" t="s">
        <v>0</v>
      </c>
      <c r="J1190" s="437" t="s">
        <v>987</v>
      </c>
      <c r="K1190" s="437" t="s">
        <v>521</v>
      </c>
      <c r="L1190" s="437" t="s">
        <v>533</v>
      </c>
      <c r="M1190" s="437">
        <v>1</v>
      </c>
      <c r="N1190" s="437">
        <v>1</v>
      </c>
      <c r="O1190" s="437">
        <v>1</v>
      </c>
      <c r="P1190" s="437">
        <v>1</v>
      </c>
      <c r="Q1190" s="437">
        <v>1</v>
      </c>
      <c r="R1190" s="437">
        <v>1</v>
      </c>
      <c r="S1190" s="448">
        <v>624367.5</v>
      </c>
      <c r="T1190" s="448">
        <v>0</v>
      </c>
      <c r="U1190" s="448">
        <v>0</v>
      </c>
      <c r="V1190" s="448">
        <v>2450.64</v>
      </c>
      <c r="W1190" s="448">
        <v>0</v>
      </c>
      <c r="X1190" s="448">
        <v>0</v>
      </c>
      <c r="Y1190" s="448">
        <v>0</v>
      </c>
      <c r="Z1190" s="448">
        <v>624367.5</v>
      </c>
      <c r="AA1190" s="846">
        <v>44328</v>
      </c>
      <c r="AB1190" s="846">
        <v>45789</v>
      </c>
      <c r="AC1190" s="847">
        <v>624367.5</v>
      </c>
      <c r="AD1190" s="448">
        <v>3.75</v>
      </c>
      <c r="AE1190" s="448">
        <v>4.0583333333333336</v>
      </c>
      <c r="AF1190" s="848">
        <v>4.7100000000000003E-2</v>
      </c>
      <c r="AG1190" s="448">
        <v>2341378.125</v>
      </c>
      <c r="AH1190" s="448">
        <v>2533891.4375</v>
      </c>
      <c r="AI1190" s="448">
        <v>29407.709250000004</v>
      </c>
      <c r="AJ1190" s="448">
        <v>3.75</v>
      </c>
      <c r="AK1190" s="448">
        <v>4.0583333333333336</v>
      </c>
      <c r="AL1190" s="448">
        <v>4.7100000000000003E-2</v>
      </c>
    </row>
    <row r="1191" spans="1:38">
      <c r="A1191" s="437" t="s">
        <v>1112</v>
      </c>
      <c r="B1191" s="437" t="s">
        <v>2967</v>
      </c>
      <c r="C1191" s="437" t="s">
        <v>517</v>
      </c>
      <c r="D1191" s="437" t="s">
        <v>518</v>
      </c>
      <c r="E1191" s="437" t="s">
        <v>1393</v>
      </c>
      <c r="F1191" s="437" t="s">
        <v>986</v>
      </c>
      <c r="G1191" s="437" t="s">
        <v>1369</v>
      </c>
      <c r="H1191" s="437" t="s">
        <v>985</v>
      </c>
      <c r="I1191" s="437" t="s">
        <v>0</v>
      </c>
      <c r="J1191" s="437" t="s">
        <v>987</v>
      </c>
      <c r="K1191" s="437" t="s">
        <v>521</v>
      </c>
      <c r="L1191" s="437" t="s">
        <v>533</v>
      </c>
      <c r="M1191" s="437">
        <v>1</v>
      </c>
      <c r="N1191" s="437">
        <v>1</v>
      </c>
      <c r="O1191" s="437">
        <v>1</v>
      </c>
      <c r="P1191" s="437">
        <v>1</v>
      </c>
      <c r="Q1191" s="437">
        <v>1</v>
      </c>
      <c r="R1191" s="437">
        <v>1</v>
      </c>
      <c r="S1191" s="448">
        <v>924382.5</v>
      </c>
      <c r="T1191" s="448">
        <v>0</v>
      </c>
      <c r="U1191" s="448">
        <v>0</v>
      </c>
      <c r="V1191" s="448">
        <v>3905.52</v>
      </c>
      <c r="W1191" s="448">
        <v>0</v>
      </c>
      <c r="X1191" s="448">
        <v>0</v>
      </c>
      <c r="Y1191" s="448">
        <v>0</v>
      </c>
      <c r="Z1191" s="448">
        <v>924382.5</v>
      </c>
      <c r="AA1191" s="846">
        <v>44328</v>
      </c>
      <c r="AB1191" s="846">
        <v>46154</v>
      </c>
      <c r="AC1191" s="847">
        <v>924382.5</v>
      </c>
      <c r="AD1191" s="448">
        <v>4.7638888888888893</v>
      </c>
      <c r="AE1191" s="448">
        <v>5.072222222222222</v>
      </c>
      <c r="AF1191" s="848">
        <v>5.0700000000000002E-2</v>
      </c>
      <c r="AG1191" s="448">
        <v>4403655.520833334</v>
      </c>
      <c r="AH1191" s="448">
        <v>4688673.458333333</v>
      </c>
      <c r="AI1191" s="448">
        <v>46866.192750000002</v>
      </c>
      <c r="AJ1191" s="448">
        <v>4.7638888888888893</v>
      </c>
      <c r="AK1191" s="448">
        <v>5.072222222222222</v>
      </c>
      <c r="AL1191" s="448">
        <v>5.0700000000000002E-2</v>
      </c>
    </row>
    <row r="1192" spans="1:38">
      <c r="A1192" s="437" t="s">
        <v>1112</v>
      </c>
      <c r="B1192" s="437" t="s">
        <v>2968</v>
      </c>
      <c r="C1192" s="437" t="s">
        <v>517</v>
      </c>
      <c r="D1192" s="437" t="s">
        <v>518</v>
      </c>
      <c r="E1192" s="437" t="s">
        <v>1393</v>
      </c>
      <c r="F1192" s="437" t="s">
        <v>986</v>
      </c>
      <c r="G1192" s="437" t="s">
        <v>1369</v>
      </c>
      <c r="H1192" s="437" t="s">
        <v>985</v>
      </c>
      <c r="I1192" s="437" t="s">
        <v>0</v>
      </c>
      <c r="J1192" s="437" t="s">
        <v>987</v>
      </c>
      <c r="K1192" s="437" t="s">
        <v>521</v>
      </c>
      <c r="L1192" s="437" t="s">
        <v>533</v>
      </c>
      <c r="M1192" s="437">
        <v>1</v>
      </c>
      <c r="N1192" s="437">
        <v>1</v>
      </c>
      <c r="O1192" s="437">
        <v>1</v>
      </c>
      <c r="P1192" s="437">
        <v>1</v>
      </c>
      <c r="Q1192" s="437">
        <v>1</v>
      </c>
      <c r="R1192" s="437">
        <v>1</v>
      </c>
      <c r="S1192" s="448">
        <v>1943460</v>
      </c>
      <c r="T1192" s="448">
        <v>0</v>
      </c>
      <c r="U1192" s="448">
        <v>0</v>
      </c>
      <c r="V1192" s="448">
        <v>8680.7900000000009</v>
      </c>
      <c r="W1192" s="448">
        <v>0</v>
      </c>
      <c r="X1192" s="448">
        <v>0</v>
      </c>
      <c r="Y1192" s="448">
        <v>0</v>
      </c>
      <c r="Z1192" s="448">
        <v>1943460</v>
      </c>
      <c r="AA1192" s="846">
        <v>44328</v>
      </c>
      <c r="AB1192" s="846">
        <v>46519</v>
      </c>
      <c r="AC1192" s="847">
        <v>1943460</v>
      </c>
      <c r="AD1192" s="448">
        <v>5.7777777777777777</v>
      </c>
      <c r="AE1192" s="448">
        <v>6.0861111111111112</v>
      </c>
      <c r="AF1192" s="848">
        <v>5.3600000000000002E-2</v>
      </c>
      <c r="AG1192" s="448">
        <v>11228880</v>
      </c>
      <c r="AH1192" s="448">
        <v>11828113.5</v>
      </c>
      <c r="AI1192" s="448">
        <v>104169.45600000001</v>
      </c>
      <c r="AJ1192" s="448">
        <v>5.7777777777777777</v>
      </c>
      <c r="AK1192" s="448">
        <v>6.0861111111111112</v>
      </c>
      <c r="AL1192" s="448">
        <v>5.3600000000000002E-2</v>
      </c>
    </row>
    <row r="1193" spans="1:38">
      <c r="A1193" s="437" t="s">
        <v>1112</v>
      </c>
      <c r="B1193" s="437" t="s">
        <v>2969</v>
      </c>
      <c r="C1193" s="437" t="s">
        <v>517</v>
      </c>
      <c r="D1193" s="437" t="s">
        <v>518</v>
      </c>
      <c r="E1193" s="437" t="s">
        <v>1393</v>
      </c>
      <c r="F1193" s="437" t="s">
        <v>986</v>
      </c>
      <c r="G1193" s="437" t="s">
        <v>1369</v>
      </c>
      <c r="H1193" s="437" t="s">
        <v>985</v>
      </c>
      <c r="I1193" s="437" t="s">
        <v>0</v>
      </c>
      <c r="J1193" s="437" t="s">
        <v>987</v>
      </c>
      <c r="K1193" s="437" t="s">
        <v>521</v>
      </c>
      <c r="L1193" s="437" t="s">
        <v>533</v>
      </c>
      <c r="M1193" s="437">
        <v>1</v>
      </c>
      <c r="N1193" s="437">
        <v>1</v>
      </c>
      <c r="O1193" s="437">
        <v>1</v>
      </c>
      <c r="P1193" s="437">
        <v>1</v>
      </c>
      <c r="Q1193" s="437">
        <v>1</v>
      </c>
      <c r="R1193" s="437">
        <v>1</v>
      </c>
      <c r="S1193" s="448">
        <v>856237.5</v>
      </c>
      <c r="T1193" s="448">
        <v>0</v>
      </c>
      <c r="U1193" s="448">
        <v>0</v>
      </c>
      <c r="V1193" s="448">
        <v>4024.32</v>
      </c>
      <c r="W1193" s="448">
        <v>0</v>
      </c>
      <c r="X1193" s="448">
        <v>0</v>
      </c>
      <c r="Y1193" s="448">
        <v>0</v>
      </c>
      <c r="Z1193" s="448">
        <v>856237.5</v>
      </c>
      <c r="AA1193" s="846">
        <v>44328</v>
      </c>
      <c r="AB1193" s="846">
        <v>46885</v>
      </c>
      <c r="AC1193" s="847">
        <v>856237.5</v>
      </c>
      <c r="AD1193" s="448">
        <v>6.7944444444444443</v>
      </c>
      <c r="AE1193" s="448">
        <v>7.1027777777777779</v>
      </c>
      <c r="AF1193" s="848">
        <v>5.6399999999999999E-2</v>
      </c>
      <c r="AG1193" s="448">
        <v>5817658.125</v>
      </c>
      <c r="AH1193" s="448">
        <v>6081664.6875</v>
      </c>
      <c r="AI1193" s="448">
        <v>48291.794999999998</v>
      </c>
      <c r="AJ1193" s="448">
        <v>6.7944444444444443</v>
      </c>
      <c r="AK1193" s="448">
        <v>7.1027777777777779</v>
      </c>
      <c r="AL1193" s="448">
        <v>5.6399999999999999E-2</v>
      </c>
    </row>
    <row r="1194" spans="1:38">
      <c r="A1194" s="437" t="s">
        <v>1113</v>
      </c>
      <c r="B1194" s="437" t="s">
        <v>2970</v>
      </c>
      <c r="C1194" s="437" t="s">
        <v>517</v>
      </c>
      <c r="D1194" s="437" t="s">
        <v>518</v>
      </c>
      <c r="E1194" s="437" t="s">
        <v>1393</v>
      </c>
      <c r="F1194" s="437" t="s">
        <v>986</v>
      </c>
      <c r="G1194" s="437" t="s">
        <v>1369</v>
      </c>
      <c r="H1194" s="437" t="s">
        <v>985</v>
      </c>
      <c r="I1194" s="437" t="s">
        <v>0</v>
      </c>
      <c r="J1194" s="437" t="s">
        <v>987</v>
      </c>
      <c r="K1194" s="437" t="s">
        <v>521</v>
      </c>
      <c r="L1194" s="437" t="s">
        <v>533</v>
      </c>
      <c r="M1194" s="437">
        <v>1</v>
      </c>
      <c r="N1194" s="437">
        <v>1</v>
      </c>
      <c r="O1194" s="437">
        <v>1</v>
      </c>
      <c r="P1194" s="437">
        <v>1</v>
      </c>
      <c r="Q1194" s="437">
        <v>1</v>
      </c>
      <c r="R1194" s="437">
        <v>1</v>
      </c>
      <c r="S1194" s="448">
        <v>487782.5</v>
      </c>
      <c r="T1194" s="448">
        <v>0</v>
      </c>
      <c r="U1194" s="448">
        <v>0</v>
      </c>
      <c r="V1194" s="448">
        <v>1321.08</v>
      </c>
      <c r="W1194" s="448">
        <v>0</v>
      </c>
      <c r="X1194" s="448">
        <v>0</v>
      </c>
      <c r="Y1194" s="448">
        <v>0</v>
      </c>
      <c r="Z1194" s="448">
        <v>487782.5</v>
      </c>
      <c r="AA1194" s="846">
        <v>44328</v>
      </c>
      <c r="AB1194" s="846">
        <v>44693</v>
      </c>
      <c r="AC1194" s="847">
        <v>487782.5</v>
      </c>
      <c r="AD1194" s="448">
        <v>0.7055555555555556</v>
      </c>
      <c r="AE1194" s="448">
        <v>1.0138888888888888</v>
      </c>
      <c r="AF1194" s="848">
        <v>3.2500000000000001E-2</v>
      </c>
      <c r="AG1194" s="448">
        <v>344157.65277777781</v>
      </c>
      <c r="AH1194" s="448">
        <v>494557.25694444444</v>
      </c>
      <c r="AI1194" s="448">
        <v>15852.93125</v>
      </c>
      <c r="AJ1194" s="448">
        <v>0.7055555555555556</v>
      </c>
      <c r="AK1194" s="448">
        <v>1.0138888888888888</v>
      </c>
      <c r="AL1194" s="448">
        <v>3.2500000000000001E-2</v>
      </c>
    </row>
    <row r="1195" spans="1:38">
      <c r="A1195" s="437" t="s">
        <v>1113</v>
      </c>
      <c r="B1195" s="437" t="s">
        <v>2971</v>
      </c>
      <c r="C1195" s="437" t="s">
        <v>517</v>
      </c>
      <c r="D1195" s="437" t="s">
        <v>518</v>
      </c>
      <c r="E1195" s="437" t="s">
        <v>1393</v>
      </c>
      <c r="F1195" s="437" t="s">
        <v>986</v>
      </c>
      <c r="G1195" s="437" t="s">
        <v>1369</v>
      </c>
      <c r="H1195" s="437" t="s">
        <v>985</v>
      </c>
      <c r="I1195" s="437" t="s">
        <v>0</v>
      </c>
      <c r="J1195" s="437" t="s">
        <v>987</v>
      </c>
      <c r="K1195" s="437" t="s">
        <v>521</v>
      </c>
      <c r="L1195" s="437" t="s">
        <v>533</v>
      </c>
      <c r="M1195" s="437">
        <v>1</v>
      </c>
      <c r="N1195" s="437">
        <v>1</v>
      </c>
      <c r="O1195" s="437">
        <v>1</v>
      </c>
      <c r="P1195" s="437">
        <v>1</v>
      </c>
      <c r="Q1195" s="437">
        <v>1</v>
      </c>
      <c r="R1195" s="437">
        <v>1</v>
      </c>
      <c r="S1195" s="448">
        <v>789567.5</v>
      </c>
      <c r="T1195" s="448">
        <v>0</v>
      </c>
      <c r="U1195" s="448">
        <v>0</v>
      </c>
      <c r="V1195" s="448">
        <v>2513.46</v>
      </c>
      <c r="W1195" s="448">
        <v>0</v>
      </c>
      <c r="X1195" s="448">
        <v>0</v>
      </c>
      <c r="Y1195" s="448">
        <v>0</v>
      </c>
      <c r="Z1195" s="448">
        <v>789567.5</v>
      </c>
      <c r="AA1195" s="846">
        <v>44328</v>
      </c>
      <c r="AB1195" s="846">
        <v>45058</v>
      </c>
      <c r="AC1195" s="847">
        <v>789567.5</v>
      </c>
      <c r="AD1195" s="448">
        <v>1.7194444444444446</v>
      </c>
      <c r="AE1195" s="448">
        <v>2.0277777777777777</v>
      </c>
      <c r="AF1195" s="848">
        <v>3.8199999999999998E-2</v>
      </c>
      <c r="AG1195" s="448">
        <v>1357617.451388889</v>
      </c>
      <c r="AH1195" s="448">
        <v>1601067.4305555555</v>
      </c>
      <c r="AI1195" s="448">
        <v>30161.478499999997</v>
      </c>
      <c r="AJ1195" s="448">
        <v>1.7194444444444446</v>
      </c>
      <c r="AK1195" s="448">
        <v>2.0277777777777777</v>
      </c>
      <c r="AL1195" s="448">
        <v>3.8199999999999998E-2</v>
      </c>
    </row>
    <row r="1196" spans="1:38">
      <c r="A1196" s="437" t="s">
        <v>1113</v>
      </c>
      <c r="B1196" s="437" t="s">
        <v>2972</v>
      </c>
      <c r="C1196" s="437" t="s">
        <v>517</v>
      </c>
      <c r="D1196" s="437" t="s">
        <v>518</v>
      </c>
      <c r="E1196" s="437" t="s">
        <v>1393</v>
      </c>
      <c r="F1196" s="437" t="s">
        <v>986</v>
      </c>
      <c r="G1196" s="437" t="s">
        <v>1369</v>
      </c>
      <c r="H1196" s="437" t="s">
        <v>985</v>
      </c>
      <c r="I1196" s="437" t="s">
        <v>0</v>
      </c>
      <c r="J1196" s="437" t="s">
        <v>987</v>
      </c>
      <c r="K1196" s="437" t="s">
        <v>521</v>
      </c>
      <c r="L1196" s="437" t="s">
        <v>533</v>
      </c>
      <c r="M1196" s="437">
        <v>1</v>
      </c>
      <c r="N1196" s="437">
        <v>1</v>
      </c>
      <c r="O1196" s="437">
        <v>1</v>
      </c>
      <c r="P1196" s="437">
        <v>1</v>
      </c>
      <c r="Q1196" s="437">
        <v>1</v>
      </c>
      <c r="R1196" s="437">
        <v>1</v>
      </c>
      <c r="S1196" s="448">
        <v>541177.5</v>
      </c>
      <c r="T1196" s="448">
        <v>0</v>
      </c>
      <c r="U1196" s="448">
        <v>0</v>
      </c>
      <c r="V1196" s="448">
        <v>1939.22</v>
      </c>
      <c r="W1196" s="448">
        <v>0</v>
      </c>
      <c r="X1196" s="448">
        <v>0</v>
      </c>
      <c r="Y1196" s="448">
        <v>0</v>
      </c>
      <c r="Z1196" s="448">
        <v>541177.5</v>
      </c>
      <c r="AA1196" s="846">
        <v>44328</v>
      </c>
      <c r="AB1196" s="846">
        <v>45424</v>
      </c>
      <c r="AC1196" s="847">
        <v>541177.5</v>
      </c>
      <c r="AD1196" s="448">
        <v>2.7361111111111112</v>
      </c>
      <c r="AE1196" s="448">
        <v>3.0444444444444443</v>
      </c>
      <c r="AF1196" s="848">
        <v>4.2999999999999997E-2</v>
      </c>
      <c r="AG1196" s="448">
        <v>1480721.7708333333</v>
      </c>
      <c r="AH1196" s="448">
        <v>1647584.8333333333</v>
      </c>
      <c r="AI1196" s="448">
        <v>23270.6325</v>
      </c>
      <c r="AJ1196" s="448">
        <v>2.7361111111111112</v>
      </c>
      <c r="AK1196" s="448">
        <v>3.0444444444444443</v>
      </c>
      <c r="AL1196" s="448">
        <v>4.2999999999999997E-2</v>
      </c>
    </row>
    <row r="1197" spans="1:38">
      <c r="A1197" s="437" t="s">
        <v>1113</v>
      </c>
      <c r="B1197" s="437" t="s">
        <v>2973</v>
      </c>
      <c r="C1197" s="437" t="s">
        <v>517</v>
      </c>
      <c r="D1197" s="437" t="s">
        <v>518</v>
      </c>
      <c r="E1197" s="437" t="s">
        <v>1393</v>
      </c>
      <c r="F1197" s="437" t="s">
        <v>986</v>
      </c>
      <c r="G1197" s="437" t="s">
        <v>1369</v>
      </c>
      <c r="H1197" s="437" t="s">
        <v>985</v>
      </c>
      <c r="I1197" s="437" t="s">
        <v>0</v>
      </c>
      <c r="J1197" s="437" t="s">
        <v>987</v>
      </c>
      <c r="K1197" s="437" t="s">
        <v>521</v>
      </c>
      <c r="L1197" s="437" t="s">
        <v>533</v>
      </c>
      <c r="M1197" s="437">
        <v>1</v>
      </c>
      <c r="N1197" s="437">
        <v>1</v>
      </c>
      <c r="O1197" s="437">
        <v>1</v>
      </c>
      <c r="P1197" s="437">
        <v>1</v>
      </c>
      <c r="Q1197" s="437">
        <v>1</v>
      </c>
      <c r="R1197" s="437">
        <v>1</v>
      </c>
      <c r="S1197" s="448">
        <v>1410542.5</v>
      </c>
      <c r="T1197" s="448">
        <v>0</v>
      </c>
      <c r="U1197" s="448">
        <v>0</v>
      </c>
      <c r="V1197" s="448">
        <v>5536.38</v>
      </c>
      <c r="W1197" s="448">
        <v>0</v>
      </c>
      <c r="X1197" s="448">
        <v>0</v>
      </c>
      <c r="Y1197" s="448">
        <v>0</v>
      </c>
      <c r="Z1197" s="448">
        <v>1410542.5</v>
      </c>
      <c r="AA1197" s="846">
        <v>44328</v>
      </c>
      <c r="AB1197" s="846">
        <v>45789</v>
      </c>
      <c r="AC1197" s="847">
        <v>1410542.5</v>
      </c>
      <c r="AD1197" s="448">
        <v>3.75</v>
      </c>
      <c r="AE1197" s="448">
        <v>4.0583333333333336</v>
      </c>
      <c r="AF1197" s="848">
        <v>4.7100000000000003E-2</v>
      </c>
      <c r="AG1197" s="448">
        <v>5289534.375</v>
      </c>
      <c r="AH1197" s="448">
        <v>5724451.645833334</v>
      </c>
      <c r="AI1197" s="448">
        <v>66436.551749999999</v>
      </c>
      <c r="AJ1197" s="448">
        <v>3.75</v>
      </c>
      <c r="AK1197" s="448">
        <v>4.0583333333333336</v>
      </c>
      <c r="AL1197" s="448">
        <v>4.7099999999999996E-2</v>
      </c>
    </row>
    <row r="1198" spans="1:38">
      <c r="A1198" s="437" t="s">
        <v>1113</v>
      </c>
      <c r="B1198" s="437" t="s">
        <v>2974</v>
      </c>
      <c r="C1198" s="437" t="s">
        <v>517</v>
      </c>
      <c r="D1198" s="437" t="s">
        <v>518</v>
      </c>
      <c r="E1198" s="437" t="s">
        <v>1393</v>
      </c>
      <c r="F1198" s="437" t="s">
        <v>986</v>
      </c>
      <c r="G1198" s="437" t="s">
        <v>1369</v>
      </c>
      <c r="H1198" s="437" t="s">
        <v>985</v>
      </c>
      <c r="I1198" s="437" t="s">
        <v>0</v>
      </c>
      <c r="J1198" s="437" t="s">
        <v>987</v>
      </c>
      <c r="K1198" s="437" t="s">
        <v>521</v>
      </c>
      <c r="L1198" s="437" t="s">
        <v>533</v>
      </c>
      <c r="M1198" s="437">
        <v>1</v>
      </c>
      <c r="N1198" s="437">
        <v>1</v>
      </c>
      <c r="O1198" s="437">
        <v>1</v>
      </c>
      <c r="P1198" s="437">
        <v>1</v>
      </c>
      <c r="Q1198" s="437">
        <v>1</v>
      </c>
      <c r="R1198" s="437">
        <v>1</v>
      </c>
      <c r="S1198" s="448">
        <v>869955</v>
      </c>
      <c r="T1198" s="448">
        <v>0</v>
      </c>
      <c r="U1198" s="448">
        <v>0</v>
      </c>
      <c r="V1198" s="448">
        <v>3675.56</v>
      </c>
      <c r="W1198" s="448">
        <v>0</v>
      </c>
      <c r="X1198" s="448">
        <v>0</v>
      </c>
      <c r="Y1198" s="448">
        <v>0</v>
      </c>
      <c r="Z1198" s="448">
        <v>869955</v>
      </c>
      <c r="AA1198" s="846">
        <v>44328</v>
      </c>
      <c r="AB1198" s="846">
        <v>46154</v>
      </c>
      <c r="AC1198" s="847">
        <v>869955</v>
      </c>
      <c r="AD1198" s="448">
        <v>4.7638888888888893</v>
      </c>
      <c r="AE1198" s="448">
        <v>5.072222222222222</v>
      </c>
      <c r="AF1198" s="848">
        <v>5.0700000000000002E-2</v>
      </c>
      <c r="AG1198" s="448">
        <v>4144368.9583333335</v>
      </c>
      <c r="AH1198" s="448">
        <v>4412605.083333333</v>
      </c>
      <c r="AI1198" s="448">
        <v>44106.718500000003</v>
      </c>
      <c r="AJ1198" s="448">
        <v>4.7638888888888893</v>
      </c>
      <c r="AK1198" s="448">
        <v>5.072222222222222</v>
      </c>
      <c r="AL1198" s="448">
        <v>5.0700000000000002E-2</v>
      </c>
    </row>
    <row r="1199" spans="1:38">
      <c r="A1199" s="437" t="s">
        <v>1113</v>
      </c>
      <c r="B1199" s="437" t="s">
        <v>2975</v>
      </c>
      <c r="C1199" s="437" t="s">
        <v>517</v>
      </c>
      <c r="D1199" s="437" t="s">
        <v>518</v>
      </c>
      <c r="E1199" s="437" t="s">
        <v>1393</v>
      </c>
      <c r="F1199" s="437" t="s">
        <v>986</v>
      </c>
      <c r="G1199" s="437" t="s">
        <v>1369</v>
      </c>
      <c r="H1199" s="437" t="s">
        <v>985</v>
      </c>
      <c r="I1199" s="437" t="s">
        <v>0</v>
      </c>
      <c r="J1199" s="437" t="s">
        <v>987</v>
      </c>
      <c r="K1199" s="437" t="s">
        <v>521</v>
      </c>
      <c r="L1199" s="437" t="s">
        <v>533</v>
      </c>
      <c r="M1199" s="437">
        <v>1</v>
      </c>
      <c r="N1199" s="437">
        <v>1</v>
      </c>
      <c r="O1199" s="437">
        <v>1</v>
      </c>
      <c r="P1199" s="437">
        <v>1</v>
      </c>
      <c r="Q1199" s="437">
        <v>1</v>
      </c>
      <c r="R1199" s="437">
        <v>1</v>
      </c>
      <c r="S1199" s="448">
        <v>1517185</v>
      </c>
      <c r="T1199" s="448">
        <v>0</v>
      </c>
      <c r="U1199" s="448">
        <v>0</v>
      </c>
      <c r="V1199" s="448">
        <v>6776.76</v>
      </c>
      <c r="W1199" s="448">
        <v>0</v>
      </c>
      <c r="X1199" s="448">
        <v>0</v>
      </c>
      <c r="Y1199" s="448">
        <v>0</v>
      </c>
      <c r="Z1199" s="448">
        <v>1517185</v>
      </c>
      <c r="AA1199" s="846">
        <v>44328</v>
      </c>
      <c r="AB1199" s="846">
        <v>46519</v>
      </c>
      <c r="AC1199" s="847">
        <v>1517185</v>
      </c>
      <c r="AD1199" s="448">
        <v>5.7777777777777777</v>
      </c>
      <c r="AE1199" s="448">
        <v>6.0861111111111112</v>
      </c>
      <c r="AF1199" s="848">
        <v>5.3600000000000002E-2</v>
      </c>
      <c r="AG1199" s="448">
        <v>8765957.777777778</v>
      </c>
      <c r="AH1199" s="448">
        <v>9233756.4861111119</v>
      </c>
      <c r="AI1199" s="448">
        <v>81321.116000000009</v>
      </c>
      <c r="AJ1199" s="448">
        <v>5.7777777777777777</v>
      </c>
      <c r="AK1199" s="448">
        <v>6.0861111111111112</v>
      </c>
      <c r="AL1199" s="448">
        <v>5.3600000000000009E-2</v>
      </c>
    </row>
    <row r="1200" spans="1:38">
      <c r="A1200" s="437" t="s">
        <v>1113</v>
      </c>
      <c r="B1200" s="437" t="s">
        <v>2976</v>
      </c>
      <c r="C1200" s="437" t="s">
        <v>517</v>
      </c>
      <c r="D1200" s="437" t="s">
        <v>518</v>
      </c>
      <c r="E1200" s="437" t="s">
        <v>1393</v>
      </c>
      <c r="F1200" s="437" t="s">
        <v>986</v>
      </c>
      <c r="G1200" s="437" t="s">
        <v>1369</v>
      </c>
      <c r="H1200" s="437" t="s">
        <v>985</v>
      </c>
      <c r="I1200" s="437" t="s">
        <v>0</v>
      </c>
      <c r="J1200" s="437" t="s">
        <v>987</v>
      </c>
      <c r="K1200" s="437" t="s">
        <v>521</v>
      </c>
      <c r="L1200" s="437" t="s">
        <v>533</v>
      </c>
      <c r="M1200" s="437">
        <v>1</v>
      </c>
      <c r="N1200" s="437">
        <v>1</v>
      </c>
      <c r="O1200" s="437">
        <v>1</v>
      </c>
      <c r="P1200" s="437">
        <v>1</v>
      </c>
      <c r="Q1200" s="437">
        <v>1</v>
      </c>
      <c r="R1200" s="437">
        <v>1</v>
      </c>
      <c r="S1200" s="448">
        <v>2326370</v>
      </c>
      <c r="T1200" s="448">
        <v>0</v>
      </c>
      <c r="U1200" s="448">
        <v>0</v>
      </c>
      <c r="V1200" s="448">
        <v>10933.94</v>
      </c>
      <c r="W1200" s="448">
        <v>0</v>
      </c>
      <c r="X1200" s="448">
        <v>0</v>
      </c>
      <c r="Y1200" s="448">
        <v>0</v>
      </c>
      <c r="Z1200" s="448">
        <v>2326370</v>
      </c>
      <c r="AA1200" s="846">
        <v>44328</v>
      </c>
      <c r="AB1200" s="846">
        <v>46885</v>
      </c>
      <c r="AC1200" s="847">
        <v>2326370</v>
      </c>
      <c r="AD1200" s="448">
        <v>6.7944444444444443</v>
      </c>
      <c r="AE1200" s="448">
        <v>7.1027777777777779</v>
      </c>
      <c r="AF1200" s="848">
        <v>5.6399999999999999E-2</v>
      </c>
      <c r="AG1200" s="448">
        <v>15806391.722222222</v>
      </c>
      <c r="AH1200" s="448">
        <v>16523689.13888889</v>
      </c>
      <c r="AI1200" s="448">
        <v>131207.26800000001</v>
      </c>
      <c r="AJ1200" s="448">
        <v>6.7944444444444443</v>
      </c>
      <c r="AK1200" s="448">
        <v>7.1027777777777779</v>
      </c>
      <c r="AL1200" s="448">
        <v>5.6400000000000006E-2</v>
      </c>
    </row>
    <row r="1201" spans="1:38">
      <c r="A1201" s="437" t="s">
        <v>1113</v>
      </c>
      <c r="B1201" s="437" t="s">
        <v>2977</v>
      </c>
      <c r="C1201" s="437" t="s">
        <v>517</v>
      </c>
      <c r="D1201" s="437" t="s">
        <v>518</v>
      </c>
      <c r="E1201" s="437" t="s">
        <v>1393</v>
      </c>
      <c r="F1201" s="437" t="s">
        <v>986</v>
      </c>
      <c r="G1201" s="437" t="s">
        <v>1369</v>
      </c>
      <c r="H1201" s="437" t="s">
        <v>985</v>
      </c>
      <c r="I1201" s="437" t="s">
        <v>0</v>
      </c>
      <c r="J1201" s="437" t="s">
        <v>987</v>
      </c>
      <c r="K1201" s="437" t="s">
        <v>521</v>
      </c>
      <c r="L1201" s="437" t="s">
        <v>533</v>
      </c>
      <c r="M1201" s="437">
        <v>1</v>
      </c>
      <c r="N1201" s="437">
        <v>1</v>
      </c>
      <c r="O1201" s="437">
        <v>1</v>
      </c>
      <c r="P1201" s="437">
        <v>1</v>
      </c>
      <c r="Q1201" s="437">
        <v>1</v>
      </c>
      <c r="R1201" s="437">
        <v>1</v>
      </c>
      <c r="S1201" s="448">
        <v>3002657.5</v>
      </c>
      <c r="T1201" s="448">
        <v>0</v>
      </c>
      <c r="U1201" s="448">
        <v>0</v>
      </c>
      <c r="V1201" s="448">
        <v>14838.13</v>
      </c>
      <c r="W1201" s="448">
        <v>0</v>
      </c>
      <c r="X1201" s="448">
        <v>0</v>
      </c>
      <c r="Y1201" s="448">
        <v>0</v>
      </c>
      <c r="Z1201" s="448">
        <v>3002657.5</v>
      </c>
      <c r="AA1201" s="846">
        <v>44328</v>
      </c>
      <c r="AB1201" s="846">
        <v>47250</v>
      </c>
      <c r="AC1201" s="847">
        <v>3002657.5</v>
      </c>
      <c r="AD1201" s="448">
        <v>7.8083333333333336</v>
      </c>
      <c r="AE1201" s="448">
        <v>8.1166666666666671</v>
      </c>
      <c r="AF1201" s="848">
        <v>5.9299999999999999E-2</v>
      </c>
      <c r="AG1201" s="448">
        <v>23445750.645833336</v>
      </c>
      <c r="AH1201" s="448">
        <v>24371570.041666668</v>
      </c>
      <c r="AI1201" s="448">
        <v>178057.58974999998</v>
      </c>
      <c r="AJ1201" s="448">
        <v>7.8083333333333345</v>
      </c>
      <c r="AK1201" s="448">
        <v>8.1166666666666671</v>
      </c>
      <c r="AL1201" s="448">
        <v>5.9299999999999992E-2</v>
      </c>
    </row>
    <row r="1202" spans="1:38">
      <c r="A1202" s="437" t="s">
        <v>1113</v>
      </c>
      <c r="B1202" s="437" t="s">
        <v>2978</v>
      </c>
      <c r="C1202" s="437" t="s">
        <v>517</v>
      </c>
      <c r="D1202" s="437" t="s">
        <v>518</v>
      </c>
      <c r="E1202" s="437" t="s">
        <v>1393</v>
      </c>
      <c r="F1202" s="437" t="s">
        <v>986</v>
      </c>
      <c r="G1202" s="437" t="s">
        <v>1369</v>
      </c>
      <c r="H1202" s="437" t="s">
        <v>985</v>
      </c>
      <c r="I1202" s="437" t="s">
        <v>0</v>
      </c>
      <c r="J1202" s="437" t="s">
        <v>987</v>
      </c>
      <c r="K1202" s="437" t="s">
        <v>521</v>
      </c>
      <c r="L1202" s="437" t="s">
        <v>533</v>
      </c>
      <c r="M1202" s="437">
        <v>1</v>
      </c>
      <c r="N1202" s="437">
        <v>1</v>
      </c>
      <c r="O1202" s="437">
        <v>1</v>
      </c>
      <c r="P1202" s="437">
        <v>1</v>
      </c>
      <c r="Q1202" s="437">
        <v>1</v>
      </c>
      <c r="R1202" s="437">
        <v>1</v>
      </c>
      <c r="S1202" s="448">
        <v>2472395</v>
      </c>
      <c r="T1202" s="448">
        <v>0</v>
      </c>
      <c r="U1202" s="448">
        <v>0</v>
      </c>
      <c r="V1202" s="448">
        <v>12794.64</v>
      </c>
      <c r="W1202" s="448">
        <v>0</v>
      </c>
      <c r="X1202" s="448">
        <v>0</v>
      </c>
      <c r="Y1202" s="448">
        <v>0</v>
      </c>
      <c r="Z1202" s="448">
        <v>2472395</v>
      </c>
      <c r="AA1202" s="846">
        <v>44328</v>
      </c>
      <c r="AB1202" s="846">
        <v>47615</v>
      </c>
      <c r="AC1202" s="847">
        <v>2472395</v>
      </c>
      <c r="AD1202" s="448">
        <v>8.8222222222222229</v>
      </c>
      <c r="AE1202" s="448">
        <v>9.1305555555555564</v>
      </c>
      <c r="AF1202" s="848">
        <v>6.2100000000000002E-2</v>
      </c>
      <c r="AG1202" s="448">
        <v>21812018.111111112</v>
      </c>
      <c r="AH1202" s="448">
        <v>22574339.90277778</v>
      </c>
      <c r="AI1202" s="448">
        <v>153535.72950000002</v>
      </c>
      <c r="AJ1202" s="448">
        <v>8.8222222222222229</v>
      </c>
      <c r="AK1202" s="448">
        <v>9.1305555555555564</v>
      </c>
      <c r="AL1202" s="448">
        <v>6.2100000000000009E-2</v>
      </c>
    </row>
    <row r="1203" spans="1:38">
      <c r="A1203" s="437" t="s">
        <v>1113</v>
      </c>
      <c r="B1203" s="437" t="s">
        <v>2979</v>
      </c>
      <c r="C1203" s="437" t="s">
        <v>517</v>
      </c>
      <c r="D1203" s="437" t="s">
        <v>518</v>
      </c>
      <c r="E1203" s="437" t="s">
        <v>1393</v>
      </c>
      <c r="F1203" s="437" t="s">
        <v>986</v>
      </c>
      <c r="G1203" s="437" t="s">
        <v>1369</v>
      </c>
      <c r="H1203" s="437" t="s">
        <v>985</v>
      </c>
      <c r="I1203" s="437" t="s">
        <v>0</v>
      </c>
      <c r="J1203" s="437" t="s">
        <v>987</v>
      </c>
      <c r="K1203" s="437" t="s">
        <v>521</v>
      </c>
      <c r="L1203" s="437" t="s">
        <v>533</v>
      </c>
      <c r="M1203" s="437">
        <v>1</v>
      </c>
      <c r="N1203" s="437">
        <v>1</v>
      </c>
      <c r="O1203" s="437">
        <v>1</v>
      </c>
      <c r="P1203" s="437">
        <v>1</v>
      </c>
      <c r="Q1203" s="437">
        <v>1</v>
      </c>
      <c r="R1203" s="437">
        <v>1</v>
      </c>
      <c r="S1203" s="448">
        <v>97940</v>
      </c>
      <c r="T1203" s="448">
        <v>0</v>
      </c>
      <c r="U1203" s="448">
        <v>0</v>
      </c>
      <c r="V1203" s="448">
        <v>530.51</v>
      </c>
      <c r="W1203" s="448">
        <v>0</v>
      </c>
      <c r="X1203" s="448">
        <v>0</v>
      </c>
      <c r="Y1203" s="448">
        <v>0</v>
      </c>
      <c r="Z1203" s="448">
        <v>97940</v>
      </c>
      <c r="AA1203" s="846">
        <v>44328</v>
      </c>
      <c r="AB1203" s="846">
        <v>47980</v>
      </c>
      <c r="AC1203" s="847">
        <v>97940</v>
      </c>
      <c r="AD1203" s="448">
        <v>9.8361111111111104</v>
      </c>
      <c r="AE1203" s="448">
        <v>10.144444444444444</v>
      </c>
      <c r="AF1203" s="848">
        <v>6.5000000000000002E-2</v>
      </c>
      <c r="AG1203" s="448">
        <v>963348.72222222213</v>
      </c>
      <c r="AH1203" s="448">
        <v>993546.88888888888</v>
      </c>
      <c r="AI1203" s="448">
        <v>6366.1</v>
      </c>
      <c r="AJ1203" s="448">
        <v>9.8361111111111104</v>
      </c>
      <c r="AK1203" s="448">
        <v>10.144444444444444</v>
      </c>
      <c r="AL1203" s="448">
        <v>6.5000000000000002E-2</v>
      </c>
    </row>
    <row r="1204" spans="1:38">
      <c r="A1204" s="437" t="s">
        <v>1114</v>
      </c>
      <c r="B1204" s="437" t="s">
        <v>2980</v>
      </c>
      <c r="C1204" s="437" t="s">
        <v>517</v>
      </c>
      <c r="D1204" s="437" t="s">
        <v>518</v>
      </c>
      <c r="E1204" s="437" t="s">
        <v>1393</v>
      </c>
      <c r="F1204" s="437" t="s">
        <v>986</v>
      </c>
      <c r="G1204" s="437" t="s">
        <v>1369</v>
      </c>
      <c r="H1204" s="437" t="s">
        <v>985</v>
      </c>
      <c r="I1204" s="437" t="s">
        <v>0</v>
      </c>
      <c r="J1204" s="437" t="s">
        <v>987</v>
      </c>
      <c r="K1204" s="437" t="s">
        <v>521</v>
      </c>
      <c r="L1204" s="437" t="s">
        <v>533</v>
      </c>
      <c r="M1204" s="437">
        <v>1</v>
      </c>
      <c r="N1204" s="437">
        <v>1</v>
      </c>
      <c r="O1204" s="437">
        <v>1</v>
      </c>
      <c r="P1204" s="437">
        <v>1</v>
      </c>
      <c r="Q1204" s="437">
        <v>1</v>
      </c>
      <c r="R1204" s="437">
        <v>1</v>
      </c>
      <c r="S1204" s="448">
        <v>290575</v>
      </c>
      <c r="T1204" s="448">
        <v>0</v>
      </c>
      <c r="U1204" s="448">
        <v>0</v>
      </c>
      <c r="V1204" s="448">
        <v>786.97</v>
      </c>
      <c r="W1204" s="448">
        <v>0</v>
      </c>
      <c r="X1204" s="448">
        <v>0</v>
      </c>
      <c r="Y1204" s="448">
        <v>0</v>
      </c>
      <c r="Z1204" s="448">
        <v>290575</v>
      </c>
      <c r="AA1204" s="846">
        <v>44333</v>
      </c>
      <c r="AB1204" s="846">
        <v>44698</v>
      </c>
      <c r="AC1204" s="847">
        <v>290575</v>
      </c>
      <c r="AD1204" s="448">
        <v>0.71944444444444444</v>
      </c>
      <c r="AE1204" s="448">
        <v>1.0138888888888888</v>
      </c>
      <c r="AF1204" s="848">
        <v>3.2500000000000001E-2</v>
      </c>
      <c r="AG1204" s="448">
        <v>209052.56944444444</v>
      </c>
      <c r="AH1204" s="448">
        <v>294610.76388888888</v>
      </c>
      <c r="AI1204" s="448">
        <v>9443.6875</v>
      </c>
      <c r="AJ1204" s="448">
        <v>0.71944444444444444</v>
      </c>
      <c r="AK1204" s="448">
        <v>1.0138888888888888</v>
      </c>
      <c r="AL1204" s="448">
        <v>3.2500000000000001E-2</v>
      </c>
    </row>
    <row r="1205" spans="1:38">
      <c r="A1205" s="437" t="s">
        <v>1114</v>
      </c>
      <c r="B1205" s="437" t="s">
        <v>2981</v>
      </c>
      <c r="C1205" s="437" t="s">
        <v>517</v>
      </c>
      <c r="D1205" s="437" t="s">
        <v>518</v>
      </c>
      <c r="E1205" s="437" t="s">
        <v>1393</v>
      </c>
      <c r="F1205" s="437" t="s">
        <v>986</v>
      </c>
      <c r="G1205" s="437" t="s">
        <v>1369</v>
      </c>
      <c r="H1205" s="437" t="s">
        <v>985</v>
      </c>
      <c r="I1205" s="437" t="s">
        <v>0</v>
      </c>
      <c r="J1205" s="437" t="s">
        <v>987</v>
      </c>
      <c r="K1205" s="437" t="s">
        <v>521</v>
      </c>
      <c r="L1205" s="437" t="s">
        <v>533</v>
      </c>
      <c r="M1205" s="437">
        <v>1</v>
      </c>
      <c r="N1205" s="437">
        <v>1</v>
      </c>
      <c r="O1205" s="437">
        <v>1</v>
      </c>
      <c r="P1205" s="437">
        <v>1</v>
      </c>
      <c r="Q1205" s="437">
        <v>1</v>
      </c>
      <c r="R1205" s="437">
        <v>1</v>
      </c>
      <c r="S1205" s="448">
        <v>426717.5</v>
      </c>
      <c r="T1205" s="448">
        <v>0</v>
      </c>
      <c r="U1205" s="448">
        <v>0</v>
      </c>
      <c r="V1205" s="448">
        <v>1358.38</v>
      </c>
      <c r="W1205" s="448">
        <v>0</v>
      </c>
      <c r="X1205" s="448">
        <v>0</v>
      </c>
      <c r="Y1205" s="448">
        <v>0</v>
      </c>
      <c r="Z1205" s="448">
        <v>426717.5</v>
      </c>
      <c r="AA1205" s="846">
        <v>44333</v>
      </c>
      <c r="AB1205" s="846">
        <v>45063</v>
      </c>
      <c r="AC1205" s="847">
        <v>426717.5</v>
      </c>
      <c r="AD1205" s="448">
        <v>1.7333333333333334</v>
      </c>
      <c r="AE1205" s="448">
        <v>2.0277777777777777</v>
      </c>
      <c r="AF1205" s="848">
        <v>3.8199999999999998E-2</v>
      </c>
      <c r="AG1205" s="448">
        <v>739643.66666666674</v>
      </c>
      <c r="AH1205" s="448">
        <v>865288.26388888888</v>
      </c>
      <c r="AI1205" s="448">
        <v>16300.608499999998</v>
      </c>
      <c r="AJ1205" s="448">
        <v>1.7333333333333336</v>
      </c>
      <c r="AK1205" s="448">
        <v>2.0277777777777777</v>
      </c>
      <c r="AL1205" s="448">
        <v>3.8199999999999998E-2</v>
      </c>
    </row>
    <row r="1206" spans="1:38">
      <c r="A1206" s="437" t="s">
        <v>1114</v>
      </c>
      <c r="B1206" s="437" t="s">
        <v>2982</v>
      </c>
      <c r="C1206" s="437" t="s">
        <v>517</v>
      </c>
      <c r="D1206" s="437" t="s">
        <v>518</v>
      </c>
      <c r="E1206" s="437" t="s">
        <v>1393</v>
      </c>
      <c r="F1206" s="437" t="s">
        <v>986</v>
      </c>
      <c r="G1206" s="437" t="s">
        <v>1369</v>
      </c>
      <c r="H1206" s="437" t="s">
        <v>985</v>
      </c>
      <c r="I1206" s="437" t="s">
        <v>0</v>
      </c>
      <c r="J1206" s="437" t="s">
        <v>987</v>
      </c>
      <c r="K1206" s="437" t="s">
        <v>521</v>
      </c>
      <c r="L1206" s="437" t="s">
        <v>533</v>
      </c>
      <c r="M1206" s="437">
        <v>1</v>
      </c>
      <c r="N1206" s="437">
        <v>1</v>
      </c>
      <c r="O1206" s="437">
        <v>1</v>
      </c>
      <c r="P1206" s="437">
        <v>1</v>
      </c>
      <c r="Q1206" s="437">
        <v>1</v>
      </c>
      <c r="R1206" s="437">
        <v>1</v>
      </c>
      <c r="S1206" s="448">
        <v>595752.5</v>
      </c>
      <c r="T1206" s="448">
        <v>0</v>
      </c>
      <c r="U1206" s="448">
        <v>0</v>
      </c>
      <c r="V1206" s="448">
        <v>2134.7800000000002</v>
      </c>
      <c r="W1206" s="448">
        <v>0</v>
      </c>
      <c r="X1206" s="448">
        <v>0</v>
      </c>
      <c r="Y1206" s="448">
        <v>0</v>
      </c>
      <c r="Z1206" s="448">
        <v>595752.5</v>
      </c>
      <c r="AA1206" s="846">
        <v>44333</v>
      </c>
      <c r="AB1206" s="846">
        <v>45429</v>
      </c>
      <c r="AC1206" s="847">
        <v>595752.5</v>
      </c>
      <c r="AD1206" s="448">
        <v>2.75</v>
      </c>
      <c r="AE1206" s="448">
        <v>3.0444444444444443</v>
      </c>
      <c r="AF1206" s="848">
        <v>4.2999999999999997E-2</v>
      </c>
      <c r="AG1206" s="448">
        <v>1638319.375</v>
      </c>
      <c r="AH1206" s="448">
        <v>1813735.3888888888</v>
      </c>
      <c r="AI1206" s="448">
        <v>25617.357499999998</v>
      </c>
      <c r="AJ1206" s="448">
        <v>2.75</v>
      </c>
      <c r="AK1206" s="448">
        <v>3.0444444444444443</v>
      </c>
      <c r="AL1206" s="448">
        <v>4.2999999999999997E-2</v>
      </c>
    </row>
    <row r="1207" spans="1:38">
      <c r="A1207" s="437" t="s">
        <v>1114</v>
      </c>
      <c r="B1207" s="437" t="s">
        <v>2983</v>
      </c>
      <c r="C1207" s="437" t="s">
        <v>517</v>
      </c>
      <c r="D1207" s="437" t="s">
        <v>518</v>
      </c>
      <c r="E1207" s="437" t="s">
        <v>1393</v>
      </c>
      <c r="F1207" s="437" t="s">
        <v>986</v>
      </c>
      <c r="G1207" s="437" t="s">
        <v>1369</v>
      </c>
      <c r="H1207" s="437" t="s">
        <v>985</v>
      </c>
      <c r="I1207" s="437" t="s">
        <v>0</v>
      </c>
      <c r="J1207" s="437" t="s">
        <v>987</v>
      </c>
      <c r="K1207" s="437" t="s">
        <v>521</v>
      </c>
      <c r="L1207" s="437" t="s">
        <v>533</v>
      </c>
      <c r="M1207" s="437">
        <v>1</v>
      </c>
      <c r="N1207" s="437">
        <v>1</v>
      </c>
      <c r="O1207" s="437">
        <v>1</v>
      </c>
      <c r="P1207" s="437">
        <v>1</v>
      </c>
      <c r="Q1207" s="437">
        <v>1</v>
      </c>
      <c r="R1207" s="437">
        <v>1</v>
      </c>
      <c r="S1207" s="448">
        <v>559025</v>
      </c>
      <c r="T1207" s="448">
        <v>0</v>
      </c>
      <c r="U1207" s="448">
        <v>0</v>
      </c>
      <c r="V1207" s="448">
        <v>2194.17</v>
      </c>
      <c r="W1207" s="448">
        <v>0</v>
      </c>
      <c r="X1207" s="448">
        <v>0</v>
      </c>
      <c r="Y1207" s="448">
        <v>0</v>
      </c>
      <c r="Z1207" s="448">
        <v>559025</v>
      </c>
      <c r="AA1207" s="846">
        <v>44333</v>
      </c>
      <c r="AB1207" s="846">
        <v>45794</v>
      </c>
      <c r="AC1207" s="847">
        <v>559025</v>
      </c>
      <c r="AD1207" s="448">
        <v>3.7638888888888888</v>
      </c>
      <c r="AE1207" s="448">
        <v>4.0583333333333336</v>
      </c>
      <c r="AF1207" s="848">
        <v>4.7100000000000003E-2</v>
      </c>
      <c r="AG1207" s="448">
        <v>2104107.986111111</v>
      </c>
      <c r="AH1207" s="448">
        <v>2268709.791666667</v>
      </c>
      <c r="AI1207" s="448">
        <v>26330.077500000003</v>
      </c>
      <c r="AJ1207" s="448">
        <v>3.7638888888888888</v>
      </c>
      <c r="AK1207" s="448">
        <v>4.0583333333333336</v>
      </c>
      <c r="AL1207" s="448">
        <v>4.7100000000000003E-2</v>
      </c>
    </row>
    <row r="1208" spans="1:38">
      <c r="A1208" s="437" t="s">
        <v>1114</v>
      </c>
      <c r="B1208" s="437" t="s">
        <v>2984</v>
      </c>
      <c r="C1208" s="437" t="s">
        <v>517</v>
      </c>
      <c r="D1208" s="437" t="s">
        <v>518</v>
      </c>
      <c r="E1208" s="437" t="s">
        <v>1393</v>
      </c>
      <c r="F1208" s="437" t="s">
        <v>986</v>
      </c>
      <c r="G1208" s="437" t="s">
        <v>1369</v>
      </c>
      <c r="H1208" s="437" t="s">
        <v>985</v>
      </c>
      <c r="I1208" s="437" t="s">
        <v>0</v>
      </c>
      <c r="J1208" s="437" t="s">
        <v>987</v>
      </c>
      <c r="K1208" s="437" t="s">
        <v>521</v>
      </c>
      <c r="L1208" s="437" t="s">
        <v>533</v>
      </c>
      <c r="M1208" s="437">
        <v>1</v>
      </c>
      <c r="N1208" s="437">
        <v>1</v>
      </c>
      <c r="O1208" s="437">
        <v>1</v>
      </c>
      <c r="P1208" s="437">
        <v>1</v>
      </c>
      <c r="Q1208" s="437">
        <v>1</v>
      </c>
      <c r="R1208" s="437">
        <v>1</v>
      </c>
      <c r="S1208" s="448">
        <v>925415</v>
      </c>
      <c r="T1208" s="448">
        <v>0</v>
      </c>
      <c r="U1208" s="448">
        <v>0</v>
      </c>
      <c r="V1208" s="448">
        <v>3909.88</v>
      </c>
      <c r="W1208" s="448">
        <v>0</v>
      </c>
      <c r="X1208" s="448">
        <v>0</v>
      </c>
      <c r="Y1208" s="448">
        <v>0</v>
      </c>
      <c r="Z1208" s="448">
        <v>925415</v>
      </c>
      <c r="AA1208" s="846">
        <v>44333</v>
      </c>
      <c r="AB1208" s="846">
        <v>46159</v>
      </c>
      <c r="AC1208" s="847">
        <v>925415</v>
      </c>
      <c r="AD1208" s="448">
        <v>4.7777777777777777</v>
      </c>
      <c r="AE1208" s="448">
        <v>5.072222222222222</v>
      </c>
      <c r="AF1208" s="848">
        <v>5.0700000000000002E-2</v>
      </c>
      <c r="AG1208" s="448">
        <v>4421427.222222222</v>
      </c>
      <c r="AH1208" s="448">
        <v>4693910.527777778</v>
      </c>
      <c r="AI1208" s="448">
        <v>46918.540500000003</v>
      </c>
      <c r="AJ1208" s="448">
        <v>4.7777777777777777</v>
      </c>
      <c r="AK1208" s="448">
        <v>5.0722222222222229</v>
      </c>
      <c r="AL1208" s="448">
        <v>5.0700000000000002E-2</v>
      </c>
    </row>
    <row r="1209" spans="1:38">
      <c r="A1209" s="437" t="s">
        <v>1114</v>
      </c>
      <c r="B1209" s="437" t="s">
        <v>2985</v>
      </c>
      <c r="C1209" s="437" t="s">
        <v>517</v>
      </c>
      <c r="D1209" s="437" t="s">
        <v>518</v>
      </c>
      <c r="E1209" s="437" t="s">
        <v>1393</v>
      </c>
      <c r="F1209" s="437" t="s">
        <v>986</v>
      </c>
      <c r="G1209" s="437" t="s">
        <v>1369</v>
      </c>
      <c r="H1209" s="437" t="s">
        <v>985</v>
      </c>
      <c r="I1209" s="437" t="s">
        <v>0</v>
      </c>
      <c r="J1209" s="437" t="s">
        <v>987</v>
      </c>
      <c r="K1209" s="437" t="s">
        <v>521</v>
      </c>
      <c r="L1209" s="437" t="s">
        <v>533</v>
      </c>
      <c r="M1209" s="437">
        <v>1</v>
      </c>
      <c r="N1209" s="437">
        <v>1</v>
      </c>
      <c r="O1209" s="437">
        <v>1</v>
      </c>
      <c r="P1209" s="437">
        <v>1</v>
      </c>
      <c r="Q1209" s="437">
        <v>1</v>
      </c>
      <c r="R1209" s="437">
        <v>1</v>
      </c>
      <c r="S1209" s="448">
        <v>6710070</v>
      </c>
      <c r="T1209" s="448">
        <v>0</v>
      </c>
      <c r="U1209" s="448">
        <v>0</v>
      </c>
      <c r="V1209" s="448">
        <v>29971.65</v>
      </c>
      <c r="W1209" s="448">
        <v>0</v>
      </c>
      <c r="X1209" s="448">
        <v>0</v>
      </c>
      <c r="Y1209" s="448">
        <v>0</v>
      </c>
      <c r="Z1209" s="448">
        <v>6710070</v>
      </c>
      <c r="AA1209" s="846">
        <v>44333</v>
      </c>
      <c r="AB1209" s="846">
        <v>46524</v>
      </c>
      <c r="AC1209" s="847">
        <v>6710070</v>
      </c>
      <c r="AD1209" s="448">
        <v>5.791666666666667</v>
      </c>
      <c r="AE1209" s="448">
        <v>6.0861111111111112</v>
      </c>
      <c r="AF1209" s="848">
        <v>5.3600000000000002E-2</v>
      </c>
      <c r="AG1209" s="448">
        <v>38862488.75</v>
      </c>
      <c r="AH1209" s="448">
        <v>40838231.583333336</v>
      </c>
      <c r="AI1209" s="448">
        <v>359659.75200000004</v>
      </c>
      <c r="AJ1209" s="448">
        <v>5.791666666666667</v>
      </c>
      <c r="AK1209" s="448">
        <v>6.0861111111111112</v>
      </c>
      <c r="AL1209" s="448">
        <v>5.3600000000000009E-2</v>
      </c>
    </row>
    <row r="1210" spans="1:38">
      <c r="A1210" s="437" t="s">
        <v>1114</v>
      </c>
      <c r="B1210" s="437" t="s">
        <v>2986</v>
      </c>
      <c r="C1210" s="437" t="s">
        <v>517</v>
      </c>
      <c r="D1210" s="437" t="s">
        <v>518</v>
      </c>
      <c r="E1210" s="437" t="s">
        <v>1393</v>
      </c>
      <c r="F1210" s="437" t="s">
        <v>986</v>
      </c>
      <c r="G1210" s="437" t="s">
        <v>1369</v>
      </c>
      <c r="H1210" s="437" t="s">
        <v>985</v>
      </c>
      <c r="I1210" s="437" t="s">
        <v>0</v>
      </c>
      <c r="J1210" s="437" t="s">
        <v>987</v>
      </c>
      <c r="K1210" s="437" t="s">
        <v>521</v>
      </c>
      <c r="L1210" s="437" t="s">
        <v>533</v>
      </c>
      <c r="M1210" s="437">
        <v>1</v>
      </c>
      <c r="N1210" s="437">
        <v>1</v>
      </c>
      <c r="O1210" s="437">
        <v>1</v>
      </c>
      <c r="P1210" s="437">
        <v>1</v>
      </c>
      <c r="Q1210" s="437">
        <v>1</v>
      </c>
      <c r="R1210" s="437">
        <v>1</v>
      </c>
      <c r="S1210" s="448">
        <v>15747100</v>
      </c>
      <c r="T1210" s="448">
        <v>0</v>
      </c>
      <c r="U1210" s="448">
        <v>0</v>
      </c>
      <c r="V1210" s="448">
        <v>74011.37</v>
      </c>
      <c r="W1210" s="448">
        <v>0</v>
      </c>
      <c r="X1210" s="448">
        <v>0</v>
      </c>
      <c r="Y1210" s="448">
        <v>0</v>
      </c>
      <c r="Z1210" s="448">
        <v>15747100</v>
      </c>
      <c r="AA1210" s="846">
        <v>44333</v>
      </c>
      <c r="AB1210" s="846">
        <v>46890</v>
      </c>
      <c r="AC1210" s="847">
        <v>15747100</v>
      </c>
      <c r="AD1210" s="448">
        <v>6.8083333333333336</v>
      </c>
      <c r="AE1210" s="448">
        <v>7.1027777777777779</v>
      </c>
      <c r="AF1210" s="848">
        <v>5.6399999999999999E-2</v>
      </c>
      <c r="AG1210" s="448">
        <v>107211505.83333334</v>
      </c>
      <c r="AH1210" s="448">
        <v>111848151.94444445</v>
      </c>
      <c r="AI1210" s="448">
        <v>888136.44</v>
      </c>
      <c r="AJ1210" s="448">
        <v>6.8083333333333336</v>
      </c>
      <c r="AK1210" s="448">
        <v>7.1027777777777779</v>
      </c>
      <c r="AL1210" s="448">
        <v>5.6399999999999999E-2</v>
      </c>
    </row>
    <row r="1211" spans="1:38">
      <c r="A1211" s="437" t="s">
        <v>1114</v>
      </c>
      <c r="B1211" s="437" t="s">
        <v>2987</v>
      </c>
      <c r="C1211" s="437" t="s">
        <v>517</v>
      </c>
      <c r="D1211" s="437" t="s">
        <v>518</v>
      </c>
      <c r="E1211" s="437" t="s">
        <v>1393</v>
      </c>
      <c r="F1211" s="437" t="s">
        <v>986</v>
      </c>
      <c r="G1211" s="437" t="s">
        <v>1369</v>
      </c>
      <c r="H1211" s="437" t="s">
        <v>985</v>
      </c>
      <c r="I1211" s="437" t="s">
        <v>0</v>
      </c>
      <c r="J1211" s="437" t="s">
        <v>987</v>
      </c>
      <c r="K1211" s="437" t="s">
        <v>521</v>
      </c>
      <c r="L1211" s="437" t="s">
        <v>533</v>
      </c>
      <c r="M1211" s="437">
        <v>1</v>
      </c>
      <c r="N1211" s="437">
        <v>1</v>
      </c>
      <c r="O1211" s="437">
        <v>1</v>
      </c>
      <c r="P1211" s="437">
        <v>1</v>
      </c>
      <c r="Q1211" s="437">
        <v>1</v>
      </c>
      <c r="R1211" s="437">
        <v>1</v>
      </c>
      <c r="S1211" s="448">
        <v>3438667.5</v>
      </c>
      <c r="T1211" s="448">
        <v>0</v>
      </c>
      <c r="U1211" s="448">
        <v>0</v>
      </c>
      <c r="V1211" s="448">
        <v>16992.75</v>
      </c>
      <c r="W1211" s="448">
        <v>0</v>
      </c>
      <c r="X1211" s="448">
        <v>0</v>
      </c>
      <c r="Y1211" s="448">
        <v>0</v>
      </c>
      <c r="Z1211" s="448">
        <v>3438667.5</v>
      </c>
      <c r="AA1211" s="846">
        <v>44333</v>
      </c>
      <c r="AB1211" s="846">
        <v>47255</v>
      </c>
      <c r="AC1211" s="847">
        <v>3438667.5</v>
      </c>
      <c r="AD1211" s="448">
        <v>7.822222222222222</v>
      </c>
      <c r="AE1211" s="448">
        <v>8.1166666666666671</v>
      </c>
      <c r="AF1211" s="848">
        <v>5.9299999999999999E-2</v>
      </c>
      <c r="AG1211" s="448">
        <v>26898021.333333332</v>
      </c>
      <c r="AH1211" s="448">
        <v>27910517.875</v>
      </c>
      <c r="AI1211" s="448">
        <v>203912.98275</v>
      </c>
      <c r="AJ1211" s="448">
        <v>7.822222222222222</v>
      </c>
      <c r="AK1211" s="448">
        <v>8.1166666666666671</v>
      </c>
      <c r="AL1211" s="448">
        <v>5.9299999999999999E-2</v>
      </c>
    </row>
    <row r="1212" spans="1:38">
      <c r="A1212" s="437" t="s">
        <v>1114</v>
      </c>
      <c r="B1212" s="437" t="s">
        <v>2988</v>
      </c>
      <c r="C1212" s="437" t="s">
        <v>517</v>
      </c>
      <c r="D1212" s="437" t="s">
        <v>518</v>
      </c>
      <c r="E1212" s="437" t="s">
        <v>1393</v>
      </c>
      <c r="F1212" s="437" t="s">
        <v>986</v>
      </c>
      <c r="G1212" s="437" t="s">
        <v>1369</v>
      </c>
      <c r="H1212" s="437" t="s">
        <v>985</v>
      </c>
      <c r="I1212" s="437" t="s">
        <v>0</v>
      </c>
      <c r="J1212" s="437" t="s">
        <v>987</v>
      </c>
      <c r="K1212" s="437" t="s">
        <v>521</v>
      </c>
      <c r="L1212" s="437" t="s">
        <v>533</v>
      </c>
      <c r="M1212" s="437">
        <v>1</v>
      </c>
      <c r="N1212" s="437">
        <v>1</v>
      </c>
      <c r="O1212" s="437">
        <v>1</v>
      </c>
      <c r="P1212" s="437">
        <v>1</v>
      </c>
      <c r="Q1212" s="437">
        <v>1</v>
      </c>
      <c r="R1212" s="437">
        <v>1</v>
      </c>
      <c r="S1212" s="448">
        <v>211957.5</v>
      </c>
      <c r="T1212" s="448">
        <v>0</v>
      </c>
      <c r="U1212" s="448">
        <v>0</v>
      </c>
      <c r="V1212" s="448">
        <v>1096.8800000000001</v>
      </c>
      <c r="W1212" s="448">
        <v>0</v>
      </c>
      <c r="X1212" s="448">
        <v>0</v>
      </c>
      <c r="Y1212" s="448">
        <v>0</v>
      </c>
      <c r="Z1212" s="448">
        <v>211957.5</v>
      </c>
      <c r="AA1212" s="846">
        <v>44333</v>
      </c>
      <c r="AB1212" s="846">
        <v>47620</v>
      </c>
      <c r="AC1212" s="847">
        <v>211957.5</v>
      </c>
      <c r="AD1212" s="448">
        <v>8.8361111111111104</v>
      </c>
      <c r="AE1212" s="448">
        <v>9.1305555555555564</v>
      </c>
      <c r="AF1212" s="848">
        <v>6.2100000000000002E-2</v>
      </c>
      <c r="AG1212" s="448">
        <v>1872880.0208333333</v>
      </c>
      <c r="AH1212" s="448">
        <v>1935289.7291666667</v>
      </c>
      <c r="AI1212" s="448">
        <v>13162.560750000001</v>
      </c>
      <c r="AJ1212" s="448">
        <v>8.8361111111111104</v>
      </c>
      <c r="AK1212" s="448">
        <v>9.1305555555555564</v>
      </c>
      <c r="AL1212" s="448">
        <v>6.2100000000000002E-2</v>
      </c>
    </row>
    <row r="1213" spans="1:38">
      <c r="A1213" s="437" t="s">
        <v>1115</v>
      </c>
      <c r="B1213" s="437" t="s">
        <v>2989</v>
      </c>
      <c r="C1213" s="437" t="s">
        <v>517</v>
      </c>
      <c r="D1213" s="437" t="s">
        <v>518</v>
      </c>
      <c r="E1213" s="437" t="s">
        <v>1393</v>
      </c>
      <c r="F1213" s="437" t="s">
        <v>986</v>
      </c>
      <c r="G1213" s="437" t="s">
        <v>1369</v>
      </c>
      <c r="H1213" s="437" t="s">
        <v>985</v>
      </c>
      <c r="I1213" s="437" t="s">
        <v>0</v>
      </c>
      <c r="J1213" s="437" t="s">
        <v>987</v>
      </c>
      <c r="K1213" s="437" t="s">
        <v>521</v>
      </c>
      <c r="L1213" s="437" t="s">
        <v>533</v>
      </c>
      <c r="M1213" s="437">
        <v>1</v>
      </c>
      <c r="N1213" s="437">
        <v>1</v>
      </c>
      <c r="O1213" s="437">
        <v>1</v>
      </c>
      <c r="P1213" s="437">
        <v>1</v>
      </c>
      <c r="Q1213" s="437">
        <v>1</v>
      </c>
      <c r="R1213" s="437">
        <v>1</v>
      </c>
      <c r="S1213" s="448">
        <v>231870</v>
      </c>
      <c r="T1213" s="448">
        <v>0</v>
      </c>
      <c r="U1213" s="448">
        <v>0</v>
      </c>
      <c r="V1213" s="448">
        <v>627.98</v>
      </c>
      <c r="W1213" s="448">
        <v>0</v>
      </c>
      <c r="X1213" s="448">
        <v>0</v>
      </c>
      <c r="Y1213" s="448">
        <v>0</v>
      </c>
      <c r="Z1213" s="448">
        <v>231870</v>
      </c>
      <c r="AA1213" s="846">
        <v>44335</v>
      </c>
      <c r="AB1213" s="846">
        <v>44700</v>
      </c>
      <c r="AC1213" s="847">
        <v>231870</v>
      </c>
      <c r="AD1213" s="448">
        <v>0.72499999999999998</v>
      </c>
      <c r="AE1213" s="448">
        <v>1.0138888888888888</v>
      </c>
      <c r="AF1213" s="848">
        <v>3.2500000000000001E-2</v>
      </c>
      <c r="AG1213" s="448">
        <v>168105.75</v>
      </c>
      <c r="AH1213" s="448">
        <v>235090.41666666666</v>
      </c>
      <c r="AI1213" s="448">
        <v>7535.7750000000005</v>
      </c>
      <c r="AJ1213" s="448">
        <v>0.72499999999999998</v>
      </c>
      <c r="AK1213" s="448">
        <v>1.0138888888888888</v>
      </c>
      <c r="AL1213" s="448">
        <v>3.2500000000000001E-2</v>
      </c>
    </row>
    <row r="1214" spans="1:38">
      <c r="A1214" s="437" t="s">
        <v>1115</v>
      </c>
      <c r="B1214" s="437" t="s">
        <v>2990</v>
      </c>
      <c r="C1214" s="437" t="s">
        <v>517</v>
      </c>
      <c r="D1214" s="437" t="s">
        <v>518</v>
      </c>
      <c r="E1214" s="437" t="s">
        <v>1393</v>
      </c>
      <c r="F1214" s="437" t="s">
        <v>986</v>
      </c>
      <c r="G1214" s="437" t="s">
        <v>1369</v>
      </c>
      <c r="H1214" s="437" t="s">
        <v>985</v>
      </c>
      <c r="I1214" s="437" t="s">
        <v>0</v>
      </c>
      <c r="J1214" s="437" t="s">
        <v>987</v>
      </c>
      <c r="K1214" s="437" t="s">
        <v>521</v>
      </c>
      <c r="L1214" s="437" t="s">
        <v>533</v>
      </c>
      <c r="M1214" s="437">
        <v>1</v>
      </c>
      <c r="N1214" s="437">
        <v>1</v>
      </c>
      <c r="O1214" s="437">
        <v>1</v>
      </c>
      <c r="P1214" s="437">
        <v>1</v>
      </c>
      <c r="Q1214" s="437">
        <v>1</v>
      </c>
      <c r="R1214" s="437">
        <v>1</v>
      </c>
      <c r="S1214" s="448">
        <v>210040</v>
      </c>
      <c r="T1214" s="448">
        <v>0</v>
      </c>
      <c r="U1214" s="448">
        <v>0</v>
      </c>
      <c r="V1214" s="448">
        <v>668.63</v>
      </c>
      <c r="W1214" s="448">
        <v>0</v>
      </c>
      <c r="X1214" s="448">
        <v>0</v>
      </c>
      <c r="Y1214" s="448">
        <v>0</v>
      </c>
      <c r="Z1214" s="448">
        <v>210040</v>
      </c>
      <c r="AA1214" s="846">
        <v>44335</v>
      </c>
      <c r="AB1214" s="846">
        <v>45065</v>
      </c>
      <c r="AC1214" s="847">
        <v>210040</v>
      </c>
      <c r="AD1214" s="448">
        <v>1.7388888888888889</v>
      </c>
      <c r="AE1214" s="448">
        <v>2.0277777777777777</v>
      </c>
      <c r="AF1214" s="848">
        <v>3.8199999999999998E-2</v>
      </c>
      <c r="AG1214" s="448">
        <v>365236.22222222225</v>
      </c>
      <c r="AH1214" s="448">
        <v>425914.44444444444</v>
      </c>
      <c r="AI1214" s="448">
        <v>8023.5279999999993</v>
      </c>
      <c r="AJ1214" s="448">
        <v>1.7388888888888889</v>
      </c>
      <c r="AK1214" s="448">
        <v>2.0277777777777777</v>
      </c>
      <c r="AL1214" s="448">
        <v>3.8199999999999998E-2</v>
      </c>
    </row>
    <row r="1215" spans="1:38">
      <c r="A1215" s="437" t="s">
        <v>1115</v>
      </c>
      <c r="B1215" s="437" t="s">
        <v>2991</v>
      </c>
      <c r="C1215" s="437" t="s">
        <v>517</v>
      </c>
      <c r="D1215" s="437" t="s">
        <v>518</v>
      </c>
      <c r="E1215" s="437" t="s">
        <v>1393</v>
      </c>
      <c r="F1215" s="437" t="s">
        <v>986</v>
      </c>
      <c r="G1215" s="437" t="s">
        <v>1369</v>
      </c>
      <c r="H1215" s="437" t="s">
        <v>985</v>
      </c>
      <c r="I1215" s="437" t="s">
        <v>0</v>
      </c>
      <c r="J1215" s="437" t="s">
        <v>987</v>
      </c>
      <c r="K1215" s="437" t="s">
        <v>521</v>
      </c>
      <c r="L1215" s="437" t="s">
        <v>533</v>
      </c>
      <c r="M1215" s="437">
        <v>1</v>
      </c>
      <c r="N1215" s="437">
        <v>1</v>
      </c>
      <c r="O1215" s="437">
        <v>1</v>
      </c>
      <c r="P1215" s="437">
        <v>1</v>
      </c>
      <c r="Q1215" s="437">
        <v>1</v>
      </c>
      <c r="R1215" s="437">
        <v>1</v>
      </c>
      <c r="S1215" s="448">
        <v>346477.5</v>
      </c>
      <c r="T1215" s="448">
        <v>0</v>
      </c>
      <c r="U1215" s="448">
        <v>0</v>
      </c>
      <c r="V1215" s="448">
        <v>1241.54</v>
      </c>
      <c r="W1215" s="448">
        <v>0</v>
      </c>
      <c r="X1215" s="448">
        <v>0</v>
      </c>
      <c r="Y1215" s="448">
        <v>0</v>
      </c>
      <c r="Z1215" s="448">
        <v>346477.5</v>
      </c>
      <c r="AA1215" s="846">
        <v>44335</v>
      </c>
      <c r="AB1215" s="846">
        <v>45431</v>
      </c>
      <c r="AC1215" s="847">
        <v>346477.5</v>
      </c>
      <c r="AD1215" s="448">
        <v>2.7555555555555555</v>
      </c>
      <c r="AE1215" s="448">
        <v>3.0444444444444443</v>
      </c>
      <c r="AF1215" s="848">
        <v>4.2999999999999997E-2</v>
      </c>
      <c r="AG1215" s="448">
        <v>954738</v>
      </c>
      <c r="AH1215" s="448">
        <v>1054831.5</v>
      </c>
      <c r="AI1215" s="448">
        <v>14898.532499999999</v>
      </c>
      <c r="AJ1215" s="448">
        <v>2.7555555555555555</v>
      </c>
      <c r="AK1215" s="448">
        <v>3.0444444444444443</v>
      </c>
      <c r="AL1215" s="448">
        <v>4.2999999999999997E-2</v>
      </c>
    </row>
    <row r="1216" spans="1:38">
      <c r="A1216" s="437" t="s">
        <v>1115</v>
      </c>
      <c r="B1216" s="437" t="s">
        <v>2992</v>
      </c>
      <c r="C1216" s="437" t="s">
        <v>517</v>
      </c>
      <c r="D1216" s="437" t="s">
        <v>518</v>
      </c>
      <c r="E1216" s="437" t="s">
        <v>1393</v>
      </c>
      <c r="F1216" s="437" t="s">
        <v>986</v>
      </c>
      <c r="G1216" s="437" t="s">
        <v>1369</v>
      </c>
      <c r="H1216" s="437" t="s">
        <v>985</v>
      </c>
      <c r="I1216" s="437" t="s">
        <v>0</v>
      </c>
      <c r="J1216" s="437" t="s">
        <v>987</v>
      </c>
      <c r="K1216" s="437" t="s">
        <v>521</v>
      </c>
      <c r="L1216" s="437" t="s">
        <v>533</v>
      </c>
      <c r="M1216" s="437">
        <v>1</v>
      </c>
      <c r="N1216" s="437">
        <v>1</v>
      </c>
      <c r="O1216" s="437">
        <v>1</v>
      </c>
      <c r="P1216" s="437">
        <v>1</v>
      </c>
      <c r="Q1216" s="437">
        <v>1</v>
      </c>
      <c r="R1216" s="437">
        <v>1</v>
      </c>
      <c r="S1216" s="448">
        <v>139977.5</v>
      </c>
      <c r="T1216" s="448">
        <v>0</v>
      </c>
      <c r="U1216" s="448">
        <v>0</v>
      </c>
      <c r="V1216" s="448">
        <v>549.41</v>
      </c>
      <c r="W1216" s="448">
        <v>0</v>
      </c>
      <c r="X1216" s="448">
        <v>0</v>
      </c>
      <c r="Y1216" s="448">
        <v>0</v>
      </c>
      <c r="Z1216" s="448">
        <v>139977.5</v>
      </c>
      <c r="AA1216" s="846">
        <v>44335</v>
      </c>
      <c r="AB1216" s="846">
        <v>45796</v>
      </c>
      <c r="AC1216" s="847">
        <v>139977.5</v>
      </c>
      <c r="AD1216" s="448">
        <v>3.7694444444444444</v>
      </c>
      <c r="AE1216" s="448">
        <v>4.0583333333333336</v>
      </c>
      <c r="AF1216" s="848">
        <v>4.7100000000000003E-2</v>
      </c>
      <c r="AG1216" s="448">
        <v>527637.40972222225</v>
      </c>
      <c r="AH1216" s="448">
        <v>568075.35416666674</v>
      </c>
      <c r="AI1216" s="448">
        <v>6592.9402500000006</v>
      </c>
      <c r="AJ1216" s="448">
        <v>3.7694444444444448</v>
      </c>
      <c r="AK1216" s="448">
        <v>4.0583333333333336</v>
      </c>
      <c r="AL1216" s="448">
        <v>4.7100000000000003E-2</v>
      </c>
    </row>
    <row r="1217" spans="1:38">
      <c r="A1217" s="437" t="s">
        <v>1115</v>
      </c>
      <c r="B1217" s="437" t="s">
        <v>2993</v>
      </c>
      <c r="C1217" s="437" t="s">
        <v>517</v>
      </c>
      <c r="D1217" s="437" t="s">
        <v>518</v>
      </c>
      <c r="E1217" s="437" t="s">
        <v>1393</v>
      </c>
      <c r="F1217" s="437" t="s">
        <v>986</v>
      </c>
      <c r="G1217" s="437" t="s">
        <v>1369</v>
      </c>
      <c r="H1217" s="437" t="s">
        <v>985</v>
      </c>
      <c r="I1217" s="437" t="s">
        <v>0</v>
      </c>
      <c r="J1217" s="437" t="s">
        <v>987</v>
      </c>
      <c r="K1217" s="437" t="s">
        <v>521</v>
      </c>
      <c r="L1217" s="437" t="s">
        <v>533</v>
      </c>
      <c r="M1217" s="437">
        <v>1</v>
      </c>
      <c r="N1217" s="437">
        <v>1</v>
      </c>
      <c r="O1217" s="437">
        <v>1</v>
      </c>
      <c r="P1217" s="437">
        <v>1</v>
      </c>
      <c r="Q1217" s="437">
        <v>1</v>
      </c>
      <c r="R1217" s="437">
        <v>1</v>
      </c>
      <c r="S1217" s="448">
        <v>234377.5</v>
      </c>
      <c r="T1217" s="448">
        <v>0</v>
      </c>
      <c r="U1217" s="448">
        <v>0</v>
      </c>
      <c r="V1217" s="448">
        <v>990.24</v>
      </c>
      <c r="W1217" s="448">
        <v>0</v>
      </c>
      <c r="X1217" s="448">
        <v>0</v>
      </c>
      <c r="Y1217" s="448">
        <v>0</v>
      </c>
      <c r="Z1217" s="448">
        <v>234377.5</v>
      </c>
      <c r="AA1217" s="846">
        <v>44335</v>
      </c>
      <c r="AB1217" s="846">
        <v>46161</v>
      </c>
      <c r="AC1217" s="847">
        <v>234377.5</v>
      </c>
      <c r="AD1217" s="448">
        <v>4.7833333333333332</v>
      </c>
      <c r="AE1217" s="448">
        <v>5.072222222222222</v>
      </c>
      <c r="AF1217" s="848">
        <v>5.0700000000000002E-2</v>
      </c>
      <c r="AG1217" s="448">
        <v>1121105.7083333333</v>
      </c>
      <c r="AH1217" s="448">
        <v>1188814.7638888888</v>
      </c>
      <c r="AI1217" s="448">
        <v>11882.939250000001</v>
      </c>
      <c r="AJ1217" s="448">
        <v>4.7833333333333332</v>
      </c>
      <c r="AK1217" s="448">
        <v>5.072222222222222</v>
      </c>
      <c r="AL1217" s="448">
        <v>5.0700000000000002E-2</v>
      </c>
    </row>
    <row r="1218" spans="1:38">
      <c r="A1218" s="437" t="s">
        <v>1115</v>
      </c>
      <c r="B1218" s="437" t="s">
        <v>2994</v>
      </c>
      <c r="C1218" s="437" t="s">
        <v>517</v>
      </c>
      <c r="D1218" s="437" t="s">
        <v>518</v>
      </c>
      <c r="E1218" s="437" t="s">
        <v>1393</v>
      </c>
      <c r="F1218" s="437" t="s">
        <v>986</v>
      </c>
      <c r="G1218" s="437" t="s">
        <v>1369</v>
      </c>
      <c r="H1218" s="437" t="s">
        <v>985</v>
      </c>
      <c r="I1218" s="437" t="s">
        <v>0</v>
      </c>
      <c r="J1218" s="437" t="s">
        <v>987</v>
      </c>
      <c r="K1218" s="437" t="s">
        <v>521</v>
      </c>
      <c r="L1218" s="437" t="s">
        <v>533</v>
      </c>
      <c r="M1218" s="437">
        <v>1</v>
      </c>
      <c r="N1218" s="437">
        <v>1</v>
      </c>
      <c r="O1218" s="437">
        <v>1</v>
      </c>
      <c r="P1218" s="437">
        <v>1</v>
      </c>
      <c r="Q1218" s="437">
        <v>1</v>
      </c>
      <c r="R1218" s="437">
        <v>1</v>
      </c>
      <c r="S1218" s="448">
        <v>1180000</v>
      </c>
      <c r="T1218" s="448">
        <v>0</v>
      </c>
      <c r="U1218" s="448">
        <v>0</v>
      </c>
      <c r="V1218" s="448">
        <v>5270.67</v>
      </c>
      <c r="W1218" s="448">
        <v>0</v>
      </c>
      <c r="X1218" s="448">
        <v>0</v>
      </c>
      <c r="Y1218" s="448">
        <v>0</v>
      </c>
      <c r="Z1218" s="448">
        <v>1180000</v>
      </c>
      <c r="AA1218" s="846">
        <v>44335</v>
      </c>
      <c r="AB1218" s="846">
        <v>46526</v>
      </c>
      <c r="AC1218" s="847">
        <v>1180000</v>
      </c>
      <c r="AD1218" s="448">
        <v>5.7972222222222225</v>
      </c>
      <c r="AE1218" s="448">
        <v>6.0861111111111112</v>
      </c>
      <c r="AF1218" s="848">
        <v>5.3600000000000002E-2</v>
      </c>
      <c r="AG1218" s="448">
        <v>6840722.2222222229</v>
      </c>
      <c r="AH1218" s="448">
        <v>7181611.111111111</v>
      </c>
      <c r="AI1218" s="448">
        <v>63248</v>
      </c>
      <c r="AJ1218" s="448">
        <v>5.7972222222222225</v>
      </c>
      <c r="AK1218" s="448">
        <v>6.0861111111111112</v>
      </c>
      <c r="AL1218" s="448">
        <v>5.3600000000000002E-2</v>
      </c>
    </row>
    <row r="1219" spans="1:38">
      <c r="A1219" s="437" t="s">
        <v>1115</v>
      </c>
      <c r="B1219" s="437" t="s">
        <v>2995</v>
      </c>
      <c r="C1219" s="437" t="s">
        <v>517</v>
      </c>
      <c r="D1219" s="437" t="s">
        <v>518</v>
      </c>
      <c r="E1219" s="437" t="s">
        <v>1393</v>
      </c>
      <c r="F1219" s="437" t="s">
        <v>986</v>
      </c>
      <c r="G1219" s="437" t="s">
        <v>1369</v>
      </c>
      <c r="H1219" s="437" t="s">
        <v>985</v>
      </c>
      <c r="I1219" s="437" t="s">
        <v>0</v>
      </c>
      <c r="J1219" s="437" t="s">
        <v>987</v>
      </c>
      <c r="K1219" s="437" t="s">
        <v>521</v>
      </c>
      <c r="L1219" s="437" t="s">
        <v>533</v>
      </c>
      <c r="M1219" s="437">
        <v>1</v>
      </c>
      <c r="N1219" s="437">
        <v>1</v>
      </c>
      <c r="O1219" s="437">
        <v>1</v>
      </c>
      <c r="P1219" s="437">
        <v>1</v>
      </c>
      <c r="Q1219" s="437">
        <v>1</v>
      </c>
      <c r="R1219" s="437">
        <v>1</v>
      </c>
      <c r="S1219" s="448">
        <v>2779047.5</v>
      </c>
      <c r="T1219" s="448">
        <v>0</v>
      </c>
      <c r="U1219" s="448">
        <v>0</v>
      </c>
      <c r="V1219" s="448">
        <v>13061.52</v>
      </c>
      <c r="W1219" s="448">
        <v>0</v>
      </c>
      <c r="X1219" s="448">
        <v>0</v>
      </c>
      <c r="Y1219" s="448">
        <v>0</v>
      </c>
      <c r="Z1219" s="448">
        <v>2779047.5</v>
      </c>
      <c r="AA1219" s="846">
        <v>44335</v>
      </c>
      <c r="AB1219" s="846">
        <v>46892</v>
      </c>
      <c r="AC1219" s="847">
        <v>2779047.5</v>
      </c>
      <c r="AD1219" s="448">
        <v>6.8138888888888891</v>
      </c>
      <c r="AE1219" s="448">
        <v>7.1027777777777779</v>
      </c>
      <c r="AF1219" s="848">
        <v>5.6399999999999999E-2</v>
      </c>
      <c r="AG1219" s="448">
        <v>18936120.881944444</v>
      </c>
      <c r="AH1219" s="448">
        <v>19738956.826388888</v>
      </c>
      <c r="AI1219" s="448">
        <v>156738.27900000001</v>
      </c>
      <c r="AJ1219" s="448">
        <v>6.8138888888888891</v>
      </c>
      <c r="AK1219" s="448">
        <v>7.1027777777777779</v>
      </c>
      <c r="AL1219" s="448">
        <v>5.6400000000000006E-2</v>
      </c>
    </row>
    <row r="1220" spans="1:38">
      <c r="A1220" s="437" t="s">
        <v>1115</v>
      </c>
      <c r="B1220" s="437" t="s">
        <v>2996</v>
      </c>
      <c r="C1220" s="437" t="s">
        <v>517</v>
      </c>
      <c r="D1220" s="437" t="s">
        <v>518</v>
      </c>
      <c r="E1220" s="437" t="s">
        <v>1393</v>
      </c>
      <c r="F1220" s="437" t="s">
        <v>986</v>
      </c>
      <c r="G1220" s="437" t="s">
        <v>1369</v>
      </c>
      <c r="H1220" s="437" t="s">
        <v>985</v>
      </c>
      <c r="I1220" s="437" t="s">
        <v>0</v>
      </c>
      <c r="J1220" s="437" t="s">
        <v>987</v>
      </c>
      <c r="K1220" s="437" t="s">
        <v>521</v>
      </c>
      <c r="L1220" s="437" t="s">
        <v>533</v>
      </c>
      <c r="M1220" s="437">
        <v>1</v>
      </c>
      <c r="N1220" s="437">
        <v>1</v>
      </c>
      <c r="O1220" s="437">
        <v>1</v>
      </c>
      <c r="P1220" s="437">
        <v>1</v>
      </c>
      <c r="Q1220" s="437">
        <v>1</v>
      </c>
      <c r="R1220" s="437">
        <v>1</v>
      </c>
      <c r="S1220" s="448">
        <v>683662.5</v>
      </c>
      <c r="T1220" s="448">
        <v>0</v>
      </c>
      <c r="U1220" s="448">
        <v>0</v>
      </c>
      <c r="V1220" s="448">
        <v>3378.43</v>
      </c>
      <c r="W1220" s="448">
        <v>0</v>
      </c>
      <c r="X1220" s="448">
        <v>0</v>
      </c>
      <c r="Y1220" s="448">
        <v>0</v>
      </c>
      <c r="Z1220" s="448">
        <v>683662.5</v>
      </c>
      <c r="AA1220" s="846">
        <v>44335</v>
      </c>
      <c r="AB1220" s="846">
        <v>47257</v>
      </c>
      <c r="AC1220" s="847">
        <v>683662.5</v>
      </c>
      <c r="AD1220" s="448">
        <v>7.8277777777777775</v>
      </c>
      <c r="AE1220" s="448">
        <v>8.1166666666666671</v>
      </c>
      <c r="AF1220" s="848">
        <v>5.9299999999999999E-2</v>
      </c>
      <c r="AG1220" s="448">
        <v>5351558.125</v>
      </c>
      <c r="AH1220" s="448">
        <v>5549060.625</v>
      </c>
      <c r="AI1220" s="448">
        <v>40541.186249999999</v>
      </c>
      <c r="AJ1220" s="448">
        <v>7.8277777777777775</v>
      </c>
      <c r="AK1220" s="448">
        <v>8.1166666666666671</v>
      </c>
      <c r="AL1220" s="448">
        <v>5.9299999999999999E-2</v>
      </c>
    </row>
    <row r="1221" spans="1:38">
      <c r="A1221" s="437" t="s">
        <v>1115</v>
      </c>
      <c r="B1221" s="437" t="s">
        <v>2997</v>
      </c>
      <c r="C1221" s="437" t="s">
        <v>517</v>
      </c>
      <c r="D1221" s="437" t="s">
        <v>518</v>
      </c>
      <c r="E1221" s="437" t="s">
        <v>1393</v>
      </c>
      <c r="F1221" s="437" t="s">
        <v>986</v>
      </c>
      <c r="G1221" s="437" t="s">
        <v>1369</v>
      </c>
      <c r="H1221" s="437" t="s">
        <v>985</v>
      </c>
      <c r="I1221" s="437" t="s">
        <v>0</v>
      </c>
      <c r="J1221" s="437" t="s">
        <v>987</v>
      </c>
      <c r="K1221" s="437" t="s">
        <v>521</v>
      </c>
      <c r="L1221" s="437" t="s">
        <v>533</v>
      </c>
      <c r="M1221" s="437">
        <v>1</v>
      </c>
      <c r="N1221" s="437">
        <v>1</v>
      </c>
      <c r="O1221" s="437">
        <v>1</v>
      </c>
      <c r="P1221" s="437">
        <v>1</v>
      </c>
      <c r="Q1221" s="437">
        <v>1</v>
      </c>
      <c r="R1221" s="437">
        <v>1</v>
      </c>
      <c r="S1221" s="448">
        <v>106200</v>
      </c>
      <c r="T1221" s="448">
        <v>0</v>
      </c>
      <c r="U1221" s="448">
        <v>0</v>
      </c>
      <c r="V1221" s="448">
        <v>549.58000000000004</v>
      </c>
      <c r="W1221" s="448">
        <v>0</v>
      </c>
      <c r="X1221" s="448">
        <v>0</v>
      </c>
      <c r="Y1221" s="448">
        <v>0</v>
      </c>
      <c r="Z1221" s="448">
        <v>106200</v>
      </c>
      <c r="AA1221" s="846">
        <v>44335</v>
      </c>
      <c r="AB1221" s="846">
        <v>47622</v>
      </c>
      <c r="AC1221" s="847">
        <v>106200</v>
      </c>
      <c r="AD1221" s="448">
        <v>8.8416666666666668</v>
      </c>
      <c r="AE1221" s="448">
        <v>9.1305555555555564</v>
      </c>
      <c r="AF1221" s="848">
        <v>6.2100000000000002E-2</v>
      </c>
      <c r="AG1221" s="448">
        <v>938985</v>
      </c>
      <c r="AH1221" s="448">
        <v>969665.00000000012</v>
      </c>
      <c r="AI1221" s="448">
        <v>6595.02</v>
      </c>
      <c r="AJ1221" s="448">
        <v>8.8416666666666668</v>
      </c>
      <c r="AK1221" s="448">
        <v>9.1305555555555564</v>
      </c>
      <c r="AL1221" s="448">
        <v>6.2100000000000002E-2</v>
      </c>
    </row>
    <row r="1222" spans="1:38">
      <c r="A1222" s="437" t="s">
        <v>1115</v>
      </c>
      <c r="B1222" s="437" t="s">
        <v>2998</v>
      </c>
      <c r="C1222" s="437" t="s">
        <v>517</v>
      </c>
      <c r="D1222" s="437" t="s">
        <v>518</v>
      </c>
      <c r="E1222" s="437" t="s">
        <v>1393</v>
      </c>
      <c r="F1222" s="437" t="s">
        <v>986</v>
      </c>
      <c r="G1222" s="437" t="s">
        <v>1369</v>
      </c>
      <c r="H1222" s="437" t="s">
        <v>985</v>
      </c>
      <c r="I1222" s="437" t="s">
        <v>0</v>
      </c>
      <c r="J1222" s="437" t="s">
        <v>987</v>
      </c>
      <c r="K1222" s="437" t="s">
        <v>521</v>
      </c>
      <c r="L1222" s="437" t="s">
        <v>533</v>
      </c>
      <c r="M1222" s="437">
        <v>1</v>
      </c>
      <c r="N1222" s="437">
        <v>1</v>
      </c>
      <c r="O1222" s="437">
        <v>1</v>
      </c>
      <c r="P1222" s="437">
        <v>1</v>
      </c>
      <c r="Q1222" s="437">
        <v>1</v>
      </c>
      <c r="R1222" s="437">
        <v>1</v>
      </c>
      <c r="S1222" s="448">
        <v>53100</v>
      </c>
      <c r="T1222" s="448">
        <v>0</v>
      </c>
      <c r="U1222" s="448">
        <v>0</v>
      </c>
      <c r="V1222" s="448">
        <v>287.62</v>
      </c>
      <c r="W1222" s="448">
        <v>0</v>
      </c>
      <c r="X1222" s="448">
        <v>0</v>
      </c>
      <c r="Y1222" s="448">
        <v>0</v>
      </c>
      <c r="Z1222" s="448">
        <v>53100</v>
      </c>
      <c r="AA1222" s="846">
        <v>44335</v>
      </c>
      <c r="AB1222" s="846">
        <v>47987</v>
      </c>
      <c r="AC1222" s="847">
        <v>53100</v>
      </c>
      <c r="AD1222" s="448">
        <v>9.8555555555555561</v>
      </c>
      <c r="AE1222" s="448">
        <v>10.144444444444444</v>
      </c>
      <c r="AF1222" s="848">
        <v>6.5000000000000002E-2</v>
      </c>
      <c r="AG1222" s="448">
        <v>523330</v>
      </c>
      <c r="AH1222" s="448">
        <v>538670</v>
      </c>
      <c r="AI1222" s="448">
        <v>3451.5</v>
      </c>
      <c r="AJ1222" s="448">
        <v>9.8555555555555561</v>
      </c>
      <c r="AK1222" s="448">
        <v>10.144444444444444</v>
      </c>
      <c r="AL1222" s="448">
        <v>6.5000000000000002E-2</v>
      </c>
    </row>
    <row r="1223" spans="1:38">
      <c r="A1223" s="437" t="s">
        <v>1116</v>
      </c>
      <c r="B1223" s="437" t="s">
        <v>2999</v>
      </c>
      <c r="C1223" s="437" t="s">
        <v>517</v>
      </c>
      <c r="D1223" s="437" t="s">
        <v>518</v>
      </c>
      <c r="E1223" s="437" t="s">
        <v>1393</v>
      </c>
      <c r="F1223" s="437" t="s">
        <v>986</v>
      </c>
      <c r="G1223" s="437" t="s">
        <v>1369</v>
      </c>
      <c r="H1223" s="437" t="s">
        <v>985</v>
      </c>
      <c r="I1223" s="437" t="s">
        <v>0</v>
      </c>
      <c r="J1223" s="437" t="s">
        <v>987</v>
      </c>
      <c r="K1223" s="437" t="s">
        <v>521</v>
      </c>
      <c r="L1223" s="437" t="s">
        <v>533</v>
      </c>
      <c r="M1223" s="437">
        <v>1</v>
      </c>
      <c r="N1223" s="437">
        <v>1</v>
      </c>
      <c r="O1223" s="437">
        <v>1</v>
      </c>
      <c r="P1223" s="437">
        <v>1</v>
      </c>
      <c r="Q1223" s="437">
        <v>1</v>
      </c>
      <c r="R1223" s="437">
        <v>1</v>
      </c>
      <c r="S1223" s="448">
        <v>105610</v>
      </c>
      <c r="T1223" s="448">
        <v>0</v>
      </c>
      <c r="U1223" s="448">
        <v>0</v>
      </c>
      <c r="V1223" s="448">
        <v>286.02999999999997</v>
      </c>
      <c r="W1223" s="448">
        <v>0</v>
      </c>
      <c r="X1223" s="448">
        <v>0</v>
      </c>
      <c r="Y1223" s="448">
        <v>0</v>
      </c>
      <c r="Z1223" s="448">
        <v>105610</v>
      </c>
      <c r="AA1223" s="846">
        <v>44363</v>
      </c>
      <c r="AB1223" s="846">
        <v>44728</v>
      </c>
      <c r="AC1223" s="847">
        <v>105610</v>
      </c>
      <c r="AD1223" s="448">
        <v>0.80277777777777781</v>
      </c>
      <c r="AE1223" s="448">
        <v>1.0138888888888888</v>
      </c>
      <c r="AF1223" s="848">
        <v>3.2500000000000001E-2</v>
      </c>
      <c r="AG1223" s="448">
        <v>84781.361111111109</v>
      </c>
      <c r="AH1223" s="448">
        <v>107076.80555555555</v>
      </c>
      <c r="AI1223" s="448">
        <v>3432.3250000000003</v>
      </c>
      <c r="AJ1223" s="448">
        <v>0.80277777777777781</v>
      </c>
      <c r="AK1223" s="448">
        <v>1.0138888888888888</v>
      </c>
      <c r="AL1223" s="448">
        <v>3.2500000000000001E-2</v>
      </c>
    </row>
    <row r="1224" spans="1:38">
      <c r="A1224" s="437" t="s">
        <v>1116</v>
      </c>
      <c r="B1224" s="437" t="s">
        <v>3000</v>
      </c>
      <c r="C1224" s="437" t="s">
        <v>517</v>
      </c>
      <c r="D1224" s="437" t="s">
        <v>518</v>
      </c>
      <c r="E1224" s="437" t="s">
        <v>1393</v>
      </c>
      <c r="F1224" s="437" t="s">
        <v>986</v>
      </c>
      <c r="G1224" s="437" t="s">
        <v>1369</v>
      </c>
      <c r="H1224" s="437" t="s">
        <v>985</v>
      </c>
      <c r="I1224" s="437" t="s">
        <v>0</v>
      </c>
      <c r="J1224" s="437" t="s">
        <v>987</v>
      </c>
      <c r="K1224" s="437" t="s">
        <v>521</v>
      </c>
      <c r="L1224" s="437" t="s">
        <v>533</v>
      </c>
      <c r="M1224" s="437">
        <v>1</v>
      </c>
      <c r="N1224" s="437">
        <v>1</v>
      </c>
      <c r="O1224" s="437">
        <v>1</v>
      </c>
      <c r="P1224" s="437">
        <v>1</v>
      </c>
      <c r="Q1224" s="437">
        <v>1</v>
      </c>
      <c r="R1224" s="437">
        <v>1</v>
      </c>
      <c r="S1224" s="448">
        <v>53100</v>
      </c>
      <c r="T1224" s="448">
        <v>0</v>
      </c>
      <c r="U1224" s="448">
        <v>0</v>
      </c>
      <c r="V1224" s="448">
        <v>169.03</v>
      </c>
      <c r="W1224" s="448">
        <v>0</v>
      </c>
      <c r="X1224" s="448">
        <v>0</v>
      </c>
      <c r="Y1224" s="448">
        <v>0</v>
      </c>
      <c r="Z1224" s="448">
        <v>53100</v>
      </c>
      <c r="AA1224" s="846">
        <v>44363</v>
      </c>
      <c r="AB1224" s="846">
        <v>45093</v>
      </c>
      <c r="AC1224" s="847">
        <v>53100</v>
      </c>
      <c r="AD1224" s="448">
        <v>1.8166666666666667</v>
      </c>
      <c r="AE1224" s="448">
        <v>2.0277777777777777</v>
      </c>
      <c r="AF1224" s="848">
        <v>3.8199999999999998E-2</v>
      </c>
      <c r="AG1224" s="448">
        <v>96465</v>
      </c>
      <c r="AH1224" s="448">
        <v>107675</v>
      </c>
      <c r="AI1224" s="448">
        <v>2028.4199999999998</v>
      </c>
      <c r="AJ1224" s="448">
        <v>1.8166666666666667</v>
      </c>
      <c r="AK1224" s="448">
        <v>2.0277777777777777</v>
      </c>
      <c r="AL1224" s="448">
        <v>3.8199999999999998E-2</v>
      </c>
    </row>
    <row r="1225" spans="1:38">
      <c r="A1225" s="437" t="s">
        <v>1116</v>
      </c>
      <c r="B1225" s="437" t="s">
        <v>3001</v>
      </c>
      <c r="C1225" s="437" t="s">
        <v>517</v>
      </c>
      <c r="D1225" s="437" t="s">
        <v>518</v>
      </c>
      <c r="E1225" s="437" t="s">
        <v>1393</v>
      </c>
      <c r="F1225" s="437" t="s">
        <v>986</v>
      </c>
      <c r="G1225" s="437" t="s">
        <v>1369</v>
      </c>
      <c r="H1225" s="437" t="s">
        <v>985</v>
      </c>
      <c r="I1225" s="437" t="s">
        <v>0</v>
      </c>
      <c r="J1225" s="437" t="s">
        <v>987</v>
      </c>
      <c r="K1225" s="437" t="s">
        <v>521</v>
      </c>
      <c r="L1225" s="437" t="s">
        <v>533</v>
      </c>
      <c r="M1225" s="437">
        <v>1</v>
      </c>
      <c r="N1225" s="437">
        <v>1</v>
      </c>
      <c r="O1225" s="437">
        <v>1</v>
      </c>
      <c r="P1225" s="437">
        <v>1</v>
      </c>
      <c r="Q1225" s="437">
        <v>1</v>
      </c>
      <c r="R1225" s="437">
        <v>1</v>
      </c>
      <c r="S1225" s="448">
        <v>284675</v>
      </c>
      <c r="T1225" s="448">
        <v>0</v>
      </c>
      <c r="U1225" s="448">
        <v>0</v>
      </c>
      <c r="V1225" s="448">
        <v>1020.09</v>
      </c>
      <c r="W1225" s="448">
        <v>0</v>
      </c>
      <c r="X1225" s="448">
        <v>0</v>
      </c>
      <c r="Y1225" s="448">
        <v>0</v>
      </c>
      <c r="Z1225" s="448">
        <v>284675</v>
      </c>
      <c r="AA1225" s="846">
        <v>44363</v>
      </c>
      <c r="AB1225" s="846">
        <v>45459</v>
      </c>
      <c r="AC1225" s="847">
        <v>284675</v>
      </c>
      <c r="AD1225" s="448">
        <v>2.8333333333333335</v>
      </c>
      <c r="AE1225" s="448">
        <v>3.0444444444444443</v>
      </c>
      <c r="AF1225" s="848">
        <v>4.2999999999999997E-2</v>
      </c>
      <c r="AG1225" s="448">
        <v>806579.16666666674</v>
      </c>
      <c r="AH1225" s="448">
        <v>866677.22222222213</v>
      </c>
      <c r="AI1225" s="448">
        <v>12241.025</v>
      </c>
      <c r="AJ1225" s="448">
        <v>2.8333333333333335</v>
      </c>
      <c r="AK1225" s="448">
        <v>3.0444444444444443</v>
      </c>
      <c r="AL1225" s="448">
        <v>4.2999999999999997E-2</v>
      </c>
    </row>
    <row r="1226" spans="1:38">
      <c r="A1226" s="437" t="s">
        <v>1116</v>
      </c>
      <c r="B1226" s="437" t="s">
        <v>3002</v>
      </c>
      <c r="C1226" s="437" t="s">
        <v>517</v>
      </c>
      <c r="D1226" s="437" t="s">
        <v>518</v>
      </c>
      <c r="E1226" s="437" t="s">
        <v>1393</v>
      </c>
      <c r="F1226" s="437" t="s">
        <v>986</v>
      </c>
      <c r="G1226" s="437" t="s">
        <v>1369</v>
      </c>
      <c r="H1226" s="437" t="s">
        <v>985</v>
      </c>
      <c r="I1226" s="437" t="s">
        <v>0</v>
      </c>
      <c r="J1226" s="437" t="s">
        <v>987</v>
      </c>
      <c r="K1226" s="437" t="s">
        <v>521</v>
      </c>
      <c r="L1226" s="437" t="s">
        <v>533</v>
      </c>
      <c r="M1226" s="437">
        <v>1</v>
      </c>
      <c r="N1226" s="437">
        <v>1</v>
      </c>
      <c r="O1226" s="437">
        <v>1</v>
      </c>
      <c r="P1226" s="437">
        <v>1</v>
      </c>
      <c r="Q1226" s="437">
        <v>1</v>
      </c>
      <c r="R1226" s="437">
        <v>1</v>
      </c>
      <c r="S1226" s="448">
        <v>244997.5</v>
      </c>
      <c r="T1226" s="448">
        <v>0</v>
      </c>
      <c r="U1226" s="448">
        <v>0</v>
      </c>
      <c r="V1226" s="448">
        <v>961.62</v>
      </c>
      <c r="W1226" s="448">
        <v>0</v>
      </c>
      <c r="X1226" s="448">
        <v>0</v>
      </c>
      <c r="Y1226" s="448">
        <v>0</v>
      </c>
      <c r="Z1226" s="448">
        <v>244997.5</v>
      </c>
      <c r="AA1226" s="846">
        <v>44363</v>
      </c>
      <c r="AB1226" s="846">
        <v>45824</v>
      </c>
      <c r="AC1226" s="847">
        <v>244997.5</v>
      </c>
      <c r="AD1226" s="448">
        <v>3.8472222222222223</v>
      </c>
      <c r="AE1226" s="448">
        <v>4.0583333333333336</v>
      </c>
      <c r="AF1226" s="848">
        <v>4.7100000000000003E-2</v>
      </c>
      <c r="AG1226" s="448">
        <v>942559.82638888888</v>
      </c>
      <c r="AH1226" s="448">
        <v>994281.52083333337</v>
      </c>
      <c r="AI1226" s="448">
        <v>11539.382250000001</v>
      </c>
      <c r="AJ1226" s="448">
        <v>3.8472222222222223</v>
      </c>
      <c r="AK1226" s="448">
        <v>4.0583333333333336</v>
      </c>
      <c r="AL1226" s="448">
        <v>4.7100000000000003E-2</v>
      </c>
    </row>
    <row r="1227" spans="1:38">
      <c r="A1227" s="437" t="s">
        <v>1116</v>
      </c>
      <c r="B1227" s="437" t="s">
        <v>3003</v>
      </c>
      <c r="C1227" s="437" t="s">
        <v>517</v>
      </c>
      <c r="D1227" s="437" t="s">
        <v>518</v>
      </c>
      <c r="E1227" s="437" t="s">
        <v>1393</v>
      </c>
      <c r="F1227" s="437" t="s">
        <v>986</v>
      </c>
      <c r="G1227" s="437" t="s">
        <v>1369</v>
      </c>
      <c r="H1227" s="437" t="s">
        <v>985</v>
      </c>
      <c r="I1227" s="437" t="s">
        <v>0</v>
      </c>
      <c r="J1227" s="437" t="s">
        <v>987</v>
      </c>
      <c r="K1227" s="437" t="s">
        <v>521</v>
      </c>
      <c r="L1227" s="437" t="s">
        <v>533</v>
      </c>
      <c r="M1227" s="437">
        <v>1</v>
      </c>
      <c r="N1227" s="437">
        <v>1</v>
      </c>
      <c r="O1227" s="437">
        <v>1</v>
      </c>
      <c r="P1227" s="437">
        <v>1</v>
      </c>
      <c r="Q1227" s="437">
        <v>1</v>
      </c>
      <c r="R1227" s="437">
        <v>1</v>
      </c>
      <c r="S1227" s="448">
        <v>206647.5</v>
      </c>
      <c r="T1227" s="448">
        <v>0</v>
      </c>
      <c r="U1227" s="448">
        <v>0</v>
      </c>
      <c r="V1227" s="448">
        <v>873.09</v>
      </c>
      <c r="W1227" s="448">
        <v>0</v>
      </c>
      <c r="X1227" s="448">
        <v>0</v>
      </c>
      <c r="Y1227" s="448">
        <v>0</v>
      </c>
      <c r="Z1227" s="448">
        <v>206647.5</v>
      </c>
      <c r="AA1227" s="846">
        <v>44363</v>
      </c>
      <c r="AB1227" s="846">
        <v>46189</v>
      </c>
      <c r="AC1227" s="847">
        <v>206647.5</v>
      </c>
      <c r="AD1227" s="448">
        <v>4.8611111111111107</v>
      </c>
      <c r="AE1227" s="448">
        <v>5.072222222222222</v>
      </c>
      <c r="AF1227" s="848">
        <v>5.0700000000000002E-2</v>
      </c>
      <c r="AG1227" s="448">
        <v>1004536.4583333333</v>
      </c>
      <c r="AH1227" s="448">
        <v>1048162.0416666666</v>
      </c>
      <c r="AI1227" s="448">
        <v>10477.028250000001</v>
      </c>
      <c r="AJ1227" s="448">
        <v>4.8611111111111107</v>
      </c>
      <c r="AK1227" s="448">
        <v>5.072222222222222</v>
      </c>
      <c r="AL1227" s="448">
        <v>5.0700000000000009E-2</v>
      </c>
    </row>
    <row r="1228" spans="1:38">
      <c r="A1228" s="437" t="s">
        <v>1116</v>
      </c>
      <c r="B1228" s="437" t="s">
        <v>3004</v>
      </c>
      <c r="C1228" s="437" t="s">
        <v>517</v>
      </c>
      <c r="D1228" s="437" t="s">
        <v>518</v>
      </c>
      <c r="E1228" s="437" t="s">
        <v>1393</v>
      </c>
      <c r="F1228" s="437" t="s">
        <v>986</v>
      </c>
      <c r="G1228" s="437" t="s">
        <v>1369</v>
      </c>
      <c r="H1228" s="437" t="s">
        <v>985</v>
      </c>
      <c r="I1228" s="437" t="s">
        <v>0</v>
      </c>
      <c r="J1228" s="437" t="s">
        <v>987</v>
      </c>
      <c r="K1228" s="437" t="s">
        <v>521</v>
      </c>
      <c r="L1228" s="437" t="s">
        <v>533</v>
      </c>
      <c r="M1228" s="437">
        <v>1</v>
      </c>
      <c r="N1228" s="437">
        <v>1</v>
      </c>
      <c r="O1228" s="437">
        <v>1</v>
      </c>
      <c r="P1228" s="437">
        <v>1</v>
      </c>
      <c r="Q1228" s="437">
        <v>1</v>
      </c>
      <c r="R1228" s="437">
        <v>1</v>
      </c>
      <c r="S1228" s="448">
        <v>216677.5</v>
      </c>
      <c r="T1228" s="448">
        <v>0</v>
      </c>
      <c r="U1228" s="448">
        <v>0</v>
      </c>
      <c r="V1228" s="448">
        <v>967.83</v>
      </c>
      <c r="W1228" s="448">
        <v>0</v>
      </c>
      <c r="X1228" s="448">
        <v>0</v>
      </c>
      <c r="Y1228" s="448">
        <v>0</v>
      </c>
      <c r="Z1228" s="448">
        <v>216677.5</v>
      </c>
      <c r="AA1228" s="846">
        <v>44363</v>
      </c>
      <c r="AB1228" s="846">
        <v>46554</v>
      </c>
      <c r="AC1228" s="847">
        <v>216677.5</v>
      </c>
      <c r="AD1228" s="448">
        <v>5.875</v>
      </c>
      <c r="AE1228" s="448">
        <v>6.0861111111111112</v>
      </c>
      <c r="AF1228" s="848">
        <v>5.3600000000000002E-2</v>
      </c>
      <c r="AG1228" s="448">
        <v>1272980.3125</v>
      </c>
      <c r="AH1228" s="448">
        <v>1318723.3402777778</v>
      </c>
      <c r="AI1228" s="448">
        <v>11613.914000000001</v>
      </c>
      <c r="AJ1228" s="448">
        <v>5.875</v>
      </c>
      <c r="AK1228" s="448">
        <v>6.0861111111111112</v>
      </c>
      <c r="AL1228" s="448">
        <v>5.3600000000000002E-2</v>
      </c>
    </row>
    <row r="1229" spans="1:38">
      <c r="A1229" s="437" t="s">
        <v>1116</v>
      </c>
      <c r="B1229" s="437" t="s">
        <v>3005</v>
      </c>
      <c r="C1229" s="437" t="s">
        <v>517</v>
      </c>
      <c r="D1229" s="437" t="s">
        <v>518</v>
      </c>
      <c r="E1229" s="437" t="s">
        <v>1393</v>
      </c>
      <c r="F1229" s="437" t="s">
        <v>986</v>
      </c>
      <c r="G1229" s="437" t="s">
        <v>1369</v>
      </c>
      <c r="H1229" s="437" t="s">
        <v>985</v>
      </c>
      <c r="I1229" s="437" t="s">
        <v>0</v>
      </c>
      <c r="J1229" s="437" t="s">
        <v>987</v>
      </c>
      <c r="K1229" s="437" t="s">
        <v>521</v>
      </c>
      <c r="L1229" s="437" t="s">
        <v>533</v>
      </c>
      <c r="M1229" s="437">
        <v>1</v>
      </c>
      <c r="N1229" s="437">
        <v>1</v>
      </c>
      <c r="O1229" s="437">
        <v>1</v>
      </c>
      <c r="P1229" s="437">
        <v>1</v>
      </c>
      <c r="Q1229" s="437">
        <v>1</v>
      </c>
      <c r="R1229" s="437">
        <v>1</v>
      </c>
      <c r="S1229" s="448">
        <v>548847.5</v>
      </c>
      <c r="T1229" s="448">
        <v>0</v>
      </c>
      <c r="U1229" s="448">
        <v>0</v>
      </c>
      <c r="V1229" s="448">
        <v>2579.58</v>
      </c>
      <c r="W1229" s="448">
        <v>0</v>
      </c>
      <c r="X1229" s="448">
        <v>0</v>
      </c>
      <c r="Y1229" s="448">
        <v>0</v>
      </c>
      <c r="Z1229" s="448">
        <v>548847.5</v>
      </c>
      <c r="AA1229" s="846">
        <v>44363</v>
      </c>
      <c r="AB1229" s="846">
        <v>46920</v>
      </c>
      <c r="AC1229" s="847">
        <v>548847.5</v>
      </c>
      <c r="AD1229" s="448">
        <v>6.8916666666666666</v>
      </c>
      <c r="AE1229" s="448">
        <v>7.1027777777777779</v>
      </c>
      <c r="AF1229" s="848">
        <v>5.6399999999999999E-2</v>
      </c>
      <c r="AG1229" s="448">
        <v>3782474.0208333335</v>
      </c>
      <c r="AH1229" s="448">
        <v>3898341.826388889</v>
      </c>
      <c r="AI1229" s="448">
        <v>30954.999</v>
      </c>
      <c r="AJ1229" s="448">
        <v>6.8916666666666666</v>
      </c>
      <c r="AK1229" s="448">
        <v>7.1027777777777779</v>
      </c>
      <c r="AL1229" s="448">
        <v>5.6399999999999999E-2</v>
      </c>
    </row>
    <row r="1230" spans="1:38">
      <c r="A1230" s="437" t="s">
        <v>1116</v>
      </c>
      <c r="B1230" s="437" t="s">
        <v>3006</v>
      </c>
      <c r="C1230" s="437" t="s">
        <v>517</v>
      </c>
      <c r="D1230" s="437" t="s">
        <v>518</v>
      </c>
      <c r="E1230" s="437" t="s">
        <v>1393</v>
      </c>
      <c r="F1230" s="437" t="s">
        <v>986</v>
      </c>
      <c r="G1230" s="437" t="s">
        <v>1369</v>
      </c>
      <c r="H1230" s="437" t="s">
        <v>985</v>
      </c>
      <c r="I1230" s="437" t="s">
        <v>0</v>
      </c>
      <c r="J1230" s="437" t="s">
        <v>987</v>
      </c>
      <c r="K1230" s="437" t="s">
        <v>521</v>
      </c>
      <c r="L1230" s="437" t="s">
        <v>533</v>
      </c>
      <c r="M1230" s="437">
        <v>1</v>
      </c>
      <c r="N1230" s="437">
        <v>1</v>
      </c>
      <c r="O1230" s="437">
        <v>1</v>
      </c>
      <c r="P1230" s="437">
        <v>1</v>
      </c>
      <c r="Q1230" s="437">
        <v>1</v>
      </c>
      <c r="R1230" s="437">
        <v>1</v>
      </c>
      <c r="S1230" s="448">
        <v>402527.5</v>
      </c>
      <c r="T1230" s="448">
        <v>0</v>
      </c>
      <c r="U1230" s="448">
        <v>0</v>
      </c>
      <c r="V1230" s="448">
        <v>1989.16</v>
      </c>
      <c r="W1230" s="448">
        <v>0</v>
      </c>
      <c r="X1230" s="448">
        <v>0</v>
      </c>
      <c r="Y1230" s="448">
        <v>0</v>
      </c>
      <c r="Z1230" s="448">
        <v>402527.5</v>
      </c>
      <c r="AA1230" s="846">
        <v>44363</v>
      </c>
      <c r="AB1230" s="846">
        <v>47285</v>
      </c>
      <c r="AC1230" s="847">
        <v>402527.5</v>
      </c>
      <c r="AD1230" s="448">
        <v>7.9055555555555559</v>
      </c>
      <c r="AE1230" s="448">
        <v>8.1166666666666671</v>
      </c>
      <c r="AF1230" s="848">
        <v>5.9299999999999999E-2</v>
      </c>
      <c r="AG1230" s="448">
        <v>3182203.513888889</v>
      </c>
      <c r="AH1230" s="448">
        <v>3267181.541666667</v>
      </c>
      <c r="AI1230" s="448">
        <v>23869.88075</v>
      </c>
      <c r="AJ1230" s="448">
        <v>7.9055555555555559</v>
      </c>
      <c r="AK1230" s="448">
        <v>8.1166666666666671</v>
      </c>
      <c r="AL1230" s="448">
        <v>5.9299999999999999E-2</v>
      </c>
    </row>
    <row r="1231" spans="1:38">
      <c r="A1231" s="437" t="s">
        <v>1116</v>
      </c>
      <c r="B1231" s="437" t="s">
        <v>3007</v>
      </c>
      <c r="C1231" s="437" t="s">
        <v>517</v>
      </c>
      <c r="D1231" s="437" t="s">
        <v>518</v>
      </c>
      <c r="E1231" s="437" t="s">
        <v>1393</v>
      </c>
      <c r="F1231" s="437" t="s">
        <v>986</v>
      </c>
      <c r="G1231" s="437" t="s">
        <v>1369</v>
      </c>
      <c r="H1231" s="437" t="s">
        <v>985</v>
      </c>
      <c r="I1231" s="437" t="s">
        <v>0</v>
      </c>
      <c r="J1231" s="437" t="s">
        <v>987</v>
      </c>
      <c r="K1231" s="437" t="s">
        <v>521</v>
      </c>
      <c r="L1231" s="437" t="s">
        <v>533</v>
      </c>
      <c r="M1231" s="437">
        <v>1</v>
      </c>
      <c r="N1231" s="437">
        <v>1</v>
      </c>
      <c r="O1231" s="437">
        <v>1</v>
      </c>
      <c r="P1231" s="437">
        <v>1</v>
      </c>
      <c r="Q1231" s="437">
        <v>1</v>
      </c>
      <c r="R1231" s="437">
        <v>1</v>
      </c>
      <c r="S1231" s="448">
        <v>74340</v>
      </c>
      <c r="T1231" s="448">
        <v>0</v>
      </c>
      <c r="U1231" s="448">
        <v>0</v>
      </c>
      <c r="V1231" s="448">
        <v>384.71</v>
      </c>
      <c r="W1231" s="448">
        <v>0</v>
      </c>
      <c r="X1231" s="448">
        <v>0</v>
      </c>
      <c r="Y1231" s="448">
        <v>0</v>
      </c>
      <c r="Z1231" s="448">
        <v>74340</v>
      </c>
      <c r="AA1231" s="846">
        <v>44363</v>
      </c>
      <c r="AB1231" s="846">
        <v>47650</v>
      </c>
      <c r="AC1231" s="847">
        <v>74340</v>
      </c>
      <c r="AD1231" s="448">
        <v>8.9194444444444443</v>
      </c>
      <c r="AE1231" s="448">
        <v>9.1305555555555564</v>
      </c>
      <c r="AF1231" s="848">
        <v>6.2100000000000002E-2</v>
      </c>
      <c r="AG1231" s="448">
        <v>663071.5</v>
      </c>
      <c r="AH1231" s="448">
        <v>678765.50000000012</v>
      </c>
      <c r="AI1231" s="448">
        <v>4616.5140000000001</v>
      </c>
      <c r="AJ1231" s="448">
        <v>8.9194444444444443</v>
      </c>
      <c r="AK1231" s="448">
        <v>9.1305555555555564</v>
      </c>
      <c r="AL1231" s="448">
        <v>6.2100000000000002E-2</v>
      </c>
    </row>
    <row r="1232" spans="1:38">
      <c r="A1232" s="437" t="s">
        <v>1117</v>
      </c>
      <c r="B1232" s="437" t="s">
        <v>3008</v>
      </c>
      <c r="C1232" s="437" t="s">
        <v>517</v>
      </c>
      <c r="D1232" s="437" t="s">
        <v>518</v>
      </c>
      <c r="E1232" s="437" t="s">
        <v>1393</v>
      </c>
      <c r="F1232" s="437" t="s">
        <v>1119</v>
      </c>
      <c r="G1232" s="437" t="s">
        <v>1369</v>
      </c>
      <c r="H1232" s="437" t="s">
        <v>1118</v>
      </c>
      <c r="I1232" s="437" t="s">
        <v>0</v>
      </c>
      <c r="J1232" s="437" t="s">
        <v>1120</v>
      </c>
      <c r="K1232" s="437" t="s">
        <v>521</v>
      </c>
      <c r="L1232" s="437" t="s">
        <v>533</v>
      </c>
      <c r="M1232" s="437">
        <v>1</v>
      </c>
      <c r="N1232" s="437">
        <v>1</v>
      </c>
      <c r="O1232" s="437">
        <v>1</v>
      </c>
      <c r="P1232" s="437">
        <v>1</v>
      </c>
      <c r="Q1232" s="437">
        <v>1</v>
      </c>
      <c r="R1232" s="437">
        <v>1</v>
      </c>
      <c r="S1232" s="448">
        <v>153811.4</v>
      </c>
      <c r="T1232" s="448">
        <v>0</v>
      </c>
      <c r="U1232" s="448">
        <v>153811.4</v>
      </c>
      <c r="V1232" s="448">
        <v>1949.56</v>
      </c>
      <c r="W1232" s="448">
        <v>0</v>
      </c>
      <c r="X1232" s="448">
        <v>0</v>
      </c>
      <c r="Y1232" s="448">
        <v>0</v>
      </c>
      <c r="Z1232" s="448">
        <v>0</v>
      </c>
      <c r="AA1232" s="846">
        <v>42607</v>
      </c>
      <c r="AB1232" s="846">
        <v>44433</v>
      </c>
      <c r="AC1232" s="847">
        <v>153811.4</v>
      </c>
      <c r="AD1232" s="448">
        <v>-1.6666666666666666E-2</v>
      </c>
      <c r="AE1232" s="448">
        <v>5.072222222222222</v>
      </c>
      <c r="AF1232" s="848">
        <v>5.0700000000000002E-2</v>
      </c>
      <c r="AG1232" s="448">
        <v>0</v>
      </c>
      <c r="AH1232" s="448">
        <v>0</v>
      </c>
      <c r="AI1232" s="448">
        <v>0</v>
      </c>
      <c r="AJ1232" s="448">
        <v>0</v>
      </c>
      <c r="AK1232" s="448">
        <v>0</v>
      </c>
      <c r="AL1232" s="448">
        <v>0</v>
      </c>
    </row>
    <row r="1233" spans="1:38">
      <c r="A1233" s="437" t="s">
        <v>1117</v>
      </c>
      <c r="B1233" s="437" t="s">
        <v>3009</v>
      </c>
      <c r="C1233" s="437" t="s">
        <v>517</v>
      </c>
      <c r="D1233" s="437" t="s">
        <v>518</v>
      </c>
      <c r="E1233" s="437" t="s">
        <v>1393</v>
      </c>
      <c r="F1233" s="437" t="s">
        <v>1119</v>
      </c>
      <c r="G1233" s="437" t="s">
        <v>1369</v>
      </c>
      <c r="H1233" s="437" t="s">
        <v>1118</v>
      </c>
      <c r="I1233" s="437" t="s">
        <v>0</v>
      </c>
      <c r="J1233" s="437" t="s">
        <v>1120</v>
      </c>
      <c r="K1233" s="437" t="s">
        <v>521</v>
      </c>
      <c r="L1233" s="437" t="s">
        <v>533</v>
      </c>
      <c r="M1233" s="437">
        <v>1</v>
      </c>
      <c r="N1233" s="437">
        <v>1</v>
      </c>
      <c r="O1233" s="437">
        <v>1</v>
      </c>
      <c r="P1233" s="437">
        <v>1</v>
      </c>
      <c r="Q1233" s="437">
        <v>1</v>
      </c>
      <c r="R1233" s="437">
        <v>1</v>
      </c>
      <c r="S1233" s="448">
        <v>62878.03</v>
      </c>
      <c r="T1233" s="448">
        <v>0</v>
      </c>
      <c r="U1233" s="448">
        <v>0</v>
      </c>
      <c r="V1233" s="448">
        <v>0</v>
      </c>
      <c r="W1233" s="448">
        <v>0</v>
      </c>
      <c r="X1233" s="448">
        <v>0</v>
      </c>
      <c r="Y1233" s="448">
        <v>0</v>
      </c>
      <c r="Z1233" s="448">
        <v>62878.03</v>
      </c>
      <c r="AA1233" s="846">
        <v>42718</v>
      </c>
      <c r="AB1233" s="846">
        <v>44544</v>
      </c>
      <c r="AC1233" s="847">
        <v>62878.03</v>
      </c>
      <c r="AD1233" s="448">
        <v>0.29166666666666669</v>
      </c>
      <c r="AE1233" s="448">
        <v>5.072222222222222</v>
      </c>
      <c r="AF1233" s="848">
        <v>5.0700000000000002E-2</v>
      </c>
      <c r="AG1233" s="448">
        <v>18339.425416666669</v>
      </c>
      <c r="AH1233" s="448">
        <v>318931.34105555556</v>
      </c>
      <c r="AI1233" s="448">
        <v>3187.9161210000002</v>
      </c>
      <c r="AJ1233" s="448">
        <v>0.29166666666666669</v>
      </c>
      <c r="AK1233" s="448">
        <v>5.072222222222222</v>
      </c>
      <c r="AL1233" s="448">
        <v>5.0700000000000002E-2</v>
      </c>
    </row>
    <row r="1234" spans="1:38">
      <c r="A1234" s="437" t="s">
        <v>1117</v>
      </c>
      <c r="B1234" s="437" t="s">
        <v>3010</v>
      </c>
      <c r="C1234" s="437" t="s">
        <v>517</v>
      </c>
      <c r="D1234" s="437" t="s">
        <v>518</v>
      </c>
      <c r="E1234" s="437" t="s">
        <v>1393</v>
      </c>
      <c r="F1234" s="437" t="s">
        <v>1119</v>
      </c>
      <c r="G1234" s="437" t="s">
        <v>1369</v>
      </c>
      <c r="H1234" s="437" t="s">
        <v>1118</v>
      </c>
      <c r="I1234" s="437" t="s">
        <v>0</v>
      </c>
      <c r="J1234" s="437" t="s">
        <v>1120</v>
      </c>
      <c r="K1234" s="437" t="s">
        <v>521</v>
      </c>
      <c r="L1234" s="437" t="s">
        <v>533</v>
      </c>
      <c r="M1234" s="437">
        <v>1</v>
      </c>
      <c r="N1234" s="437">
        <v>1</v>
      </c>
      <c r="O1234" s="437">
        <v>1</v>
      </c>
      <c r="P1234" s="437">
        <v>1</v>
      </c>
      <c r="Q1234" s="437">
        <v>1</v>
      </c>
      <c r="R1234" s="437">
        <v>1</v>
      </c>
      <c r="S1234" s="448">
        <v>13162024.58</v>
      </c>
      <c r="T1234" s="448">
        <v>0</v>
      </c>
      <c r="U1234" s="448">
        <v>0</v>
      </c>
      <c r="V1234" s="448">
        <v>166828.66</v>
      </c>
      <c r="W1234" s="448">
        <v>0</v>
      </c>
      <c r="X1234" s="448">
        <v>0</v>
      </c>
      <c r="Y1234" s="448">
        <v>0</v>
      </c>
      <c r="Z1234" s="448">
        <v>13162024.58</v>
      </c>
      <c r="AA1234" s="846">
        <v>42769</v>
      </c>
      <c r="AB1234" s="846">
        <v>44595</v>
      </c>
      <c r="AC1234" s="847">
        <v>13162024.58</v>
      </c>
      <c r="AD1234" s="448">
        <v>0.43333333333333335</v>
      </c>
      <c r="AE1234" s="448">
        <v>5.072222222222222</v>
      </c>
      <c r="AF1234" s="848">
        <v>5.0700000000000002E-2</v>
      </c>
      <c r="AG1234" s="448">
        <v>5703543.9846666669</v>
      </c>
      <c r="AH1234" s="448">
        <v>66760713.564111106</v>
      </c>
      <c r="AI1234" s="448">
        <v>667314.646206</v>
      </c>
      <c r="AJ1234" s="448">
        <v>0.43333333333333335</v>
      </c>
      <c r="AK1234" s="448">
        <v>5.072222222222222</v>
      </c>
      <c r="AL1234" s="448">
        <v>5.0700000000000002E-2</v>
      </c>
    </row>
    <row r="1235" spans="1:38">
      <c r="A1235" s="437" t="s">
        <v>1121</v>
      </c>
      <c r="B1235" s="437" t="s">
        <v>3011</v>
      </c>
      <c r="C1235" s="437" t="s">
        <v>517</v>
      </c>
      <c r="D1235" s="437" t="s">
        <v>518</v>
      </c>
      <c r="E1235" s="437" t="s">
        <v>1393</v>
      </c>
      <c r="F1235" s="437" t="s">
        <v>525</v>
      </c>
      <c r="G1235" s="437" t="s">
        <v>1370</v>
      </c>
      <c r="H1235" s="437" t="s">
        <v>524</v>
      </c>
      <c r="I1235" s="437" t="s">
        <v>1</v>
      </c>
      <c r="J1235" s="437" t="s">
        <v>1122</v>
      </c>
      <c r="K1235" s="437" t="s">
        <v>521</v>
      </c>
      <c r="L1235" s="437" t="s">
        <v>533</v>
      </c>
      <c r="M1235" s="437">
        <v>1</v>
      </c>
      <c r="N1235" s="437">
        <v>1</v>
      </c>
      <c r="O1235" s="437">
        <v>1</v>
      </c>
      <c r="P1235" s="437">
        <v>0</v>
      </c>
      <c r="Q1235" s="437">
        <v>1</v>
      </c>
      <c r="R1235" s="437">
        <v>1</v>
      </c>
      <c r="S1235" s="448">
        <v>269416938.5</v>
      </c>
      <c r="T1235" s="448">
        <v>0</v>
      </c>
      <c r="U1235" s="448">
        <v>0</v>
      </c>
      <c r="V1235" s="448">
        <v>2323721.09</v>
      </c>
      <c r="W1235" s="448">
        <v>0</v>
      </c>
      <c r="X1235" s="448">
        <v>0</v>
      </c>
      <c r="Y1235" s="448">
        <v>0</v>
      </c>
      <c r="Z1235" s="448">
        <v>269416938.5</v>
      </c>
      <c r="AA1235" s="846">
        <v>42783</v>
      </c>
      <c r="AB1235" s="846">
        <v>44974</v>
      </c>
      <c r="AC1235" s="847">
        <v>573912769.49000001</v>
      </c>
      <c r="AD1235" s="448">
        <v>1.4861111111111112</v>
      </c>
      <c r="AE1235" s="448">
        <v>6.0861111111111112</v>
      </c>
      <c r="AF1235" s="848">
        <v>3.4500000000000003E-2</v>
      </c>
      <c r="AG1235" s="448">
        <v>400383505.8263889</v>
      </c>
      <c r="AH1235" s="448">
        <v>1639701422.926389</v>
      </c>
      <c r="AI1235" s="448">
        <v>9294884.378250001</v>
      </c>
      <c r="AJ1235" s="448">
        <v>1.4861111111111112</v>
      </c>
      <c r="AK1235" s="448">
        <v>6.0861111111111112</v>
      </c>
      <c r="AL1235" s="448">
        <v>3.4500000000000003E-2</v>
      </c>
    </row>
    <row r="1236" spans="1:38">
      <c r="A1236" s="437" t="s">
        <v>1121</v>
      </c>
      <c r="B1236" s="437" t="s">
        <v>3012</v>
      </c>
      <c r="C1236" s="437" t="s">
        <v>517</v>
      </c>
      <c r="D1236" s="437" t="s">
        <v>518</v>
      </c>
      <c r="E1236" s="437" t="s">
        <v>1393</v>
      </c>
      <c r="F1236" s="437" t="s">
        <v>525</v>
      </c>
      <c r="G1236" s="437" t="s">
        <v>1370</v>
      </c>
      <c r="H1236" s="437" t="s">
        <v>524</v>
      </c>
      <c r="I1236" s="437" t="s">
        <v>1</v>
      </c>
      <c r="J1236" s="437" t="s">
        <v>1122</v>
      </c>
      <c r="K1236" s="437" t="s">
        <v>521</v>
      </c>
      <c r="L1236" s="437" t="s">
        <v>533</v>
      </c>
      <c r="M1236" s="437">
        <v>1</v>
      </c>
      <c r="N1236" s="437">
        <v>1</v>
      </c>
      <c r="O1236" s="437">
        <v>1</v>
      </c>
      <c r="P1236" s="437">
        <v>0</v>
      </c>
      <c r="Q1236" s="437">
        <v>1</v>
      </c>
      <c r="R1236" s="437">
        <v>1</v>
      </c>
      <c r="S1236" s="448">
        <v>400000000</v>
      </c>
      <c r="T1236" s="448">
        <v>0</v>
      </c>
      <c r="U1236" s="448">
        <v>0</v>
      </c>
      <c r="V1236" s="448">
        <v>3450000</v>
      </c>
      <c r="W1236" s="448">
        <v>0</v>
      </c>
      <c r="X1236" s="448">
        <v>0</v>
      </c>
      <c r="Y1236" s="448">
        <v>0</v>
      </c>
      <c r="Z1236" s="448">
        <v>400000000</v>
      </c>
      <c r="AA1236" s="846">
        <v>42790</v>
      </c>
      <c r="AB1236" s="846">
        <v>44981</v>
      </c>
      <c r="AC1236" s="847">
        <v>400000000</v>
      </c>
      <c r="AD1236" s="448">
        <v>1.5055555555555555</v>
      </c>
      <c r="AE1236" s="448">
        <v>6.0861111111111112</v>
      </c>
      <c r="AF1236" s="848">
        <v>3.4500000000000003E-2</v>
      </c>
      <c r="AG1236" s="448">
        <v>602222222.22222221</v>
      </c>
      <c r="AH1236" s="448">
        <v>2434444444.4444447</v>
      </c>
      <c r="AI1236" s="448">
        <v>13800000.000000002</v>
      </c>
      <c r="AJ1236" s="448">
        <v>1.5055555555555555</v>
      </c>
      <c r="AK1236" s="448">
        <v>6.0861111111111112</v>
      </c>
      <c r="AL1236" s="448">
        <v>3.4500000000000003E-2</v>
      </c>
    </row>
    <row r="1237" spans="1:38">
      <c r="A1237" s="437" t="s">
        <v>1121</v>
      </c>
      <c r="B1237" s="437" t="s">
        <v>3013</v>
      </c>
      <c r="C1237" s="437" t="s">
        <v>517</v>
      </c>
      <c r="D1237" s="437" t="s">
        <v>518</v>
      </c>
      <c r="E1237" s="437" t="s">
        <v>1393</v>
      </c>
      <c r="F1237" s="437" t="s">
        <v>525</v>
      </c>
      <c r="G1237" s="437" t="s">
        <v>1370</v>
      </c>
      <c r="H1237" s="437" t="s">
        <v>524</v>
      </c>
      <c r="I1237" s="437" t="s">
        <v>1</v>
      </c>
      <c r="J1237" s="437" t="s">
        <v>1122</v>
      </c>
      <c r="K1237" s="437" t="s">
        <v>521</v>
      </c>
      <c r="L1237" s="437" t="s">
        <v>533</v>
      </c>
      <c r="M1237" s="437">
        <v>1</v>
      </c>
      <c r="N1237" s="437">
        <v>1</v>
      </c>
      <c r="O1237" s="437">
        <v>1</v>
      </c>
      <c r="P1237" s="437">
        <v>0</v>
      </c>
      <c r="Q1237" s="437">
        <v>1</v>
      </c>
      <c r="R1237" s="437">
        <v>1</v>
      </c>
      <c r="S1237" s="448">
        <v>1010553995.4</v>
      </c>
      <c r="T1237" s="448">
        <v>0</v>
      </c>
      <c r="U1237" s="448">
        <v>0</v>
      </c>
      <c r="V1237" s="448">
        <v>20463718.41</v>
      </c>
      <c r="W1237" s="448">
        <v>0</v>
      </c>
      <c r="X1237" s="448">
        <v>0</v>
      </c>
      <c r="Y1237" s="448">
        <v>0</v>
      </c>
      <c r="Z1237" s="448">
        <v>1010553995.4</v>
      </c>
      <c r="AA1237" s="846">
        <v>42790</v>
      </c>
      <c r="AB1237" s="846">
        <v>45712</v>
      </c>
      <c r="AC1237" s="847">
        <v>1222265886.99</v>
      </c>
      <c r="AD1237" s="448">
        <v>3.536111111111111</v>
      </c>
      <c r="AE1237" s="448">
        <v>8.1166666666666671</v>
      </c>
      <c r="AF1237" s="848">
        <v>4.0500000000000001E-2</v>
      </c>
      <c r="AG1237" s="448">
        <v>3573431211.5116663</v>
      </c>
      <c r="AH1237" s="448">
        <v>8202329929.3299999</v>
      </c>
      <c r="AI1237" s="448">
        <v>40927436.813699998</v>
      </c>
      <c r="AJ1237" s="448">
        <v>3.536111111111111</v>
      </c>
      <c r="AK1237" s="448">
        <v>8.1166666666666671</v>
      </c>
      <c r="AL1237" s="448">
        <v>4.0500000000000001E-2</v>
      </c>
    </row>
    <row r="1238" spans="1:38">
      <c r="A1238" s="437" t="s">
        <v>1121</v>
      </c>
      <c r="B1238" s="437" t="s">
        <v>3014</v>
      </c>
      <c r="C1238" s="437" t="s">
        <v>517</v>
      </c>
      <c r="D1238" s="437" t="s">
        <v>518</v>
      </c>
      <c r="E1238" s="437" t="s">
        <v>1393</v>
      </c>
      <c r="F1238" s="437" t="s">
        <v>525</v>
      </c>
      <c r="G1238" s="437" t="s">
        <v>1370</v>
      </c>
      <c r="H1238" s="437" t="s">
        <v>524</v>
      </c>
      <c r="I1238" s="437" t="s">
        <v>1</v>
      </c>
      <c r="J1238" s="437" t="s">
        <v>1122</v>
      </c>
      <c r="K1238" s="437" t="s">
        <v>521</v>
      </c>
      <c r="L1238" s="437" t="s">
        <v>533</v>
      </c>
      <c r="M1238" s="437">
        <v>1</v>
      </c>
      <c r="N1238" s="437">
        <v>1</v>
      </c>
      <c r="O1238" s="437">
        <v>1</v>
      </c>
      <c r="P1238" s="437">
        <v>0</v>
      </c>
      <c r="Q1238" s="437">
        <v>1</v>
      </c>
      <c r="R1238" s="437">
        <v>1</v>
      </c>
      <c r="S1238" s="448">
        <v>316738462.47000003</v>
      </c>
      <c r="T1238" s="448">
        <v>0</v>
      </c>
      <c r="U1238" s="448">
        <v>0</v>
      </c>
      <c r="V1238" s="448">
        <v>0</v>
      </c>
      <c r="W1238" s="448">
        <v>0</v>
      </c>
      <c r="X1238" s="448">
        <v>0</v>
      </c>
      <c r="Y1238" s="448">
        <v>0</v>
      </c>
      <c r="Z1238" s="448">
        <v>316738462.47000003</v>
      </c>
      <c r="AA1238" s="846">
        <v>42811</v>
      </c>
      <c r="AB1238" s="846">
        <v>46098</v>
      </c>
      <c r="AC1238" s="847">
        <v>379216570.06</v>
      </c>
      <c r="AD1238" s="448">
        <v>4.6083333333333334</v>
      </c>
      <c r="AE1238" s="448">
        <v>9.1305555555555564</v>
      </c>
      <c r="AF1238" s="848">
        <v>4.2000000000000003E-2</v>
      </c>
      <c r="AG1238" s="448">
        <v>1459636414.5492501</v>
      </c>
      <c r="AH1238" s="448">
        <v>2891998128.1635838</v>
      </c>
      <c r="AI1238" s="448">
        <v>13303015.423740001</v>
      </c>
      <c r="AJ1238" s="448">
        <v>4.6083333333333334</v>
      </c>
      <c r="AK1238" s="448">
        <v>9.1305555555555564</v>
      </c>
      <c r="AL1238" s="448">
        <v>4.2000000000000003E-2</v>
      </c>
    </row>
    <row r="1239" spans="1:38">
      <c r="A1239" s="437" t="s">
        <v>1121</v>
      </c>
      <c r="B1239" s="437" t="s">
        <v>3015</v>
      </c>
      <c r="C1239" s="437" t="s">
        <v>517</v>
      </c>
      <c r="D1239" s="437" t="s">
        <v>518</v>
      </c>
      <c r="E1239" s="437" t="s">
        <v>1393</v>
      </c>
      <c r="F1239" s="437" t="s">
        <v>525</v>
      </c>
      <c r="G1239" s="437" t="s">
        <v>1370</v>
      </c>
      <c r="H1239" s="437" t="s">
        <v>524</v>
      </c>
      <c r="I1239" s="437" t="s">
        <v>1</v>
      </c>
      <c r="J1239" s="437" t="s">
        <v>1122</v>
      </c>
      <c r="K1239" s="437" t="s">
        <v>521</v>
      </c>
      <c r="L1239" s="437" t="s">
        <v>533</v>
      </c>
      <c r="M1239" s="437">
        <v>1</v>
      </c>
      <c r="N1239" s="437">
        <v>1</v>
      </c>
      <c r="O1239" s="437">
        <v>1</v>
      </c>
      <c r="P1239" s="437">
        <v>0</v>
      </c>
      <c r="Q1239" s="437">
        <v>1</v>
      </c>
      <c r="R1239" s="437">
        <v>1</v>
      </c>
      <c r="S1239" s="448">
        <v>110000000</v>
      </c>
      <c r="T1239" s="448">
        <v>0</v>
      </c>
      <c r="U1239" s="448">
        <v>0</v>
      </c>
      <c r="V1239" s="448">
        <v>0</v>
      </c>
      <c r="W1239" s="448">
        <v>0</v>
      </c>
      <c r="X1239" s="448">
        <v>0</v>
      </c>
      <c r="Y1239" s="448">
        <v>0</v>
      </c>
      <c r="Z1239" s="448">
        <v>110000000</v>
      </c>
      <c r="AA1239" s="846">
        <v>42822</v>
      </c>
      <c r="AB1239" s="846">
        <v>45013</v>
      </c>
      <c r="AC1239" s="847">
        <v>110000000</v>
      </c>
      <c r="AD1239" s="448">
        <v>1.5944444444444446</v>
      </c>
      <c r="AE1239" s="448">
        <v>6.0861111111111112</v>
      </c>
      <c r="AF1239" s="848">
        <v>3.4500000000000003E-2</v>
      </c>
      <c r="AG1239" s="448">
        <v>175388888.8888889</v>
      </c>
      <c r="AH1239" s="448">
        <v>669472222.22222221</v>
      </c>
      <c r="AI1239" s="448">
        <v>3795000.0000000005</v>
      </c>
      <c r="AJ1239" s="448">
        <v>1.5944444444444446</v>
      </c>
      <c r="AK1239" s="448">
        <v>6.0861111111111112</v>
      </c>
      <c r="AL1239" s="448">
        <v>3.4500000000000003E-2</v>
      </c>
    </row>
    <row r="1240" spans="1:38">
      <c r="A1240" s="437" t="s">
        <v>1121</v>
      </c>
      <c r="B1240" s="437" t="s">
        <v>3016</v>
      </c>
      <c r="C1240" s="437" t="s">
        <v>517</v>
      </c>
      <c r="D1240" s="437" t="s">
        <v>518</v>
      </c>
      <c r="E1240" s="437" t="s">
        <v>1393</v>
      </c>
      <c r="F1240" s="437" t="s">
        <v>525</v>
      </c>
      <c r="G1240" s="437" t="s">
        <v>1370</v>
      </c>
      <c r="H1240" s="437" t="s">
        <v>524</v>
      </c>
      <c r="I1240" s="437" t="s">
        <v>1</v>
      </c>
      <c r="J1240" s="437" t="s">
        <v>1122</v>
      </c>
      <c r="K1240" s="437" t="s">
        <v>521</v>
      </c>
      <c r="L1240" s="437" t="s">
        <v>533</v>
      </c>
      <c r="M1240" s="437">
        <v>1</v>
      </c>
      <c r="N1240" s="437">
        <v>1</v>
      </c>
      <c r="O1240" s="437">
        <v>1</v>
      </c>
      <c r="P1240" s="437">
        <v>0</v>
      </c>
      <c r="Q1240" s="437">
        <v>1</v>
      </c>
      <c r="R1240" s="437">
        <v>1</v>
      </c>
      <c r="S1240" s="448">
        <v>165000000</v>
      </c>
      <c r="T1240" s="448">
        <v>0</v>
      </c>
      <c r="U1240" s="448">
        <v>0</v>
      </c>
      <c r="V1240" s="448">
        <v>0</v>
      </c>
      <c r="W1240" s="448">
        <v>0</v>
      </c>
      <c r="X1240" s="448">
        <v>0</v>
      </c>
      <c r="Y1240" s="448">
        <v>0</v>
      </c>
      <c r="Z1240" s="448">
        <v>165000000</v>
      </c>
      <c r="AA1240" s="846">
        <v>42822</v>
      </c>
      <c r="AB1240" s="846">
        <v>45744</v>
      </c>
      <c r="AC1240" s="847">
        <v>165000000</v>
      </c>
      <c r="AD1240" s="448">
        <v>3.625</v>
      </c>
      <c r="AE1240" s="448">
        <v>8.1166666666666671</v>
      </c>
      <c r="AF1240" s="848">
        <v>4.0500000000000001E-2</v>
      </c>
      <c r="AG1240" s="448">
        <v>598125000</v>
      </c>
      <c r="AH1240" s="448">
        <v>1339250000</v>
      </c>
      <c r="AI1240" s="448">
        <v>6682500</v>
      </c>
      <c r="AJ1240" s="448">
        <v>3.625</v>
      </c>
      <c r="AK1240" s="448">
        <v>8.1166666666666671</v>
      </c>
      <c r="AL1240" s="448">
        <v>4.0500000000000001E-2</v>
      </c>
    </row>
    <row r="1241" spans="1:38">
      <c r="A1241" s="437" t="s">
        <v>1121</v>
      </c>
      <c r="B1241" s="437" t="s">
        <v>3017</v>
      </c>
      <c r="C1241" s="437" t="s">
        <v>517</v>
      </c>
      <c r="D1241" s="437" t="s">
        <v>518</v>
      </c>
      <c r="E1241" s="437" t="s">
        <v>1393</v>
      </c>
      <c r="F1241" s="437" t="s">
        <v>525</v>
      </c>
      <c r="G1241" s="437" t="s">
        <v>1370</v>
      </c>
      <c r="H1241" s="437" t="s">
        <v>524</v>
      </c>
      <c r="I1241" s="437" t="s">
        <v>1</v>
      </c>
      <c r="J1241" s="437" t="s">
        <v>1122</v>
      </c>
      <c r="K1241" s="437" t="s">
        <v>521</v>
      </c>
      <c r="L1241" s="437" t="s">
        <v>533</v>
      </c>
      <c r="M1241" s="437">
        <v>1</v>
      </c>
      <c r="N1241" s="437">
        <v>1</v>
      </c>
      <c r="O1241" s="437">
        <v>1</v>
      </c>
      <c r="P1241" s="437">
        <v>0</v>
      </c>
      <c r="Q1241" s="437">
        <v>1</v>
      </c>
      <c r="R1241" s="437">
        <v>1</v>
      </c>
      <c r="S1241" s="448">
        <v>170000000</v>
      </c>
      <c r="T1241" s="448">
        <v>0</v>
      </c>
      <c r="U1241" s="448">
        <v>0</v>
      </c>
      <c r="V1241" s="448">
        <v>0</v>
      </c>
      <c r="W1241" s="448">
        <v>0</v>
      </c>
      <c r="X1241" s="448">
        <v>0</v>
      </c>
      <c r="Y1241" s="448">
        <v>0</v>
      </c>
      <c r="Z1241" s="448">
        <v>170000000</v>
      </c>
      <c r="AA1241" s="846">
        <v>42822</v>
      </c>
      <c r="AB1241" s="846">
        <v>46109</v>
      </c>
      <c r="AC1241" s="847">
        <v>170000000</v>
      </c>
      <c r="AD1241" s="448">
        <v>4.6388888888888893</v>
      </c>
      <c r="AE1241" s="448">
        <v>9.1305555555555564</v>
      </c>
      <c r="AF1241" s="848">
        <v>4.2000000000000003E-2</v>
      </c>
      <c r="AG1241" s="448">
        <v>788611111.11111116</v>
      </c>
      <c r="AH1241" s="448">
        <v>1552194444.4444447</v>
      </c>
      <c r="AI1241" s="448">
        <v>7140000</v>
      </c>
      <c r="AJ1241" s="448">
        <v>4.6388888888888893</v>
      </c>
      <c r="AK1241" s="448">
        <v>9.1305555555555564</v>
      </c>
      <c r="AL1241" s="448">
        <v>4.2000000000000003E-2</v>
      </c>
    </row>
    <row r="1242" spans="1:38">
      <c r="A1242" s="437" t="s">
        <v>1121</v>
      </c>
      <c r="B1242" s="437" t="s">
        <v>3018</v>
      </c>
      <c r="C1242" s="437" t="s">
        <v>517</v>
      </c>
      <c r="D1242" s="437" t="s">
        <v>518</v>
      </c>
      <c r="E1242" s="437" t="s">
        <v>1393</v>
      </c>
      <c r="F1242" s="437" t="s">
        <v>525</v>
      </c>
      <c r="G1242" s="437" t="s">
        <v>1370</v>
      </c>
      <c r="H1242" s="437" t="s">
        <v>524</v>
      </c>
      <c r="I1242" s="437" t="s">
        <v>1</v>
      </c>
      <c r="J1242" s="437" t="s">
        <v>1122</v>
      </c>
      <c r="K1242" s="437" t="s">
        <v>521</v>
      </c>
      <c r="L1242" s="437" t="s">
        <v>533</v>
      </c>
      <c r="M1242" s="437">
        <v>1</v>
      </c>
      <c r="N1242" s="437">
        <v>1</v>
      </c>
      <c r="O1242" s="437">
        <v>1</v>
      </c>
      <c r="P1242" s="437">
        <v>0</v>
      </c>
      <c r="Q1242" s="437">
        <v>1</v>
      </c>
      <c r="R1242" s="437">
        <v>1</v>
      </c>
      <c r="S1242" s="448">
        <v>194475571.03999999</v>
      </c>
      <c r="T1242" s="448">
        <v>0</v>
      </c>
      <c r="U1242" s="448">
        <v>0</v>
      </c>
      <c r="V1242" s="448">
        <v>0</v>
      </c>
      <c r="W1242" s="448">
        <v>0</v>
      </c>
      <c r="X1242" s="448">
        <v>0</v>
      </c>
      <c r="Y1242" s="448">
        <v>0</v>
      </c>
      <c r="Z1242" s="448">
        <v>194475571.03999999</v>
      </c>
      <c r="AA1242" s="846">
        <v>42828</v>
      </c>
      <c r="AB1242" s="846">
        <v>46115</v>
      </c>
      <c r="AC1242" s="847">
        <v>194475571.03999999</v>
      </c>
      <c r="AD1242" s="448">
        <v>4.6555555555555559</v>
      </c>
      <c r="AE1242" s="448">
        <v>9.1305555555555564</v>
      </c>
      <c r="AF1242" s="848">
        <v>4.2000000000000003E-2</v>
      </c>
      <c r="AG1242" s="448">
        <v>905391825.17511117</v>
      </c>
      <c r="AH1242" s="448">
        <v>1775670005.5791111</v>
      </c>
      <c r="AI1242" s="448">
        <v>8167973.9836800005</v>
      </c>
      <c r="AJ1242" s="448">
        <v>4.6555555555555559</v>
      </c>
      <c r="AK1242" s="448">
        <v>9.1305555555555564</v>
      </c>
      <c r="AL1242" s="448">
        <v>4.2000000000000003E-2</v>
      </c>
    </row>
    <row r="1243" spans="1:38">
      <c r="A1243" s="437" t="s">
        <v>1121</v>
      </c>
      <c r="B1243" s="437" t="s">
        <v>3019</v>
      </c>
      <c r="C1243" s="437" t="s">
        <v>517</v>
      </c>
      <c r="D1243" s="437" t="s">
        <v>518</v>
      </c>
      <c r="E1243" s="437" t="s">
        <v>1393</v>
      </c>
      <c r="F1243" s="437" t="s">
        <v>525</v>
      </c>
      <c r="G1243" s="437" t="s">
        <v>1370</v>
      </c>
      <c r="H1243" s="437" t="s">
        <v>524</v>
      </c>
      <c r="I1243" s="437" t="s">
        <v>1</v>
      </c>
      <c r="J1243" s="437" t="s">
        <v>1122</v>
      </c>
      <c r="K1243" s="437" t="s">
        <v>521</v>
      </c>
      <c r="L1243" s="437" t="s">
        <v>533</v>
      </c>
      <c r="M1243" s="437">
        <v>1</v>
      </c>
      <c r="N1243" s="437">
        <v>1</v>
      </c>
      <c r="O1243" s="437">
        <v>1</v>
      </c>
      <c r="P1243" s="437">
        <v>0</v>
      </c>
      <c r="Q1243" s="437">
        <v>1</v>
      </c>
      <c r="R1243" s="437">
        <v>1</v>
      </c>
      <c r="S1243" s="448">
        <v>100394591.44</v>
      </c>
      <c r="T1243" s="448">
        <v>0</v>
      </c>
      <c r="U1243" s="448">
        <v>0</v>
      </c>
      <c r="V1243" s="448">
        <v>0</v>
      </c>
      <c r="W1243" s="448">
        <v>0</v>
      </c>
      <c r="X1243" s="448">
        <v>0</v>
      </c>
      <c r="Y1243" s="448">
        <v>0</v>
      </c>
      <c r="Z1243" s="448">
        <v>100394591.44</v>
      </c>
      <c r="AA1243" s="846">
        <v>42860</v>
      </c>
      <c r="AB1243" s="846">
        <v>46147</v>
      </c>
      <c r="AC1243" s="847">
        <v>100394591.44</v>
      </c>
      <c r="AD1243" s="448">
        <v>4.7444444444444445</v>
      </c>
      <c r="AE1243" s="448">
        <v>9.1305555555555564</v>
      </c>
      <c r="AF1243" s="848">
        <v>4.2000000000000003E-2</v>
      </c>
      <c r="AG1243" s="448">
        <v>476316561.60977775</v>
      </c>
      <c r="AH1243" s="448">
        <v>916658394.62022233</v>
      </c>
      <c r="AI1243" s="448">
        <v>4216572.8404799998</v>
      </c>
      <c r="AJ1243" s="448">
        <v>4.7444444444444445</v>
      </c>
      <c r="AK1243" s="448">
        <v>9.1305555555555564</v>
      </c>
      <c r="AL1243" s="448">
        <v>4.1999999999999996E-2</v>
      </c>
    </row>
    <row r="1244" spans="1:38">
      <c r="A1244" s="437" t="s">
        <v>1121</v>
      </c>
      <c r="B1244" s="437" t="s">
        <v>3020</v>
      </c>
      <c r="C1244" s="437" t="s">
        <v>517</v>
      </c>
      <c r="D1244" s="437" t="s">
        <v>518</v>
      </c>
      <c r="E1244" s="437" t="s">
        <v>1393</v>
      </c>
      <c r="F1244" s="437" t="s">
        <v>525</v>
      </c>
      <c r="G1244" s="437" t="s">
        <v>1370</v>
      </c>
      <c r="H1244" s="437" t="s">
        <v>524</v>
      </c>
      <c r="I1244" s="437" t="s">
        <v>1</v>
      </c>
      <c r="J1244" s="437" t="s">
        <v>1122</v>
      </c>
      <c r="K1244" s="437" t="s">
        <v>521</v>
      </c>
      <c r="L1244" s="437" t="s">
        <v>533</v>
      </c>
      <c r="M1244" s="437">
        <v>1</v>
      </c>
      <c r="N1244" s="437">
        <v>1</v>
      </c>
      <c r="O1244" s="437">
        <v>1</v>
      </c>
      <c r="P1244" s="437">
        <v>0</v>
      </c>
      <c r="Q1244" s="437">
        <v>1</v>
      </c>
      <c r="R1244" s="437">
        <v>1</v>
      </c>
      <c r="S1244" s="448">
        <v>428544266.87</v>
      </c>
      <c r="T1244" s="448">
        <v>0</v>
      </c>
      <c r="U1244" s="448">
        <v>0</v>
      </c>
      <c r="V1244" s="448">
        <v>0</v>
      </c>
      <c r="W1244" s="448">
        <v>0</v>
      </c>
      <c r="X1244" s="448">
        <v>0</v>
      </c>
      <c r="Y1244" s="448">
        <v>0</v>
      </c>
      <c r="Z1244" s="448">
        <v>428544266.87</v>
      </c>
      <c r="AA1244" s="846">
        <v>42860</v>
      </c>
      <c r="AB1244" s="846">
        <v>46147</v>
      </c>
      <c r="AC1244" s="847">
        <v>428544266.87</v>
      </c>
      <c r="AD1244" s="448">
        <v>4.7444444444444445</v>
      </c>
      <c r="AE1244" s="448">
        <v>9.1305555555555564</v>
      </c>
      <c r="AF1244" s="848">
        <v>4.2000000000000003E-2</v>
      </c>
      <c r="AG1244" s="448">
        <v>2033204466.149889</v>
      </c>
      <c r="AH1244" s="448">
        <v>3912847236.6713614</v>
      </c>
      <c r="AI1244" s="448">
        <v>17998859.20854</v>
      </c>
      <c r="AJ1244" s="448">
        <v>4.7444444444444445</v>
      </c>
      <c r="AK1244" s="448">
        <v>9.1305555555555564</v>
      </c>
      <c r="AL1244" s="448">
        <v>4.2000000000000003E-2</v>
      </c>
    </row>
    <row r="1245" spans="1:38">
      <c r="A1245" s="437" t="s">
        <v>1123</v>
      </c>
      <c r="B1245" s="437" t="s">
        <v>3021</v>
      </c>
      <c r="C1245" s="437" t="s">
        <v>517</v>
      </c>
      <c r="D1245" s="437" t="s">
        <v>518</v>
      </c>
      <c r="E1245" s="437" t="s">
        <v>1393</v>
      </c>
      <c r="F1245" s="437" t="s">
        <v>528</v>
      </c>
      <c r="G1245" s="437" t="s">
        <v>1370</v>
      </c>
      <c r="H1245" s="437" t="s">
        <v>524</v>
      </c>
      <c r="I1245" s="437" t="s">
        <v>1</v>
      </c>
      <c r="J1245" s="437" t="s">
        <v>85</v>
      </c>
      <c r="K1245" s="437" t="s">
        <v>521</v>
      </c>
      <c r="L1245" s="437" t="s">
        <v>533</v>
      </c>
      <c r="M1245" s="437">
        <v>1</v>
      </c>
      <c r="N1245" s="437">
        <v>1</v>
      </c>
      <c r="O1245" s="437">
        <v>1</v>
      </c>
      <c r="P1245" s="437">
        <v>0</v>
      </c>
      <c r="Q1245" s="437">
        <v>1</v>
      </c>
      <c r="R1245" s="437">
        <v>1</v>
      </c>
      <c r="S1245" s="448">
        <v>75000000</v>
      </c>
      <c r="T1245" s="448">
        <v>0</v>
      </c>
      <c r="U1245" s="448">
        <v>0</v>
      </c>
      <c r="V1245" s="448">
        <v>0</v>
      </c>
      <c r="W1245" s="448">
        <v>0</v>
      </c>
      <c r="X1245" s="448">
        <v>0</v>
      </c>
      <c r="Y1245" s="448">
        <v>0</v>
      </c>
      <c r="Z1245" s="448">
        <v>75000000</v>
      </c>
      <c r="AA1245" s="846">
        <v>43402</v>
      </c>
      <c r="AB1245" s="846">
        <v>44498</v>
      </c>
      <c r="AC1245" s="847">
        <v>75000000</v>
      </c>
      <c r="AD1245" s="448">
        <v>0.16388888888888889</v>
      </c>
      <c r="AE1245" s="448">
        <v>3.0444444444444443</v>
      </c>
      <c r="AF1245" s="848">
        <v>2.5899999999999999E-2</v>
      </c>
      <c r="AG1245" s="448">
        <v>12291666.666666666</v>
      </c>
      <c r="AH1245" s="448">
        <v>228333333.33333331</v>
      </c>
      <c r="AI1245" s="448">
        <v>1942500</v>
      </c>
      <c r="AJ1245" s="448">
        <v>0.16388888888888889</v>
      </c>
      <c r="AK1245" s="448">
        <v>3.0444444444444443</v>
      </c>
      <c r="AL1245" s="448">
        <v>2.5899999999999999E-2</v>
      </c>
    </row>
    <row r="1246" spans="1:38">
      <c r="A1246" s="437" t="s">
        <v>1124</v>
      </c>
      <c r="B1246" s="437" t="s">
        <v>3022</v>
      </c>
      <c r="C1246" s="437" t="s">
        <v>517</v>
      </c>
      <c r="D1246" s="437" t="s">
        <v>518</v>
      </c>
      <c r="E1246" s="437" t="s">
        <v>1393</v>
      </c>
      <c r="F1246" s="437" t="s">
        <v>528</v>
      </c>
      <c r="G1246" s="437" t="s">
        <v>1370</v>
      </c>
      <c r="H1246" s="437" t="s">
        <v>524</v>
      </c>
      <c r="I1246" s="437" t="s">
        <v>1</v>
      </c>
      <c r="J1246" s="437" t="s">
        <v>85</v>
      </c>
      <c r="K1246" s="437" t="s">
        <v>521</v>
      </c>
      <c r="L1246" s="437" t="s">
        <v>533</v>
      </c>
      <c r="M1246" s="437">
        <v>1</v>
      </c>
      <c r="N1246" s="437">
        <v>1</v>
      </c>
      <c r="O1246" s="437">
        <v>1</v>
      </c>
      <c r="P1246" s="437">
        <v>0</v>
      </c>
      <c r="Q1246" s="437">
        <v>1</v>
      </c>
      <c r="R1246" s="437">
        <v>1</v>
      </c>
      <c r="S1246" s="448">
        <v>75000000</v>
      </c>
      <c r="T1246" s="448">
        <v>0</v>
      </c>
      <c r="U1246" s="448">
        <v>0</v>
      </c>
      <c r="V1246" s="448">
        <v>0</v>
      </c>
      <c r="W1246" s="448">
        <v>0</v>
      </c>
      <c r="X1246" s="448">
        <v>0</v>
      </c>
      <c r="Y1246" s="448">
        <v>0</v>
      </c>
      <c r="Z1246" s="448">
        <v>75000000</v>
      </c>
      <c r="AA1246" s="846">
        <v>43434</v>
      </c>
      <c r="AB1246" s="846">
        <v>44530</v>
      </c>
      <c r="AC1246" s="847">
        <v>75000000</v>
      </c>
      <c r="AD1246" s="448">
        <v>0.25277777777777777</v>
      </c>
      <c r="AE1246" s="448">
        <v>3.0444444444444443</v>
      </c>
      <c r="AF1246" s="848">
        <v>2.5899999999999999E-2</v>
      </c>
      <c r="AG1246" s="448">
        <v>18958333.333333332</v>
      </c>
      <c r="AH1246" s="448">
        <v>228333333.33333331</v>
      </c>
      <c r="AI1246" s="448">
        <v>1942500</v>
      </c>
      <c r="AJ1246" s="448">
        <v>0.25277777777777777</v>
      </c>
      <c r="AK1246" s="448">
        <v>3.0444444444444443</v>
      </c>
      <c r="AL1246" s="448">
        <v>2.5899999999999999E-2</v>
      </c>
    </row>
    <row r="1247" spans="1:38">
      <c r="A1247" s="437" t="s">
        <v>1125</v>
      </c>
      <c r="B1247" s="437" t="s">
        <v>3023</v>
      </c>
      <c r="C1247" s="437" t="s">
        <v>517</v>
      </c>
      <c r="D1247" s="437" t="s">
        <v>518</v>
      </c>
      <c r="E1247" s="437" t="s">
        <v>1393</v>
      </c>
      <c r="F1247" s="437" t="s">
        <v>528</v>
      </c>
      <c r="G1247" s="437" t="s">
        <v>1370</v>
      </c>
      <c r="H1247" s="437" t="s">
        <v>524</v>
      </c>
      <c r="I1247" s="437" t="s">
        <v>1</v>
      </c>
      <c r="J1247" s="437" t="s">
        <v>85</v>
      </c>
      <c r="K1247" s="437" t="s">
        <v>521</v>
      </c>
      <c r="L1247" s="437" t="s">
        <v>533</v>
      </c>
      <c r="M1247" s="437">
        <v>1</v>
      </c>
      <c r="N1247" s="437">
        <v>1</v>
      </c>
      <c r="O1247" s="437">
        <v>1</v>
      </c>
      <c r="P1247" s="437">
        <v>0</v>
      </c>
      <c r="Q1247" s="437">
        <v>1</v>
      </c>
      <c r="R1247" s="437">
        <v>1</v>
      </c>
      <c r="S1247" s="448">
        <v>150000000</v>
      </c>
      <c r="T1247" s="448">
        <v>0</v>
      </c>
      <c r="U1247" s="448">
        <v>0</v>
      </c>
      <c r="V1247" s="448">
        <v>0</v>
      </c>
      <c r="W1247" s="448">
        <v>0</v>
      </c>
      <c r="X1247" s="448">
        <v>0</v>
      </c>
      <c r="Y1247" s="448">
        <v>0</v>
      </c>
      <c r="Z1247" s="448">
        <v>150000000</v>
      </c>
      <c r="AA1247" s="846">
        <v>43467</v>
      </c>
      <c r="AB1247" s="846">
        <v>44563</v>
      </c>
      <c r="AC1247" s="847">
        <v>150000000</v>
      </c>
      <c r="AD1247" s="448">
        <v>0.34444444444444444</v>
      </c>
      <c r="AE1247" s="448">
        <v>3.0444444444444443</v>
      </c>
      <c r="AF1247" s="848">
        <v>2.5899999999999999E-2</v>
      </c>
      <c r="AG1247" s="448">
        <v>51666666.666666664</v>
      </c>
      <c r="AH1247" s="448">
        <v>456666666.66666663</v>
      </c>
      <c r="AI1247" s="448">
        <v>3885000</v>
      </c>
      <c r="AJ1247" s="448">
        <v>0.34444444444444444</v>
      </c>
      <c r="AK1247" s="448">
        <v>3.0444444444444443</v>
      </c>
      <c r="AL1247" s="448">
        <v>2.5899999999999999E-2</v>
      </c>
    </row>
    <row r="1248" spans="1:38">
      <c r="A1248" s="437" t="s">
        <v>1126</v>
      </c>
      <c r="B1248" s="437" t="s">
        <v>3024</v>
      </c>
      <c r="C1248" s="437" t="s">
        <v>517</v>
      </c>
      <c r="D1248" s="437" t="s">
        <v>518</v>
      </c>
      <c r="E1248" s="437" t="s">
        <v>1393</v>
      </c>
      <c r="F1248" s="437" t="s">
        <v>408</v>
      </c>
      <c r="G1248" s="437" t="s">
        <v>1370</v>
      </c>
      <c r="H1248" s="437" t="s">
        <v>524</v>
      </c>
      <c r="I1248" s="437" t="s">
        <v>1</v>
      </c>
      <c r="J1248" s="437" t="s">
        <v>408</v>
      </c>
      <c r="K1248" s="437" t="s">
        <v>521</v>
      </c>
      <c r="L1248" s="437" t="s">
        <v>533</v>
      </c>
      <c r="M1248" s="437">
        <v>1</v>
      </c>
      <c r="N1248" s="437">
        <v>1</v>
      </c>
      <c r="O1248" s="437">
        <v>1</v>
      </c>
      <c r="P1248" s="437">
        <v>0</v>
      </c>
      <c r="Q1248" s="437">
        <v>1</v>
      </c>
      <c r="R1248" s="437">
        <v>1</v>
      </c>
      <c r="S1248" s="448">
        <v>100000000</v>
      </c>
      <c r="T1248" s="448">
        <v>0</v>
      </c>
      <c r="U1248" s="448">
        <v>0</v>
      </c>
      <c r="V1248" s="448">
        <v>0</v>
      </c>
      <c r="W1248" s="448">
        <v>0</v>
      </c>
      <c r="X1248" s="448">
        <v>0</v>
      </c>
      <c r="Y1248" s="448">
        <v>0</v>
      </c>
      <c r="Z1248" s="448">
        <v>100000000</v>
      </c>
      <c r="AA1248" s="846">
        <v>43455</v>
      </c>
      <c r="AB1248" s="846">
        <v>45281</v>
      </c>
      <c r="AC1248" s="847">
        <v>230000000</v>
      </c>
      <c r="AD1248" s="448">
        <v>2.338888888888889</v>
      </c>
      <c r="AE1248" s="448">
        <v>5.072222222222222</v>
      </c>
      <c r="AF1248" s="848">
        <v>3.5999999999999997E-2</v>
      </c>
      <c r="AG1248" s="448">
        <v>233888888.8888889</v>
      </c>
      <c r="AH1248" s="448">
        <v>507222222.22222221</v>
      </c>
      <c r="AI1248" s="448">
        <v>3599999.9999999995</v>
      </c>
      <c r="AJ1248" s="448">
        <v>2.338888888888889</v>
      </c>
      <c r="AK1248" s="448">
        <v>5.072222222222222</v>
      </c>
      <c r="AL1248" s="448">
        <v>3.5999999999999997E-2</v>
      </c>
    </row>
    <row r="1249" spans="1:38">
      <c r="A1249" s="437">
        <v>70001042</v>
      </c>
      <c r="B1249" s="437" t="s">
        <v>3025</v>
      </c>
      <c r="C1249" s="437" t="s">
        <v>517</v>
      </c>
      <c r="D1249" s="437" t="s">
        <v>518</v>
      </c>
      <c r="E1249" s="437" t="s">
        <v>1393</v>
      </c>
      <c r="F1249" s="437" t="s">
        <v>1127</v>
      </c>
      <c r="G1249" s="437" t="s">
        <v>1370</v>
      </c>
      <c r="H1249" s="437" t="s">
        <v>524</v>
      </c>
      <c r="I1249" s="437" t="s">
        <v>1</v>
      </c>
      <c r="J1249" s="437" t="s">
        <v>1128</v>
      </c>
      <c r="K1249" s="437" t="s">
        <v>521</v>
      </c>
      <c r="L1249" s="437" t="s">
        <v>533</v>
      </c>
      <c r="M1249" s="437">
        <v>1</v>
      </c>
      <c r="N1249" s="437">
        <v>1</v>
      </c>
      <c r="O1249" s="437">
        <v>1</v>
      </c>
      <c r="P1249" s="437">
        <v>0</v>
      </c>
      <c r="Q1249" s="437">
        <v>1</v>
      </c>
      <c r="R1249" s="437">
        <v>1</v>
      </c>
      <c r="S1249" s="448">
        <v>18009000</v>
      </c>
      <c r="T1249" s="448">
        <v>0</v>
      </c>
      <c r="U1249" s="448">
        <v>0</v>
      </c>
      <c r="V1249" s="448">
        <v>0</v>
      </c>
      <c r="W1249" s="448">
        <v>0</v>
      </c>
      <c r="X1249" s="448">
        <v>0</v>
      </c>
      <c r="Y1249" s="448">
        <v>0</v>
      </c>
      <c r="Z1249" s="448">
        <v>18009000</v>
      </c>
      <c r="AA1249" s="846"/>
      <c r="AB1249" s="846"/>
      <c r="AC1249" s="847"/>
      <c r="AD1249" s="448">
        <v>-123.44166666666666</v>
      </c>
      <c r="AE1249" s="448">
        <v>0</v>
      </c>
      <c r="AF1249" s="848"/>
      <c r="AG1249" s="448">
        <v>0</v>
      </c>
      <c r="AH1249" s="448">
        <v>0</v>
      </c>
      <c r="AI1249" s="448">
        <v>0</v>
      </c>
      <c r="AJ1249" s="448">
        <v>0</v>
      </c>
      <c r="AK1249" s="448">
        <v>0</v>
      </c>
      <c r="AL1249" s="448">
        <v>0</v>
      </c>
    </row>
    <row r="1250" spans="1:38">
      <c r="A1250" s="437">
        <v>70001043</v>
      </c>
      <c r="B1250" s="437" t="s">
        <v>3026</v>
      </c>
      <c r="C1250" s="437" t="s">
        <v>517</v>
      </c>
      <c r="D1250" s="437" t="s">
        <v>518</v>
      </c>
      <c r="E1250" s="437" t="s">
        <v>1393</v>
      </c>
      <c r="F1250" s="437" t="s">
        <v>1127</v>
      </c>
      <c r="G1250" s="437" t="s">
        <v>1370</v>
      </c>
      <c r="H1250" s="437" t="s">
        <v>524</v>
      </c>
      <c r="I1250" s="437" t="s">
        <v>1</v>
      </c>
      <c r="J1250" s="437" t="s">
        <v>1128</v>
      </c>
      <c r="K1250" s="437" t="s">
        <v>521</v>
      </c>
      <c r="L1250" s="437" t="s">
        <v>533</v>
      </c>
      <c r="M1250" s="437">
        <v>1</v>
      </c>
      <c r="N1250" s="437">
        <v>1</v>
      </c>
      <c r="O1250" s="437">
        <v>1</v>
      </c>
      <c r="P1250" s="437">
        <v>0</v>
      </c>
      <c r="Q1250" s="437">
        <v>1</v>
      </c>
      <c r="R1250" s="437">
        <v>1</v>
      </c>
      <c r="S1250" s="448">
        <v>53350236.890000001</v>
      </c>
      <c r="T1250" s="448">
        <v>0</v>
      </c>
      <c r="U1250" s="448">
        <v>0</v>
      </c>
      <c r="V1250" s="448">
        <v>0</v>
      </c>
      <c r="W1250" s="448">
        <v>0</v>
      </c>
      <c r="X1250" s="448">
        <v>0</v>
      </c>
      <c r="Y1250" s="448">
        <v>0</v>
      </c>
      <c r="Z1250" s="448">
        <v>53350236.890000001</v>
      </c>
      <c r="AA1250" s="846"/>
      <c r="AB1250" s="846"/>
      <c r="AC1250" s="847"/>
      <c r="AD1250" s="448">
        <v>-123.44166666666666</v>
      </c>
      <c r="AE1250" s="448">
        <v>0</v>
      </c>
      <c r="AF1250" s="848"/>
      <c r="AG1250" s="448">
        <v>0</v>
      </c>
      <c r="AH1250" s="448">
        <v>0</v>
      </c>
      <c r="AI1250" s="448">
        <v>0</v>
      </c>
      <c r="AJ1250" s="448">
        <v>0</v>
      </c>
      <c r="AK1250" s="448">
        <v>0</v>
      </c>
      <c r="AL1250" s="448">
        <v>0</v>
      </c>
    </row>
    <row r="1251" spans="1:38">
      <c r="A1251" s="437" t="s">
        <v>1129</v>
      </c>
      <c r="B1251" s="437" t="s">
        <v>3027</v>
      </c>
      <c r="C1251" s="437" t="s">
        <v>517</v>
      </c>
      <c r="D1251" s="437" t="s">
        <v>518</v>
      </c>
      <c r="E1251" s="437" t="s">
        <v>1393</v>
      </c>
      <c r="F1251" s="437" t="s">
        <v>33</v>
      </c>
      <c r="G1251" s="437" t="s">
        <v>1370</v>
      </c>
      <c r="H1251" s="437" t="s">
        <v>519</v>
      </c>
      <c r="I1251" s="437" t="s">
        <v>1</v>
      </c>
      <c r="J1251" s="437" t="s">
        <v>1130</v>
      </c>
      <c r="K1251" s="437" t="s">
        <v>521</v>
      </c>
      <c r="L1251" s="437" t="s">
        <v>533</v>
      </c>
      <c r="M1251" s="437">
        <v>1</v>
      </c>
      <c r="N1251" s="437">
        <v>1</v>
      </c>
      <c r="O1251" s="437">
        <v>1</v>
      </c>
      <c r="P1251" s="437">
        <v>0</v>
      </c>
      <c r="Q1251" s="437">
        <v>0</v>
      </c>
      <c r="R1251" s="437">
        <v>1</v>
      </c>
      <c r="S1251" s="448">
        <v>63636363.640000001</v>
      </c>
      <c r="T1251" s="448">
        <v>0</v>
      </c>
      <c r="U1251" s="448">
        <v>0</v>
      </c>
      <c r="V1251" s="448">
        <v>0</v>
      </c>
      <c r="W1251" s="448">
        <v>0</v>
      </c>
      <c r="X1251" s="448">
        <v>0</v>
      </c>
      <c r="Y1251" s="448">
        <v>0</v>
      </c>
      <c r="Z1251" s="448">
        <v>63636363.640000001</v>
      </c>
      <c r="AA1251" s="846">
        <v>41228</v>
      </c>
      <c r="AB1251" s="846">
        <v>45611</v>
      </c>
      <c r="AC1251" s="847">
        <v>100000000</v>
      </c>
      <c r="AD1251" s="448">
        <v>3.2555555555555555</v>
      </c>
      <c r="AE1251" s="448">
        <v>12.175000000000001</v>
      </c>
      <c r="AF1251" s="848">
        <v>7.4999999999999997E-2</v>
      </c>
      <c r="AG1251" s="448">
        <v>207171717.18355554</v>
      </c>
      <c r="AH1251" s="448">
        <v>774772727.31700003</v>
      </c>
      <c r="AI1251" s="448">
        <v>4772727.273</v>
      </c>
      <c r="AJ1251" s="448">
        <v>3.2555555555555555</v>
      </c>
      <c r="AK1251" s="448">
        <v>12.175000000000001</v>
      </c>
      <c r="AL1251" s="448">
        <v>7.4999999999999997E-2</v>
      </c>
    </row>
    <row r="1252" spans="1:38">
      <c r="A1252" s="437" t="s">
        <v>1129</v>
      </c>
      <c r="B1252" s="437" t="s">
        <v>3028</v>
      </c>
      <c r="C1252" s="437" t="s">
        <v>517</v>
      </c>
      <c r="D1252" s="437" t="s">
        <v>518</v>
      </c>
      <c r="E1252" s="437" t="s">
        <v>1393</v>
      </c>
      <c r="F1252" s="437" t="s">
        <v>33</v>
      </c>
      <c r="G1252" s="437" t="s">
        <v>1370</v>
      </c>
      <c r="H1252" s="437" t="s">
        <v>519</v>
      </c>
      <c r="I1252" s="437" t="s">
        <v>1</v>
      </c>
      <c r="J1252" s="437" t="s">
        <v>1130</v>
      </c>
      <c r="K1252" s="437" t="s">
        <v>521</v>
      </c>
      <c r="L1252" s="437" t="s">
        <v>533</v>
      </c>
      <c r="M1252" s="437">
        <v>1</v>
      </c>
      <c r="N1252" s="437">
        <v>1</v>
      </c>
      <c r="O1252" s="437">
        <v>1</v>
      </c>
      <c r="P1252" s="437">
        <v>0</v>
      </c>
      <c r="Q1252" s="437">
        <v>0</v>
      </c>
      <c r="R1252" s="437">
        <v>1</v>
      </c>
      <c r="S1252" s="448">
        <v>31818181.800000001</v>
      </c>
      <c r="T1252" s="448">
        <v>0</v>
      </c>
      <c r="U1252" s="448">
        <v>0</v>
      </c>
      <c r="V1252" s="448">
        <v>0</v>
      </c>
      <c r="W1252" s="448">
        <v>0</v>
      </c>
      <c r="X1252" s="448">
        <v>0</v>
      </c>
      <c r="Y1252" s="448">
        <v>0</v>
      </c>
      <c r="Z1252" s="448">
        <v>31818181.800000001</v>
      </c>
      <c r="AA1252" s="846">
        <v>41236</v>
      </c>
      <c r="AB1252" s="846">
        <v>45619</v>
      </c>
      <c r="AC1252" s="847">
        <v>50000000</v>
      </c>
      <c r="AD1252" s="448">
        <v>3.2777777777777777</v>
      </c>
      <c r="AE1252" s="448">
        <v>12.175000000000001</v>
      </c>
      <c r="AF1252" s="848">
        <v>7.4999999999999997E-2</v>
      </c>
      <c r="AG1252" s="448">
        <v>104292929.23333333</v>
      </c>
      <c r="AH1252" s="448">
        <v>387386363.41500002</v>
      </c>
      <c r="AI1252" s="448">
        <v>2386363.6349999998</v>
      </c>
      <c r="AJ1252" s="448">
        <v>3.2777777777777777</v>
      </c>
      <c r="AK1252" s="448">
        <v>12.175000000000001</v>
      </c>
      <c r="AL1252" s="448">
        <v>7.4999999999999997E-2</v>
      </c>
    </row>
    <row r="1253" spans="1:38">
      <c r="A1253" s="437" t="s">
        <v>1129</v>
      </c>
      <c r="B1253" s="437" t="s">
        <v>3029</v>
      </c>
      <c r="C1253" s="437" t="s">
        <v>517</v>
      </c>
      <c r="D1253" s="437" t="s">
        <v>518</v>
      </c>
      <c r="E1253" s="437" t="s">
        <v>1393</v>
      </c>
      <c r="F1253" s="437" t="s">
        <v>33</v>
      </c>
      <c r="G1253" s="437" t="s">
        <v>1370</v>
      </c>
      <c r="H1253" s="437" t="s">
        <v>519</v>
      </c>
      <c r="I1253" s="437" t="s">
        <v>1</v>
      </c>
      <c r="J1253" s="437" t="s">
        <v>1130</v>
      </c>
      <c r="K1253" s="437" t="s">
        <v>521</v>
      </c>
      <c r="L1253" s="437" t="s">
        <v>533</v>
      </c>
      <c r="M1253" s="437">
        <v>1</v>
      </c>
      <c r="N1253" s="437">
        <v>1</v>
      </c>
      <c r="O1253" s="437">
        <v>1</v>
      </c>
      <c r="P1253" s="437">
        <v>0</v>
      </c>
      <c r="Q1253" s="437">
        <v>0</v>
      </c>
      <c r="R1253" s="437">
        <v>1</v>
      </c>
      <c r="S1253" s="448">
        <v>15909090.92</v>
      </c>
      <c r="T1253" s="448">
        <v>0</v>
      </c>
      <c r="U1253" s="448">
        <v>0</v>
      </c>
      <c r="V1253" s="448">
        <v>0</v>
      </c>
      <c r="W1253" s="448">
        <v>0</v>
      </c>
      <c r="X1253" s="448">
        <v>0</v>
      </c>
      <c r="Y1253" s="448">
        <v>0</v>
      </c>
      <c r="Z1253" s="448">
        <v>15909090.92</v>
      </c>
      <c r="AA1253" s="846">
        <v>41246</v>
      </c>
      <c r="AB1253" s="846">
        <v>45629</v>
      </c>
      <c r="AC1253" s="847">
        <v>25000000</v>
      </c>
      <c r="AD1253" s="448">
        <v>3.3055555555555554</v>
      </c>
      <c r="AE1253" s="448">
        <v>12.175000000000001</v>
      </c>
      <c r="AF1253" s="848">
        <v>7.4999999999999997E-2</v>
      </c>
      <c r="AG1253" s="448">
        <v>52588383.87444444</v>
      </c>
      <c r="AH1253" s="448">
        <v>193693181.95100001</v>
      </c>
      <c r="AI1253" s="448">
        <v>1193181.8189999999</v>
      </c>
      <c r="AJ1253" s="448">
        <v>3.3055555555555554</v>
      </c>
      <c r="AK1253" s="448">
        <v>12.175000000000001</v>
      </c>
      <c r="AL1253" s="448">
        <v>7.4999999999999997E-2</v>
      </c>
    </row>
    <row r="1254" spans="1:38">
      <c r="A1254" s="437" t="s">
        <v>1129</v>
      </c>
      <c r="B1254" s="437" t="s">
        <v>3030</v>
      </c>
      <c r="C1254" s="437" t="s">
        <v>517</v>
      </c>
      <c r="D1254" s="437" t="s">
        <v>518</v>
      </c>
      <c r="E1254" s="437" t="s">
        <v>1393</v>
      </c>
      <c r="F1254" s="437" t="s">
        <v>33</v>
      </c>
      <c r="G1254" s="437" t="s">
        <v>1370</v>
      </c>
      <c r="H1254" s="437" t="s">
        <v>519</v>
      </c>
      <c r="I1254" s="437" t="s">
        <v>1</v>
      </c>
      <c r="J1254" s="437" t="s">
        <v>1130</v>
      </c>
      <c r="K1254" s="437" t="s">
        <v>521</v>
      </c>
      <c r="L1254" s="437" t="s">
        <v>533</v>
      </c>
      <c r="M1254" s="437">
        <v>1</v>
      </c>
      <c r="N1254" s="437">
        <v>1</v>
      </c>
      <c r="O1254" s="437">
        <v>1</v>
      </c>
      <c r="P1254" s="437">
        <v>0</v>
      </c>
      <c r="Q1254" s="437">
        <v>0</v>
      </c>
      <c r="R1254" s="437">
        <v>1</v>
      </c>
      <c r="S1254" s="448">
        <v>15909090.92</v>
      </c>
      <c r="T1254" s="448">
        <v>0</v>
      </c>
      <c r="U1254" s="448">
        <v>0</v>
      </c>
      <c r="V1254" s="448">
        <v>0</v>
      </c>
      <c r="W1254" s="448">
        <v>0</v>
      </c>
      <c r="X1254" s="448">
        <v>0</v>
      </c>
      <c r="Y1254" s="448">
        <v>0</v>
      </c>
      <c r="Z1254" s="448">
        <v>15909090.92</v>
      </c>
      <c r="AA1254" s="846">
        <v>41264</v>
      </c>
      <c r="AB1254" s="846">
        <v>45647</v>
      </c>
      <c r="AC1254" s="847">
        <v>25000000</v>
      </c>
      <c r="AD1254" s="448">
        <v>3.3555555555555556</v>
      </c>
      <c r="AE1254" s="448">
        <v>12.175000000000001</v>
      </c>
      <c r="AF1254" s="848">
        <v>7.4999999999999997E-2</v>
      </c>
      <c r="AG1254" s="448">
        <v>53383838.420444444</v>
      </c>
      <c r="AH1254" s="448">
        <v>193693181.95100001</v>
      </c>
      <c r="AI1254" s="448">
        <v>1193181.8189999999</v>
      </c>
      <c r="AJ1254" s="448">
        <v>3.3555555555555556</v>
      </c>
      <c r="AK1254" s="448">
        <v>12.175000000000001</v>
      </c>
      <c r="AL1254" s="448">
        <v>7.4999999999999997E-2</v>
      </c>
    </row>
    <row r="1255" spans="1:38">
      <c r="A1255" s="437" t="s">
        <v>540</v>
      </c>
      <c r="B1255" s="437" t="s">
        <v>3031</v>
      </c>
      <c r="C1255" s="437" t="s">
        <v>517</v>
      </c>
      <c r="D1255" s="437" t="s">
        <v>518</v>
      </c>
      <c r="E1255" s="437" t="s">
        <v>1393</v>
      </c>
      <c r="F1255" s="437" t="s">
        <v>33</v>
      </c>
      <c r="G1255" s="437" t="s">
        <v>1370</v>
      </c>
      <c r="H1255" s="437" t="s">
        <v>519</v>
      </c>
      <c r="I1255" s="437" t="s">
        <v>1</v>
      </c>
      <c r="J1255" s="437" t="s">
        <v>1130</v>
      </c>
      <c r="K1255" s="437" t="s">
        <v>521</v>
      </c>
      <c r="L1255" s="437" t="s">
        <v>533</v>
      </c>
      <c r="M1255" s="437">
        <v>1</v>
      </c>
      <c r="N1255" s="437">
        <v>1</v>
      </c>
      <c r="O1255" s="437">
        <v>1</v>
      </c>
      <c r="P1255" s="437">
        <v>0</v>
      </c>
      <c r="Q1255" s="437">
        <v>0</v>
      </c>
      <c r="R1255" s="437">
        <v>1</v>
      </c>
      <c r="S1255" s="448">
        <v>29090909.079999998</v>
      </c>
      <c r="T1255" s="448">
        <v>0</v>
      </c>
      <c r="U1255" s="448">
        <v>0</v>
      </c>
      <c r="V1255" s="448">
        <v>0</v>
      </c>
      <c r="W1255" s="448">
        <v>0</v>
      </c>
      <c r="X1255" s="448">
        <v>0</v>
      </c>
      <c r="Y1255" s="448">
        <v>0</v>
      </c>
      <c r="Z1255" s="448">
        <v>29090909.079999998</v>
      </c>
      <c r="AA1255" s="846">
        <v>41421</v>
      </c>
      <c r="AB1255" s="846">
        <v>45804</v>
      </c>
      <c r="AC1255" s="847">
        <v>40000000</v>
      </c>
      <c r="AD1255" s="448">
        <v>3.7916666666666665</v>
      </c>
      <c r="AE1255" s="448">
        <v>12.175000000000001</v>
      </c>
      <c r="AF1255" s="848">
        <v>7.4999999999999997E-2</v>
      </c>
      <c r="AG1255" s="448">
        <v>110303030.26166666</v>
      </c>
      <c r="AH1255" s="448">
        <v>354181818.04900002</v>
      </c>
      <c r="AI1255" s="448">
        <v>2181818.1809999999</v>
      </c>
      <c r="AJ1255" s="448">
        <v>3.7916666666666665</v>
      </c>
      <c r="AK1255" s="448">
        <v>12.175000000000002</v>
      </c>
      <c r="AL1255" s="448">
        <v>7.4999999999999997E-2</v>
      </c>
    </row>
    <row r="1256" spans="1:38">
      <c r="A1256" s="437" t="s">
        <v>540</v>
      </c>
      <c r="B1256" s="437" t="s">
        <v>3032</v>
      </c>
      <c r="C1256" s="437" t="s">
        <v>517</v>
      </c>
      <c r="D1256" s="437" t="s">
        <v>518</v>
      </c>
      <c r="E1256" s="437" t="s">
        <v>1393</v>
      </c>
      <c r="F1256" s="437" t="s">
        <v>33</v>
      </c>
      <c r="G1256" s="437" t="s">
        <v>1370</v>
      </c>
      <c r="H1256" s="437" t="s">
        <v>519</v>
      </c>
      <c r="I1256" s="437" t="s">
        <v>1</v>
      </c>
      <c r="J1256" s="437" t="s">
        <v>1130</v>
      </c>
      <c r="K1256" s="437" t="s">
        <v>521</v>
      </c>
      <c r="L1256" s="437" t="s">
        <v>533</v>
      </c>
      <c r="M1256" s="437">
        <v>1</v>
      </c>
      <c r="N1256" s="437">
        <v>1</v>
      </c>
      <c r="O1256" s="437">
        <v>1</v>
      </c>
      <c r="P1256" s="437">
        <v>0</v>
      </c>
      <c r="Q1256" s="437">
        <v>0</v>
      </c>
      <c r="R1256" s="437">
        <v>1</v>
      </c>
      <c r="S1256" s="448">
        <v>50909090.920000002</v>
      </c>
      <c r="T1256" s="448">
        <v>0</v>
      </c>
      <c r="U1256" s="448">
        <v>0</v>
      </c>
      <c r="V1256" s="448">
        <v>0</v>
      </c>
      <c r="W1256" s="448">
        <v>0</v>
      </c>
      <c r="X1256" s="448">
        <v>0</v>
      </c>
      <c r="Y1256" s="448">
        <v>0</v>
      </c>
      <c r="Z1256" s="448">
        <v>50909090.920000002</v>
      </c>
      <c r="AA1256" s="846">
        <v>41424</v>
      </c>
      <c r="AB1256" s="846">
        <v>45807</v>
      </c>
      <c r="AC1256" s="847">
        <v>70000000</v>
      </c>
      <c r="AD1256" s="448">
        <v>3.8</v>
      </c>
      <c r="AE1256" s="448">
        <v>12.175000000000001</v>
      </c>
      <c r="AF1256" s="848">
        <v>7.4999999999999997E-2</v>
      </c>
      <c r="AG1256" s="448">
        <v>193454545.49599999</v>
      </c>
      <c r="AH1256" s="448">
        <v>619818181.95100009</v>
      </c>
      <c r="AI1256" s="448">
        <v>3818181.8190000001</v>
      </c>
      <c r="AJ1256" s="448">
        <v>3.8</v>
      </c>
      <c r="AK1256" s="448">
        <v>12.175000000000001</v>
      </c>
      <c r="AL1256" s="448">
        <v>7.4999999999999997E-2</v>
      </c>
    </row>
    <row r="1257" spans="1:38">
      <c r="A1257" s="437" t="s">
        <v>540</v>
      </c>
      <c r="B1257" s="437" t="s">
        <v>3033</v>
      </c>
      <c r="C1257" s="437" t="s">
        <v>517</v>
      </c>
      <c r="D1257" s="437" t="s">
        <v>518</v>
      </c>
      <c r="E1257" s="437" t="s">
        <v>1393</v>
      </c>
      <c r="F1257" s="437" t="s">
        <v>33</v>
      </c>
      <c r="G1257" s="437" t="s">
        <v>1370</v>
      </c>
      <c r="H1257" s="437" t="s">
        <v>519</v>
      </c>
      <c r="I1257" s="437" t="s">
        <v>1</v>
      </c>
      <c r="J1257" s="437" t="s">
        <v>1130</v>
      </c>
      <c r="K1257" s="437" t="s">
        <v>521</v>
      </c>
      <c r="L1257" s="437" t="s">
        <v>533</v>
      </c>
      <c r="M1257" s="437">
        <v>1</v>
      </c>
      <c r="N1257" s="437">
        <v>1</v>
      </c>
      <c r="O1257" s="437">
        <v>1</v>
      </c>
      <c r="P1257" s="437">
        <v>0</v>
      </c>
      <c r="Q1257" s="437">
        <v>0</v>
      </c>
      <c r="R1257" s="437">
        <v>1</v>
      </c>
      <c r="S1257" s="448">
        <v>29090909.079999998</v>
      </c>
      <c r="T1257" s="448">
        <v>0</v>
      </c>
      <c r="U1257" s="448">
        <v>0</v>
      </c>
      <c r="V1257" s="448">
        <v>0</v>
      </c>
      <c r="W1257" s="448">
        <v>0</v>
      </c>
      <c r="X1257" s="448">
        <v>0</v>
      </c>
      <c r="Y1257" s="448">
        <v>0</v>
      </c>
      <c r="Z1257" s="448">
        <v>29090909.079999998</v>
      </c>
      <c r="AA1257" s="846">
        <v>41467</v>
      </c>
      <c r="AB1257" s="846">
        <v>45850</v>
      </c>
      <c r="AC1257" s="847">
        <v>40000000</v>
      </c>
      <c r="AD1257" s="448">
        <v>3.9194444444444443</v>
      </c>
      <c r="AE1257" s="448">
        <v>12.175000000000001</v>
      </c>
      <c r="AF1257" s="848">
        <v>7.4999999999999997E-2</v>
      </c>
      <c r="AG1257" s="448">
        <v>114020201.97744444</v>
      </c>
      <c r="AH1257" s="448">
        <v>354181818.04900002</v>
      </c>
      <c r="AI1257" s="448">
        <v>2181818.1809999999</v>
      </c>
      <c r="AJ1257" s="448">
        <v>3.9194444444444447</v>
      </c>
      <c r="AK1257" s="448">
        <v>12.175000000000002</v>
      </c>
      <c r="AL1257" s="448">
        <v>7.4999999999999997E-2</v>
      </c>
    </row>
    <row r="1258" spans="1:38">
      <c r="A1258" s="437" t="s">
        <v>540</v>
      </c>
      <c r="B1258" s="437" t="s">
        <v>3034</v>
      </c>
      <c r="C1258" s="437" t="s">
        <v>517</v>
      </c>
      <c r="D1258" s="437" t="s">
        <v>518</v>
      </c>
      <c r="E1258" s="437" t="s">
        <v>1393</v>
      </c>
      <c r="F1258" s="437" t="s">
        <v>33</v>
      </c>
      <c r="G1258" s="437" t="s">
        <v>1370</v>
      </c>
      <c r="H1258" s="437" t="s">
        <v>519</v>
      </c>
      <c r="I1258" s="437" t="s">
        <v>1</v>
      </c>
      <c r="J1258" s="437" t="s">
        <v>1130</v>
      </c>
      <c r="K1258" s="437" t="s">
        <v>521</v>
      </c>
      <c r="L1258" s="437" t="s">
        <v>533</v>
      </c>
      <c r="M1258" s="437">
        <v>1</v>
      </c>
      <c r="N1258" s="437">
        <v>1</v>
      </c>
      <c r="O1258" s="437">
        <v>1</v>
      </c>
      <c r="P1258" s="437">
        <v>0</v>
      </c>
      <c r="Q1258" s="437">
        <v>0</v>
      </c>
      <c r="R1258" s="437">
        <v>1</v>
      </c>
      <c r="S1258" s="448">
        <v>98181818.180000007</v>
      </c>
      <c r="T1258" s="448">
        <v>0</v>
      </c>
      <c r="U1258" s="448">
        <v>10909090.91</v>
      </c>
      <c r="V1258" s="448">
        <v>3681818.18</v>
      </c>
      <c r="W1258" s="448">
        <v>0</v>
      </c>
      <c r="X1258" s="448">
        <v>0</v>
      </c>
      <c r="Y1258" s="448">
        <v>0</v>
      </c>
      <c r="Z1258" s="448">
        <v>87272727.270000011</v>
      </c>
      <c r="AA1258" s="846">
        <v>41488</v>
      </c>
      <c r="AB1258" s="846">
        <v>45871</v>
      </c>
      <c r="AC1258" s="847">
        <v>120000000</v>
      </c>
      <c r="AD1258" s="448">
        <v>3.9777777777777779</v>
      </c>
      <c r="AE1258" s="448">
        <v>12.175000000000001</v>
      </c>
      <c r="AF1258" s="848">
        <v>7.4999999999999997E-2</v>
      </c>
      <c r="AG1258" s="448">
        <v>347151515.14066672</v>
      </c>
      <c r="AH1258" s="448">
        <v>1062545454.5122502</v>
      </c>
      <c r="AI1258" s="448">
        <v>6545454.5452500004</v>
      </c>
      <c r="AJ1258" s="448">
        <v>3.9777777777777779</v>
      </c>
      <c r="AK1258" s="448">
        <v>12.175000000000001</v>
      </c>
      <c r="AL1258" s="448">
        <v>7.4999999999999997E-2</v>
      </c>
    </row>
    <row r="1259" spans="1:38">
      <c r="A1259" s="437" t="s">
        <v>1131</v>
      </c>
      <c r="B1259" s="437" t="s">
        <v>3035</v>
      </c>
      <c r="C1259" s="437" t="s">
        <v>517</v>
      </c>
      <c r="D1259" s="437" t="s">
        <v>518</v>
      </c>
      <c r="E1259" s="437" t="s">
        <v>1393</v>
      </c>
      <c r="F1259" s="437" t="s">
        <v>33</v>
      </c>
      <c r="G1259" s="437" t="s">
        <v>1370</v>
      </c>
      <c r="H1259" s="437" t="s">
        <v>519</v>
      </c>
      <c r="I1259" s="437" t="s">
        <v>1</v>
      </c>
      <c r="J1259" s="437" t="s">
        <v>1130</v>
      </c>
      <c r="K1259" s="437" t="s">
        <v>521</v>
      </c>
      <c r="L1259" s="437" t="s">
        <v>533</v>
      </c>
      <c r="M1259" s="437">
        <v>1</v>
      </c>
      <c r="N1259" s="437">
        <v>1</v>
      </c>
      <c r="O1259" s="437">
        <v>1</v>
      </c>
      <c r="P1259" s="437">
        <v>0</v>
      </c>
      <c r="Q1259" s="437">
        <v>0</v>
      </c>
      <c r="R1259" s="437">
        <v>1</v>
      </c>
      <c r="S1259" s="448">
        <v>81818181.819999993</v>
      </c>
      <c r="T1259" s="448">
        <v>0</v>
      </c>
      <c r="U1259" s="448">
        <v>0</v>
      </c>
      <c r="V1259" s="448">
        <v>0</v>
      </c>
      <c r="W1259" s="448">
        <v>0</v>
      </c>
      <c r="X1259" s="448">
        <v>0</v>
      </c>
      <c r="Y1259" s="448">
        <v>0</v>
      </c>
      <c r="Z1259" s="448">
        <v>81818181.819999993</v>
      </c>
      <c r="AA1259" s="846">
        <v>41557</v>
      </c>
      <c r="AB1259" s="846">
        <v>45940</v>
      </c>
      <c r="AC1259" s="847">
        <v>100000000</v>
      </c>
      <c r="AD1259" s="448">
        <v>4.1694444444444443</v>
      </c>
      <c r="AE1259" s="448">
        <v>12.175000000000001</v>
      </c>
      <c r="AF1259" s="848">
        <v>7.4999999999999997E-2</v>
      </c>
      <c r="AG1259" s="448">
        <v>341136363.64394438</v>
      </c>
      <c r="AH1259" s="448">
        <v>996136363.65849996</v>
      </c>
      <c r="AI1259" s="448">
        <v>6136363.6364999991</v>
      </c>
      <c r="AJ1259" s="448">
        <v>4.1694444444444443</v>
      </c>
      <c r="AK1259" s="448">
        <v>12.175000000000001</v>
      </c>
      <c r="AL1259" s="448">
        <v>7.4999999999999997E-2</v>
      </c>
    </row>
    <row r="1260" spans="1:38">
      <c r="A1260" s="437" t="s">
        <v>1131</v>
      </c>
      <c r="B1260" s="437" t="s">
        <v>3036</v>
      </c>
      <c r="C1260" s="437" t="s">
        <v>517</v>
      </c>
      <c r="D1260" s="437" t="s">
        <v>518</v>
      </c>
      <c r="E1260" s="437" t="s">
        <v>1393</v>
      </c>
      <c r="F1260" s="437" t="s">
        <v>33</v>
      </c>
      <c r="G1260" s="437" t="s">
        <v>1370</v>
      </c>
      <c r="H1260" s="437" t="s">
        <v>519</v>
      </c>
      <c r="I1260" s="437" t="s">
        <v>1</v>
      </c>
      <c r="J1260" s="437" t="s">
        <v>1130</v>
      </c>
      <c r="K1260" s="437" t="s">
        <v>521</v>
      </c>
      <c r="L1260" s="437" t="s">
        <v>533</v>
      </c>
      <c r="M1260" s="437">
        <v>1</v>
      </c>
      <c r="N1260" s="437">
        <v>1</v>
      </c>
      <c r="O1260" s="437">
        <v>1</v>
      </c>
      <c r="P1260" s="437">
        <v>0</v>
      </c>
      <c r="Q1260" s="437">
        <v>0</v>
      </c>
      <c r="R1260" s="437">
        <v>1</v>
      </c>
      <c r="S1260" s="448">
        <v>229090909.09999999</v>
      </c>
      <c r="T1260" s="448">
        <v>0</v>
      </c>
      <c r="U1260" s="448">
        <v>0</v>
      </c>
      <c r="V1260" s="448">
        <v>0</v>
      </c>
      <c r="W1260" s="448">
        <v>0</v>
      </c>
      <c r="X1260" s="448">
        <v>0</v>
      </c>
      <c r="Y1260" s="448">
        <v>0</v>
      </c>
      <c r="Z1260" s="448">
        <v>229090909.09999999</v>
      </c>
      <c r="AA1260" s="846">
        <v>41565</v>
      </c>
      <c r="AB1260" s="846">
        <v>45948</v>
      </c>
      <c r="AC1260" s="847">
        <v>280000000</v>
      </c>
      <c r="AD1260" s="448">
        <v>4.1916666666666664</v>
      </c>
      <c r="AE1260" s="448">
        <v>12.175000000000001</v>
      </c>
      <c r="AF1260" s="848">
        <v>7.4999999999999997E-2</v>
      </c>
      <c r="AG1260" s="448">
        <v>960272727.31083322</v>
      </c>
      <c r="AH1260" s="448">
        <v>2789181818.2925</v>
      </c>
      <c r="AI1260" s="448">
        <v>17181818.182499997</v>
      </c>
      <c r="AJ1260" s="448">
        <v>4.1916666666666664</v>
      </c>
      <c r="AK1260" s="448">
        <v>12.175000000000001</v>
      </c>
      <c r="AL1260" s="448">
        <v>7.4999999999999983E-2</v>
      </c>
    </row>
    <row r="1261" spans="1:38">
      <c r="A1261" s="437" t="s">
        <v>1131</v>
      </c>
      <c r="B1261" s="437" t="s">
        <v>3037</v>
      </c>
      <c r="C1261" s="437" t="s">
        <v>517</v>
      </c>
      <c r="D1261" s="437" t="s">
        <v>518</v>
      </c>
      <c r="E1261" s="437" t="s">
        <v>1393</v>
      </c>
      <c r="F1261" s="437" t="s">
        <v>33</v>
      </c>
      <c r="G1261" s="437" t="s">
        <v>1370</v>
      </c>
      <c r="H1261" s="437" t="s">
        <v>519</v>
      </c>
      <c r="I1261" s="437" t="s">
        <v>1</v>
      </c>
      <c r="J1261" s="437" t="s">
        <v>1130</v>
      </c>
      <c r="K1261" s="437" t="s">
        <v>521</v>
      </c>
      <c r="L1261" s="437" t="s">
        <v>533</v>
      </c>
      <c r="M1261" s="437">
        <v>1</v>
      </c>
      <c r="N1261" s="437">
        <v>1</v>
      </c>
      <c r="O1261" s="437">
        <v>1</v>
      </c>
      <c r="P1261" s="437">
        <v>0</v>
      </c>
      <c r="Q1261" s="437">
        <v>0</v>
      </c>
      <c r="R1261" s="437">
        <v>1</v>
      </c>
      <c r="S1261" s="448">
        <v>16363636.359999999</v>
      </c>
      <c r="T1261" s="448">
        <v>0</v>
      </c>
      <c r="U1261" s="448">
        <v>0</v>
      </c>
      <c r="V1261" s="448">
        <v>0</v>
      </c>
      <c r="W1261" s="448">
        <v>0</v>
      </c>
      <c r="X1261" s="448">
        <v>0</v>
      </c>
      <c r="Y1261" s="448">
        <v>0</v>
      </c>
      <c r="Z1261" s="448">
        <v>16363636.359999999</v>
      </c>
      <c r="AA1261" s="846">
        <v>41572</v>
      </c>
      <c r="AB1261" s="846">
        <v>45955</v>
      </c>
      <c r="AC1261" s="847">
        <v>20000000</v>
      </c>
      <c r="AD1261" s="448">
        <v>4.2111111111111112</v>
      </c>
      <c r="AE1261" s="448">
        <v>12.175000000000001</v>
      </c>
      <c r="AF1261" s="848">
        <v>7.4999999999999997E-2</v>
      </c>
      <c r="AG1261" s="448">
        <v>68909090.893777773</v>
      </c>
      <c r="AH1261" s="448">
        <v>199227272.683</v>
      </c>
      <c r="AI1261" s="448">
        <v>1227272.727</v>
      </c>
      <c r="AJ1261" s="448">
        <v>4.2111111111111112</v>
      </c>
      <c r="AK1261" s="448">
        <v>12.175000000000001</v>
      </c>
      <c r="AL1261" s="448">
        <v>7.4999999999999997E-2</v>
      </c>
    </row>
    <row r="1262" spans="1:38">
      <c r="A1262" s="437" t="s">
        <v>1131</v>
      </c>
      <c r="B1262" s="437" t="s">
        <v>3038</v>
      </c>
      <c r="C1262" s="437" t="s">
        <v>517</v>
      </c>
      <c r="D1262" s="437" t="s">
        <v>518</v>
      </c>
      <c r="E1262" s="437" t="s">
        <v>1393</v>
      </c>
      <c r="F1262" s="437" t="s">
        <v>33</v>
      </c>
      <c r="G1262" s="437" t="s">
        <v>1370</v>
      </c>
      <c r="H1262" s="437" t="s">
        <v>519</v>
      </c>
      <c r="I1262" s="437" t="s">
        <v>1</v>
      </c>
      <c r="J1262" s="437" t="s">
        <v>1130</v>
      </c>
      <c r="K1262" s="437" t="s">
        <v>521</v>
      </c>
      <c r="L1262" s="437" t="s">
        <v>533</v>
      </c>
      <c r="M1262" s="437">
        <v>1</v>
      </c>
      <c r="N1262" s="437">
        <v>1</v>
      </c>
      <c r="O1262" s="437">
        <v>1</v>
      </c>
      <c r="P1262" s="437">
        <v>0</v>
      </c>
      <c r="Q1262" s="437">
        <v>0</v>
      </c>
      <c r="R1262" s="437">
        <v>1</v>
      </c>
      <c r="S1262" s="448">
        <v>72409090.900000006</v>
      </c>
      <c r="T1262" s="448">
        <v>0</v>
      </c>
      <c r="U1262" s="448">
        <v>0</v>
      </c>
      <c r="V1262" s="448">
        <v>0</v>
      </c>
      <c r="W1262" s="448">
        <v>0</v>
      </c>
      <c r="X1262" s="448">
        <v>0</v>
      </c>
      <c r="Y1262" s="448">
        <v>0</v>
      </c>
      <c r="Z1262" s="448">
        <v>72409090.900000006</v>
      </c>
      <c r="AA1262" s="846">
        <v>41635</v>
      </c>
      <c r="AB1262" s="846">
        <v>46018</v>
      </c>
      <c r="AC1262" s="847">
        <v>88500000</v>
      </c>
      <c r="AD1262" s="448">
        <v>4.3861111111111111</v>
      </c>
      <c r="AE1262" s="448">
        <v>12.175000000000001</v>
      </c>
      <c r="AF1262" s="848">
        <v>7.4999999999999997E-2</v>
      </c>
      <c r="AG1262" s="448">
        <v>317594318.14194447</v>
      </c>
      <c r="AH1262" s="448">
        <v>881580681.7075001</v>
      </c>
      <c r="AI1262" s="448">
        <v>5430681.8174999999</v>
      </c>
      <c r="AJ1262" s="448">
        <v>4.3861111111111111</v>
      </c>
      <c r="AK1262" s="448">
        <v>12.175000000000001</v>
      </c>
      <c r="AL1262" s="448">
        <v>7.4999999999999997E-2</v>
      </c>
    </row>
    <row r="1263" spans="1:38">
      <c r="A1263" s="437" t="s">
        <v>542</v>
      </c>
      <c r="B1263" s="437" t="s">
        <v>3039</v>
      </c>
      <c r="C1263" s="437" t="s">
        <v>517</v>
      </c>
      <c r="D1263" s="437" t="s">
        <v>518</v>
      </c>
      <c r="E1263" s="437" t="s">
        <v>1393</v>
      </c>
      <c r="F1263" s="437" t="s">
        <v>33</v>
      </c>
      <c r="G1263" s="437" t="s">
        <v>1370</v>
      </c>
      <c r="H1263" s="437" t="s">
        <v>519</v>
      </c>
      <c r="I1263" s="437" t="s">
        <v>1</v>
      </c>
      <c r="J1263" s="437" t="s">
        <v>1130</v>
      </c>
      <c r="K1263" s="437" t="s">
        <v>521</v>
      </c>
      <c r="L1263" s="437" t="s">
        <v>533</v>
      </c>
      <c r="M1263" s="437">
        <v>1</v>
      </c>
      <c r="N1263" s="437">
        <v>1</v>
      </c>
      <c r="O1263" s="437">
        <v>1</v>
      </c>
      <c r="P1263" s="437">
        <v>0</v>
      </c>
      <c r="Q1263" s="437">
        <v>0</v>
      </c>
      <c r="R1263" s="437">
        <v>1</v>
      </c>
      <c r="S1263" s="448">
        <v>90909090.909999996</v>
      </c>
      <c r="T1263" s="448">
        <v>0</v>
      </c>
      <c r="U1263" s="448">
        <v>9090909.0899999999</v>
      </c>
      <c r="V1263" s="448">
        <v>3409090.91</v>
      </c>
      <c r="W1263" s="448">
        <v>0</v>
      </c>
      <c r="X1263" s="448">
        <v>0</v>
      </c>
      <c r="Y1263" s="448">
        <v>0</v>
      </c>
      <c r="Z1263" s="448">
        <v>81818181.819999993</v>
      </c>
      <c r="AA1263" s="846">
        <v>41674</v>
      </c>
      <c r="AB1263" s="846">
        <v>46057</v>
      </c>
      <c r="AC1263" s="847">
        <v>100000000</v>
      </c>
      <c r="AD1263" s="448">
        <v>4.4944444444444445</v>
      </c>
      <c r="AE1263" s="448">
        <v>12.175000000000001</v>
      </c>
      <c r="AF1263" s="848">
        <v>7.4999999999999997E-2</v>
      </c>
      <c r="AG1263" s="448">
        <v>367727272.73544443</v>
      </c>
      <c r="AH1263" s="448">
        <v>996136363.65849996</v>
      </c>
      <c r="AI1263" s="448">
        <v>6136363.6364999991</v>
      </c>
      <c r="AJ1263" s="448">
        <v>4.4944444444444445</v>
      </c>
      <c r="AK1263" s="448">
        <v>12.175000000000001</v>
      </c>
      <c r="AL1263" s="448">
        <v>7.4999999999999997E-2</v>
      </c>
    </row>
    <row r="1264" spans="1:38">
      <c r="A1264" s="437" t="s">
        <v>542</v>
      </c>
      <c r="B1264" s="437" t="s">
        <v>3040</v>
      </c>
      <c r="C1264" s="437" t="s">
        <v>517</v>
      </c>
      <c r="D1264" s="437" t="s">
        <v>518</v>
      </c>
      <c r="E1264" s="437" t="s">
        <v>1393</v>
      </c>
      <c r="F1264" s="437" t="s">
        <v>33</v>
      </c>
      <c r="G1264" s="437" t="s">
        <v>1370</v>
      </c>
      <c r="H1264" s="437" t="s">
        <v>519</v>
      </c>
      <c r="I1264" s="437" t="s">
        <v>1</v>
      </c>
      <c r="J1264" s="437" t="s">
        <v>1130</v>
      </c>
      <c r="K1264" s="437" t="s">
        <v>521</v>
      </c>
      <c r="L1264" s="437" t="s">
        <v>533</v>
      </c>
      <c r="M1264" s="437">
        <v>1</v>
      </c>
      <c r="N1264" s="437">
        <v>1</v>
      </c>
      <c r="O1264" s="437">
        <v>1</v>
      </c>
      <c r="P1264" s="437">
        <v>0</v>
      </c>
      <c r="Q1264" s="437">
        <v>0</v>
      </c>
      <c r="R1264" s="437">
        <v>1</v>
      </c>
      <c r="S1264" s="448">
        <v>90909090.909999996</v>
      </c>
      <c r="T1264" s="448">
        <v>0</v>
      </c>
      <c r="U1264" s="448">
        <v>9090909.0899999999</v>
      </c>
      <c r="V1264" s="448">
        <v>3409090.91</v>
      </c>
      <c r="W1264" s="448">
        <v>0</v>
      </c>
      <c r="X1264" s="448">
        <v>0</v>
      </c>
      <c r="Y1264" s="448">
        <v>0</v>
      </c>
      <c r="Z1264" s="448">
        <v>81818181.819999993</v>
      </c>
      <c r="AA1264" s="846">
        <v>41675</v>
      </c>
      <c r="AB1264" s="846">
        <v>46058</v>
      </c>
      <c r="AC1264" s="847">
        <v>100000000</v>
      </c>
      <c r="AD1264" s="448">
        <v>4.4972222222222218</v>
      </c>
      <c r="AE1264" s="448">
        <v>12.175000000000001</v>
      </c>
      <c r="AF1264" s="848">
        <v>7.4999999999999997E-2</v>
      </c>
      <c r="AG1264" s="448">
        <v>367954545.46272218</v>
      </c>
      <c r="AH1264" s="448">
        <v>996136363.65849996</v>
      </c>
      <c r="AI1264" s="448">
        <v>6136363.6364999991</v>
      </c>
      <c r="AJ1264" s="448">
        <v>4.4972222222222218</v>
      </c>
      <c r="AK1264" s="448">
        <v>12.175000000000001</v>
      </c>
      <c r="AL1264" s="448">
        <v>7.4999999999999997E-2</v>
      </c>
    </row>
    <row r="1265" spans="1:38">
      <c r="A1265" s="437" t="s">
        <v>542</v>
      </c>
      <c r="B1265" s="437" t="s">
        <v>3041</v>
      </c>
      <c r="C1265" s="437" t="s">
        <v>517</v>
      </c>
      <c r="D1265" s="437" t="s">
        <v>518</v>
      </c>
      <c r="E1265" s="437" t="s">
        <v>1393</v>
      </c>
      <c r="F1265" s="437" t="s">
        <v>33</v>
      </c>
      <c r="G1265" s="437" t="s">
        <v>1370</v>
      </c>
      <c r="H1265" s="437" t="s">
        <v>519</v>
      </c>
      <c r="I1265" s="437" t="s">
        <v>1</v>
      </c>
      <c r="J1265" s="437" t="s">
        <v>1130</v>
      </c>
      <c r="K1265" s="437" t="s">
        <v>521</v>
      </c>
      <c r="L1265" s="437" t="s">
        <v>533</v>
      </c>
      <c r="M1265" s="437">
        <v>1</v>
      </c>
      <c r="N1265" s="437">
        <v>1</v>
      </c>
      <c r="O1265" s="437">
        <v>1</v>
      </c>
      <c r="P1265" s="437">
        <v>0</v>
      </c>
      <c r="Q1265" s="437">
        <v>0</v>
      </c>
      <c r="R1265" s="437">
        <v>1</v>
      </c>
      <c r="S1265" s="448">
        <v>136363636.36000001</v>
      </c>
      <c r="T1265" s="448">
        <v>0</v>
      </c>
      <c r="U1265" s="448">
        <v>13636363.640000001</v>
      </c>
      <c r="V1265" s="448">
        <v>5113636.3600000003</v>
      </c>
      <c r="W1265" s="448">
        <v>0</v>
      </c>
      <c r="X1265" s="448">
        <v>0</v>
      </c>
      <c r="Y1265" s="448">
        <v>0</v>
      </c>
      <c r="Z1265" s="448">
        <v>122727272.72000001</v>
      </c>
      <c r="AA1265" s="846">
        <v>41676</v>
      </c>
      <c r="AB1265" s="846">
        <v>46059</v>
      </c>
      <c r="AC1265" s="847">
        <v>150000000</v>
      </c>
      <c r="AD1265" s="448">
        <v>4.5</v>
      </c>
      <c r="AE1265" s="448">
        <v>12.175000000000001</v>
      </c>
      <c r="AF1265" s="848">
        <v>7.4999999999999997E-2</v>
      </c>
      <c r="AG1265" s="448">
        <v>552272727.24000001</v>
      </c>
      <c r="AH1265" s="448">
        <v>1494204545.3660002</v>
      </c>
      <c r="AI1265" s="448">
        <v>9204545.4539999999</v>
      </c>
      <c r="AJ1265" s="448">
        <v>4.5</v>
      </c>
      <c r="AK1265" s="448">
        <v>12.175000000000001</v>
      </c>
      <c r="AL1265" s="448">
        <v>7.4999999999999997E-2</v>
      </c>
    </row>
    <row r="1266" spans="1:38">
      <c r="A1266" s="437" t="s">
        <v>542</v>
      </c>
      <c r="B1266" s="437" t="s">
        <v>3042</v>
      </c>
      <c r="C1266" s="437" t="s">
        <v>517</v>
      </c>
      <c r="D1266" s="437" t="s">
        <v>518</v>
      </c>
      <c r="E1266" s="437" t="s">
        <v>1393</v>
      </c>
      <c r="F1266" s="437" t="s">
        <v>33</v>
      </c>
      <c r="G1266" s="437" t="s">
        <v>1370</v>
      </c>
      <c r="H1266" s="437" t="s">
        <v>519</v>
      </c>
      <c r="I1266" s="437" t="s">
        <v>1</v>
      </c>
      <c r="J1266" s="437" t="s">
        <v>1130</v>
      </c>
      <c r="K1266" s="437" t="s">
        <v>521</v>
      </c>
      <c r="L1266" s="437" t="s">
        <v>533</v>
      </c>
      <c r="M1266" s="437">
        <v>1</v>
      </c>
      <c r="N1266" s="437">
        <v>1</v>
      </c>
      <c r="O1266" s="437">
        <v>1</v>
      </c>
      <c r="P1266" s="437">
        <v>0</v>
      </c>
      <c r="Q1266" s="437">
        <v>0</v>
      </c>
      <c r="R1266" s="437">
        <v>1</v>
      </c>
      <c r="S1266" s="448">
        <v>136363636.36000001</v>
      </c>
      <c r="T1266" s="448">
        <v>0</v>
      </c>
      <c r="U1266" s="448">
        <v>0</v>
      </c>
      <c r="V1266" s="448">
        <v>0</v>
      </c>
      <c r="W1266" s="448">
        <v>0</v>
      </c>
      <c r="X1266" s="448">
        <v>0</v>
      </c>
      <c r="Y1266" s="448">
        <v>0</v>
      </c>
      <c r="Z1266" s="448">
        <v>136363636.36000001</v>
      </c>
      <c r="AA1266" s="846">
        <v>41712</v>
      </c>
      <c r="AB1266" s="846">
        <v>46095</v>
      </c>
      <c r="AC1266" s="847">
        <v>150000000</v>
      </c>
      <c r="AD1266" s="448">
        <v>4.5999999999999996</v>
      </c>
      <c r="AE1266" s="448">
        <v>12.175000000000001</v>
      </c>
      <c r="AF1266" s="848">
        <v>7.4999999999999997E-2</v>
      </c>
      <c r="AG1266" s="448">
        <v>627272727.25600004</v>
      </c>
      <c r="AH1266" s="448">
        <v>1660227272.6830003</v>
      </c>
      <c r="AI1266" s="448">
        <v>10227272.727</v>
      </c>
      <c r="AJ1266" s="448">
        <v>4.5999999999999996</v>
      </c>
      <c r="AK1266" s="448">
        <v>12.175000000000001</v>
      </c>
      <c r="AL1266" s="448">
        <v>7.4999999999999997E-2</v>
      </c>
    </row>
    <row r="1267" spans="1:38">
      <c r="A1267" s="437" t="s">
        <v>542</v>
      </c>
      <c r="B1267" s="437" t="s">
        <v>3043</v>
      </c>
      <c r="C1267" s="437" t="s">
        <v>517</v>
      </c>
      <c r="D1267" s="437" t="s">
        <v>518</v>
      </c>
      <c r="E1267" s="437" t="s">
        <v>1393</v>
      </c>
      <c r="F1267" s="437" t="s">
        <v>33</v>
      </c>
      <c r="G1267" s="437" t="s">
        <v>1370</v>
      </c>
      <c r="H1267" s="437" t="s">
        <v>519</v>
      </c>
      <c r="I1267" s="437" t="s">
        <v>1</v>
      </c>
      <c r="J1267" s="437" t="s">
        <v>1130</v>
      </c>
      <c r="K1267" s="437" t="s">
        <v>521</v>
      </c>
      <c r="L1267" s="437" t="s">
        <v>533</v>
      </c>
      <c r="M1267" s="437">
        <v>1</v>
      </c>
      <c r="N1267" s="437">
        <v>1</v>
      </c>
      <c r="O1267" s="437">
        <v>1</v>
      </c>
      <c r="P1267" s="437">
        <v>0</v>
      </c>
      <c r="Q1267" s="437">
        <v>0</v>
      </c>
      <c r="R1267" s="437">
        <v>1</v>
      </c>
      <c r="S1267" s="448">
        <v>90909090.909999996</v>
      </c>
      <c r="T1267" s="448">
        <v>0</v>
      </c>
      <c r="U1267" s="448">
        <v>0</v>
      </c>
      <c r="V1267" s="448">
        <v>0</v>
      </c>
      <c r="W1267" s="448">
        <v>0</v>
      </c>
      <c r="X1267" s="448">
        <v>0</v>
      </c>
      <c r="Y1267" s="448">
        <v>0</v>
      </c>
      <c r="Z1267" s="448">
        <v>90909090.909999996</v>
      </c>
      <c r="AA1267" s="846">
        <v>41789</v>
      </c>
      <c r="AB1267" s="846">
        <v>46172</v>
      </c>
      <c r="AC1267" s="847">
        <v>100000000</v>
      </c>
      <c r="AD1267" s="448">
        <v>4.8138888888888891</v>
      </c>
      <c r="AE1267" s="448">
        <v>12.175000000000001</v>
      </c>
      <c r="AF1267" s="848">
        <v>7.4999999999999997E-2</v>
      </c>
      <c r="AG1267" s="448">
        <v>437626262.6306389</v>
      </c>
      <c r="AH1267" s="448">
        <v>1106818181.8292501</v>
      </c>
      <c r="AI1267" s="448">
        <v>6818181.8182499995</v>
      </c>
      <c r="AJ1267" s="448">
        <v>4.8138888888888891</v>
      </c>
      <c r="AK1267" s="448">
        <v>12.175000000000001</v>
      </c>
      <c r="AL1267" s="448">
        <v>7.4999999999999997E-2</v>
      </c>
    </row>
    <row r="1268" spans="1:38">
      <c r="A1268" s="437" t="s">
        <v>543</v>
      </c>
      <c r="B1268" s="437" t="s">
        <v>3044</v>
      </c>
      <c r="C1268" s="437" t="s">
        <v>517</v>
      </c>
      <c r="D1268" s="437" t="s">
        <v>518</v>
      </c>
      <c r="E1268" s="437" t="s">
        <v>1393</v>
      </c>
      <c r="F1268" s="437" t="s">
        <v>33</v>
      </c>
      <c r="G1268" s="437" t="s">
        <v>1370</v>
      </c>
      <c r="H1268" s="437" t="s">
        <v>519</v>
      </c>
      <c r="I1268" s="437" t="s">
        <v>1</v>
      </c>
      <c r="J1268" s="437" t="s">
        <v>1130</v>
      </c>
      <c r="K1268" s="437" t="s">
        <v>521</v>
      </c>
      <c r="L1268" s="437" t="s">
        <v>533</v>
      </c>
      <c r="M1268" s="437">
        <v>1</v>
      </c>
      <c r="N1268" s="437">
        <v>1</v>
      </c>
      <c r="O1268" s="437">
        <v>1</v>
      </c>
      <c r="P1268" s="437">
        <v>0</v>
      </c>
      <c r="Q1268" s="437">
        <v>0</v>
      </c>
      <c r="R1268" s="437">
        <v>1</v>
      </c>
      <c r="S1268" s="448">
        <v>80000000</v>
      </c>
      <c r="T1268" s="448">
        <v>0</v>
      </c>
      <c r="U1268" s="448">
        <v>0</v>
      </c>
      <c r="V1268" s="448">
        <v>3000000</v>
      </c>
      <c r="W1268" s="448">
        <v>0</v>
      </c>
      <c r="X1268" s="448">
        <v>0</v>
      </c>
      <c r="Y1268" s="448">
        <v>0</v>
      </c>
      <c r="Z1268" s="448">
        <v>80000000</v>
      </c>
      <c r="AA1268" s="846">
        <v>41873</v>
      </c>
      <c r="AB1268" s="846">
        <v>46256</v>
      </c>
      <c r="AC1268" s="847">
        <v>80000000</v>
      </c>
      <c r="AD1268" s="448">
        <v>5.0472222222222225</v>
      </c>
      <c r="AE1268" s="448">
        <v>12.175000000000001</v>
      </c>
      <c r="AF1268" s="848">
        <v>7.4999999999999997E-2</v>
      </c>
      <c r="AG1268" s="448">
        <v>403777777.77777779</v>
      </c>
      <c r="AH1268" s="448">
        <v>974000000</v>
      </c>
      <c r="AI1268" s="448">
        <v>6000000</v>
      </c>
      <c r="AJ1268" s="448">
        <v>5.0472222222222225</v>
      </c>
      <c r="AK1268" s="448">
        <v>12.175000000000001</v>
      </c>
      <c r="AL1268" s="448">
        <v>7.4999999999999997E-2</v>
      </c>
    </row>
    <row r="1269" spans="1:38">
      <c r="A1269" s="437" t="s">
        <v>543</v>
      </c>
      <c r="B1269" s="437" t="s">
        <v>3045</v>
      </c>
      <c r="C1269" s="437" t="s">
        <v>517</v>
      </c>
      <c r="D1269" s="437" t="s">
        <v>518</v>
      </c>
      <c r="E1269" s="437" t="s">
        <v>1393</v>
      </c>
      <c r="F1269" s="437" t="s">
        <v>33</v>
      </c>
      <c r="G1269" s="437" t="s">
        <v>1370</v>
      </c>
      <c r="H1269" s="437" t="s">
        <v>519</v>
      </c>
      <c r="I1269" s="437" t="s">
        <v>1</v>
      </c>
      <c r="J1269" s="437" t="s">
        <v>1130</v>
      </c>
      <c r="K1269" s="437" t="s">
        <v>521</v>
      </c>
      <c r="L1269" s="437" t="s">
        <v>533</v>
      </c>
      <c r="M1269" s="437">
        <v>1</v>
      </c>
      <c r="N1269" s="437">
        <v>1</v>
      </c>
      <c r="O1269" s="437">
        <v>1</v>
      </c>
      <c r="P1269" s="437">
        <v>0</v>
      </c>
      <c r="Q1269" s="437">
        <v>0</v>
      </c>
      <c r="R1269" s="437">
        <v>1</v>
      </c>
      <c r="S1269" s="448">
        <v>98000000</v>
      </c>
      <c r="T1269" s="448">
        <v>0</v>
      </c>
      <c r="U1269" s="448">
        <v>0</v>
      </c>
      <c r="V1269" s="448">
        <v>0</v>
      </c>
      <c r="W1269" s="448">
        <v>0</v>
      </c>
      <c r="X1269" s="448">
        <v>0</v>
      </c>
      <c r="Y1269" s="448">
        <v>0</v>
      </c>
      <c r="Z1269" s="448">
        <v>98000000</v>
      </c>
      <c r="AA1269" s="846">
        <v>41900</v>
      </c>
      <c r="AB1269" s="846">
        <v>46283</v>
      </c>
      <c r="AC1269" s="847">
        <v>98000000</v>
      </c>
      <c r="AD1269" s="448">
        <v>5.1222222222222218</v>
      </c>
      <c r="AE1269" s="448">
        <v>12.175000000000001</v>
      </c>
      <c r="AF1269" s="848">
        <v>7.4999999999999997E-2</v>
      </c>
      <c r="AG1269" s="448">
        <v>501977777.77777773</v>
      </c>
      <c r="AH1269" s="448">
        <v>1193150000</v>
      </c>
      <c r="AI1269" s="448">
        <v>7350000</v>
      </c>
      <c r="AJ1269" s="448">
        <v>5.1222222222222218</v>
      </c>
      <c r="AK1269" s="448">
        <v>12.175000000000001</v>
      </c>
      <c r="AL1269" s="448">
        <v>7.4999999999999997E-2</v>
      </c>
    </row>
    <row r="1270" spans="1:38">
      <c r="A1270" s="437" t="s">
        <v>543</v>
      </c>
      <c r="B1270" s="437" t="s">
        <v>3046</v>
      </c>
      <c r="C1270" s="437" t="s">
        <v>517</v>
      </c>
      <c r="D1270" s="437" t="s">
        <v>518</v>
      </c>
      <c r="E1270" s="437" t="s">
        <v>1393</v>
      </c>
      <c r="F1270" s="437" t="s">
        <v>33</v>
      </c>
      <c r="G1270" s="437" t="s">
        <v>1370</v>
      </c>
      <c r="H1270" s="437" t="s">
        <v>519</v>
      </c>
      <c r="I1270" s="437" t="s">
        <v>1</v>
      </c>
      <c r="J1270" s="437" t="s">
        <v>1130</v>
      </c>
      <c r="K1270" s="437" t="s">
        <v>521</v>
      </c>
      <c r="L1270" s="437" t="s">
        <v>533</v>
      </c>
      <c r="M1270" s="437">
        <v>1</v>
      </c>
      <c r="N1270" s="437">
        <v>1</v>
      </c>
      <c r="O1270" s="437">
        <v>1</v>
      </c>
      <c r="P1270" s="437">
        <v>0</v>
      </c>
      <c r="Q1270" s="437">
        <v>0</v>
      </c>
      <c r="R1270" s="437">
        <v>1</v>
      </c>
      <c r="S1270" s="448">
        <v>31500000</v>
      </c>
      <c r="T1270" s="448">
        <v>0</v>
      </c>
      <c r="U1270" s="448">
        <v>0</v>
      </c>
      <c r="V1270" s="448">
        <v>0</v>
      </c>
      <c r="W1270" s="448">
        <v>0</v>
      </c>
      <c r="X1270" s="448">
        <v>0</v>
      </c>
      <c r="Y1270" s="448">
        <v>0</v>
      </c>
      <c r="Z1270" s="448">
        <v>31500000</v>
      </c>
      <c r="AA1270" s="846">
        <v>41984</v>
      </c>
      <c r="AB1270" s="846">
        <v>47463</v>
      </c>
      <c r="AC1270" s="847">
        <v>31500000</v>
      </c>
      <c r="AD1270" s="448">
        <v>8.4</v>
      </c>
      <c r="AE1270" s="448">
        <v>15.219444444444445</v>
      </c>
      <c r="AF1270" s="848">
        <v>8.2040000000000002E-2</v>
      </c>
      <c r="AG1270" s="448">
        <v>264600000</v>
      </c>
      <c r="AH1270" s="448">
        <v>479412500</v>
      </c>
      <c r="AI1270" s="448">
        <v>2584260</v>
      </c>
      <c r="AJ1270" s="448">
        <v>8.4</v>
      </c>
      <c r="AK1270" s="448">
        <v>15.219444444444445</v>
      </c>
      <c r="AL1270" s="448">
        <v>8.2040000000000002E-2</v>
      </c>
    </row>
    <row r="1271" spans="1:38">
      <c r="A1271" s="437" t="s">
        <v>1132</v>
      </c>
      <c r="B1271" s="437" t="s">
        <v>3047</v>
      </c>
      <c r="C1271" s="437" t="s">
        <v>517</v>
      </c>
      <c r="D1271" s="437" t="s">
        <v>518</v>
      </c>
      <c r="E1271" s="437" t="s">
        <v>1393</v>
      </c>
      <c r="F1271" s="437" t="s">
        <v>33</v>
      </c>
      <c r="G1271" s="437" t="s">
        <v>1370</v>
      </c>
      <c r="H1271" s="437" t="s">
        <v>519</v>
      </c>
      <c r="I1271" s="437" t="s">
        <v>1</v>
      </c>
      <c r="J1271" s="437" t="s">
        <v>1130</v>
      </c>
      <c r="K1271" s="437" t="s">
        <v>521</v>
      </c>
      <c r="L1271" s="437" t="s">
        <v>533</v>
      </c>
      <c r="M1271" s="437">
        <v>1</v>
      </c>
      <c r="N1271" s="437">
        <v>1</v>
      </c>
      <c r="O1271" s="437">
        <v>1</v>
      </c>
      <c r="P1271" s="437">
        <v>0</v>
      </c>
      <c r="Q1271" s="437">
        <v>0</v>
      </c>
      <c r="R1271" s="437">
        <v>1</v>
      </c>
      <c r="S1271" s="448">
        <v>42000000</v>
      </c>
      <c r="T1271" s="448">
        <v>0</v>
      </c>
      <c r="U1271" s="448">
        <v>0</v>
      </c>
      <c r="V1271" s="448">
        <v>0</v>
      </c>
      <c r="W1271" s="448">
        <v>0</v>
      </c>
      <c r="X1271" s="448">
        <v>0</v>
      </c>
      <c r="Y1271" s="448">
        <v>0</v>
      </c>
      <c r="Z1271" s="448">
        <v>42000000</v>
      </c>
      <c r="AA1271" s="846">
        <v>41984</v>
      </c>
      <c r="AB1271" s="846">
        <v>46367</v>
      </c>
      <c r="AC1271" s="847">
        <v>42000000</v>
      </c>
      <c r="AD1271" s="448">
        <v>5.3555555555555552</v>
      </c>
      <c r="AE1271" s="448">
        <v>12.175000000000001</v>
      </c>
      <c r="AF1271" s="848">
        <v>7.4999999999999997E-2</v>
      </c>
      <c r="AG1271" s="448">
        <v>224933333.33333331</v>
      </c>
      <c r="AH1271" s="448">
        <v>511350000.00000006</v>
      </c>
      <c r="AI1271" s="448">
        <v>3150000</v>
      </c>
      <c r="AJ1271" s="448">
        <v>5.3555555555555552</v>
      </c>
      <c r="AK1271" s="448">
        <v>12.175000000000001</v>
      </c>
      <c r="AL1271" s="448">
        <v>7.4999999999999997E-2</v>
      </c>
    </row>
    <row r="1272" spans="1:38">
      <c r="A1272" s="437" t="s">
        <v>1132</v>
      </c>
      <c r="B1272" s="437" t="s">
        <v>3048</v>
      </c>
      <c r="C1272" s="437" t="s">
        <v>517</v>
      </c>
      <c r="D1272" s="437" t="s">
        <v>518</v>
      </c>
      <c r="E1272" s="437" t="s">
        <v>1393</v>
      </c>
      <c r="F1272" s="437" t="s">
        <v>33</v>
      </c>
      <c r="G1272" s="437" t="s">
        <v>1370</v>
      </c>
      <c r="H1272" s="437" t="s">
        <v>519</v>
      </c>
      <c r="I1272" s="437" t="s">
        <v>1</v>
      </c>
      <c r="J1272" s="437" t="s">
        <v>1130</v>
      </c>
      <c r="K1272" s="437" t="s">
        <v>521</v>
      </c>
      <c r="L1272" s="437" t="s">
        <v>533</v>
      </c>
      <c r="M1272" s="437">
        <v>1</v>
      </c>
      <c r="N1272" s="437">
        <v>1</v>
      </c>
      <c r="O1272" s="437">
        <v>1</v>
      </c>
      <c r="P1272" s="437">
        <v>0</v>
      </c>
      <c r="Q1272" s="437">
        <v>0</v>
      </c>
      <c r="R1272" s="437">
        <v>1</v>
      </c>
      <c r="S1272" s="448">
        <v>97750000</v>
      </c>
      <c r="T1272" s="448">
        <v>0</v>
      </c>
      <c r="U1272" s="448">
        <v>0</v>
      </c>
      <c r="V1272" s="448">
        <v>0</v>
      </c>
      <c r="W1272" s="448">
        <v>0</v>
      </c>
      <c r="X1272" s="448">
        <v>0</v>
      </c>
      <c r="Y1272" s="448">
        <v>0</v>
      </c>
      <c r="Z1272" s="448">
        <v>97750000</v>
      </c>
      <c r="AA1272" s="846">
        <v>41995</v>
      </c>
      <c r="AB1272" s="846">
        <v>47474</v>
      </c>
      <c r="AC1272" s="847">
        <v>115000000</v>
      </c>
      <c r="AD1272" s="448">
        <v>8.4305555555555554</v>
      </c>
      <c r="AE1272" s="448">
        <v>15.219444444444445</v>
      </c>
      <c r="AF1272" s="848">
        <v>8.2000000000000003E-2</v>
      </c>
      <c r="AG1272" s="448">
        <v>824086805.55555558</v>
      </c>
      <c r="AH1272" s="448">
        <v>1487700694.4444444</v>
      </c>
      <c r="AI1272" s="448">
        <v>8015500</v>
      </c>
      <c r="AJ1272" s="448">
        <v>8.4305555555555554</v>
      </c>
      <c r="AK1272" s="448">
        <v>15.219444444444445</v>
      </c>
      <c r="AL1272" s="448">
        <v>8.2000000000000003E-2</v>
      </c>
    </row>
    <row r="1273" spans="1:38">
      <c r="A1273" s="437" t="s">
        <v>1132</v>
      </c>
      <c r="B1273" s="437" t="s">
        <v>3049</v>
      </c>
      <c r="C1273" s="437" t="s">
        <v>517</v>
      </c>
      <c r="D1273" s="437" t="s">
        <v>518</v>
      </c>
      <c r="E1273" s="437" t="s">
        <v>1393</v>
      </c>
      <c r="F1273" s="437" t="s">
        <v>33</v>
      </c>
      <c r="G1273" s="437" t="s">
        <v>1370</v>
      </c>
      <c r="H1273" s="437" t="s">
        <v>519</v>
      </c>
      <c r="I1273" s="437" t="s">
        <v>1</v>
      </c>
      <c r="J1273" s="437" t="s">
        <v>1130</v>
      </c>
      <c r="K1273" s="437" t="s">
        <v>521</v>
      </c>
      <c r="L1273" s="437" t="s">
        <v>533</v>
      </c>
      <c r="M1273" s="437">
        <v>1</v>
      </c>
      <c r="N1273" s="437">
        <v>1</v>
      </c>
      <c r="O1273" s="437">
        <v>1</v>
      </c>
      <c r="P1273" s="437">
        <v>0</v>
      </c>
      <c r="Q1273" s="437">
        <v>0</v>
      </c>
      <c r="R1273" s="437">
        <v>1</v>
      </c>
      <c r="S1273" s="448">
        <v>93500000</v>
      </c>
      <c r="T1273" s="448">
        <v>0</v>
      </c>
      <c r="U1273" s="448">
        <v>0</v>
      </c>
      <c r="V1273" s="448">
        <v>0</v>
      </c>
      <c r="W1273" s="448">
        <v>0</v>
      </c>
      <c r="X1273" s="448">
        <v>0</v>
      </c>
      <c r="Y1273" s="448">
        <v>0</v>
      </c>
      <c r="Z1273" s="448">
        <v>93500000</v>
      </c>
      <c r="AA1273" s="846">
        <v>41996</v>
      </c>
      <c r="AB1273" s="846">
        <v>47475</v>
      </c>
      <c r="AC1273" s="847">
        <v>110000000</v>
      </c>
      <c r="AD1273" s="448">
        <v>8.4333333333333336</v>
      </c>
      <c r="AE1273" s="448">
        <v>15.219444444444445</v>
      </c>
      <c r="AF1273" s="848">
        <v>8.2000000000000003E-2</v>
      </c>
      <c r="AG1273" s="448">
        <v>788516666.66666675</v>
      </c>
      <c r="AH1273" s="448">
        <v>1423018055.5555556</v>
      </c>
      <c r="AI1273" s="448">
        <v>7667000</v>
      </c>
      <c r="AJ1273" s="448">
        <v>8.4333333333333336</v>
      </c>
      <c r="AK1273" s="448">
        <v>15.219444444444445</v>
      </c>
      <c r="AL1273" s="448">
        <v>8.2000000000000003E-2</v>
      </c>
    </row>
    <row r="1274" spans="1:38">
      <c r="A1274" s="437" t="s">
        <v>1121</v>
      </c>
      <c r="B1274" s="437" t="s">
        <v>3050</v>
      </c>
      <c r="C1274" s="437" t="s">
        <v>517</v>
      </c>
      <c r="D1274" s="437" t="s">
        <v>518</v>
      </c>
      <c r="E1274" s="437" t="s">
        <v>1393</v>
      </c>
      <c r="F1274" s="437" t="s">
        <v>33</v>
      </c>
      <c r="G1274" s="437" t="s">
        <v>1370</v>
      </c>
      <c r="H1274" s="437" t="s">
        <v>519</v>
      </c>
      <c r="I1274" s="437" t="s">
        <v>1</v>
      </c>
      <c r="J1274" s="437" t="s">
        <v>1130</v>
      </c>
      <c r="K1274" s="437" t="s">
        <v>521</v>
      </c>
      <c r="L1274" s="437" t="s">
        <v>533</v>
      </c>
      <c r="M1274" s="437">
        <v>1</v>
      </c>
      <c r="N1274" s="437">
        <v>1</v>
      </c>
      <c r="O1274" s="437">
        <v>1</v>
      </c>
      <c r="P1274" s="437">
        <v>0</v>
      </c>
      <c r="Q1274" s="437">
        <v>0</v>
      </c>
      <c r="R1274" s="437">
        <v>1</v>
      </c>
      <c r="S1274" s="448">
        <v>80000000</v>
      </c>
      <c r="T1274" s="448">
        <v>0</v>
      </c>
      <c r="U1274" s="448">
        <v>0</v>
      </c>
      <c r="V1274" s="448">
        <v>0</v>
      </c>
      <c r="W1274" s="448">
        <v>0</v>
      </c>
      <c r="X1274" s="448">
        <v>0</v>
      </c>
      <c r="Y1274" s="448">
        <v>0</v>
      </c>
      <c r="Z1274" s="448">
        <v>80000000</v>
      </c>
      <c r="AA1274" s="846">
        <v>42878</v>
      </c>
      <c r="AB1274" s="846">
        <v>44704</v>
      </c>
      <c r="AC1274" s="847">
        <v>80000000</v>
      </c>
      <c r="AD1274" s="448">
        <v>0.73611111111111116</v>
      </c>
      <c r="AE1274" s="448">
        <v>5.072222222222222</v>
      </c>
      <c r="AF1274" s="848">
        <v>5.0700000000000002E-2</v>
      </c>
      <c r="AG1274" s="448">
        <v>58888888.888888896</v>
      </c>
      <c r="AH1274" s="448">
        <v>405777777.77777773</v>
      </c>
      <c r="AI1274" s="448">
        <v>4056000</v>
      </c>
      <c r="AJ1274" s="448">
        <v>0.73611111111111116</v>
      </c>
      <c r="AK1274" s="448">
        <v>5.072222222222222</v>
      </c>
      <c r="AL1274" s="448">
        <v>5.0700000000000002E-2</v>
      </c>
    </row>
    <row r="1275" spans="1:38">
      <c r="A1275" s="437" t="s">
        <v>1133</v>
      </c>
      <c r="B1275" s="437" t="s">
        <v>3051</v>
      </c>
      <c r="C1275" s="437" t="s">
        <v>517</v>
      </c>
      <c r="D1275" s="437" t="s">
        <v>518</v>
      </c>
      <c r="E1275" s="437" t="s">
        <v>1393</v>
      </c>
      <c r="F1275" s="437" t="s">
        <v>33</v>
      </c>
      <c r="G1275" s="437" t="s">
        <v>1370</v>
      </c>
      <c r="H1275" s="437" t="s">
        <v>519</v>
      </c>
      <c r="I1275" s="437" t="s">
        <v>1</v>
      </c>
      <c r="J1275" s="437" t="s">
        <v>1130</v>
      </c>
      <c r="K1275" s="437" t="s">
        <v>521</v>
      </c>
      <c r="L1275" s="437" t="s">
        <v>533</v>
      </c>
      <c r="M1275" s="437">
        <v>1</v>
      </c>
      <c r="N1275" s="437">
        <v>1</v>
      </c>
      <c r="O1275" s="437">
        <v>1</v>
      </c>
      <c r="P1275" s="437">
        <v>0</v>
      </c>
      <c r="Q1275" s="437">
        <v>0</v>
      </c>
      <c r="R1275" s="437">
        <v>1</v>
      </c>
      <c r="S1275" s="448">
        <v>75000000</v>
      </c>
      <c r="T1275" s="448">
        <v>0</v>
      </c>
      <c r="U1275" s="448">
        <v>0</v>
      </c>
      <c r="V1275" s="448">
        <v>0</v>
      </c>
      <c r="W1275" s="448">
        <v>0</v>
      </c>
      <c r="X1275" s="448">
        <v>0</v>
      </c>
      <c r="Y1275" s="448">
        <v>0</v>
      </c>
      <c r="Z1275" s="448">
        <v>75000000</v>
      </c>
      <c r="AA1275" s="846">
        <v>43535</v>
      </c>
      <c r="AB1275" s="846">
        <v>44996</v>
      </c>
      <c r="AC1275" s="847">
        <v>250000000</v>
      </c>
      <c r="AD1275" s="448">
        <v>1.5472222222222223</v>
      </c>
      <c r="AE1275" s="448">
        <v>4.0583333333333336</v>
      </c>
      <c r="AF1275" s="848">
        <v>5.0200000000000002E-2</v>
      </c>
      <c r="AG1275" s="448">
        <v>116041666.66666667</v>
      </c>
      <c r="AH1275" s="448">
        <v>304375000</v>
      </c>
      <c r="AI1275" s="448">
        <v>3765000</v>
      </c>
      <c r="AJ1275" s="448">
        <v>1.5472222222222223</v>
      </c>
      <c r="AK1275" s="448">
        <v>4.0583333333333336</v>
      </c>
      <c r="AL1275" s="448">
        <v>5.0200000000000002E-2</v>
      </c>
    </row>
    <row r="1276" spans="1:38">
      <c r="A1276" s="437" t="s">
        <v>1134</v>
      </c>
      <c r="B1276" s="437" t="s">
        <v>3052</v>
      </c>
      <c r="C1276" s="437" t="s">
        <v>517</v>
      </c>
      <c r="D1276" s="437" t="s">
        <v>518</v>
      </c>
      <c r="E1276" s="437" t="s">
        <v>1393</v>
      </c>
      <c r="F1276" s="437" t="s">
        <v>33</v>
      </c>
      <c r="G1276" s="437" t="s">
        <v>1370</v>
      </c>
      <c r="H1276" s="437" t="s">
        <v>519</v>
      </c>
      <c r="I1276" s="437" t="s">
        <v>1</v>
      </c>
      <c r="J1276" s="437" t="s">
        <v>1130</v>
      </c>
      <c r="K1276" s="437" t="s">
        <v>521</v>
      </c>
      <c r="L1276" s="437" t="s">
        <v>533</v>
      </c>
      <c r="M1276" s="437">
        <v>1</v>
      </c>
      <c r="N1276" s="437">
        <v>1</v>
      </c>
      <c r="O1276" s="437">
        <v>1</v>
      </c>
      <c r="P1276" s="437">
        <v>0</v>
      </c>
      <c r="Q1276" s="437">
        <v>0</v>
      </c>
      <c r="R1276" s="437">
        <v>1</v>
      </c>
      <c r="S1276" s="448">
        <v>200000000</v>
      </c>
      <c r="T1276" s="448">
        <v>0</v>
      </c>
      <c r="U1276" s="448">
        <v>50000000</v>
      </c>
      <c r="V1276" s="448">
        <v>5400000</v>
      </c>
      <c r="W1276" s="448">
        <v>0</v>
      </c>
      <c r="X1276" s="448">
        <v>0</v>
      </c>
      <c r="Y1276" s="448">
        <v>0</v>
      </c>
      <c r="Z1276" s="448">
        <v>150000000</v>
      </c>
      <c r="AA1276" s="846">
        <v>43707</v>
      </c>
      <c r="AB1276" s="846">
        <v>45534</v>
      </c>
      <c r="AC1276" s="847">
        <v>250000000</v>
      </c>
      <c r="AD1276" s="448">
        <v>3.0416666666666665</v>
      </c>
      <c r="AE1276" s="448">
        <v>5.0750000000000002</v>
      </c>
      <c r="AF1276" s="848">
        <v>5.3999999999999999E-2</v>
      </c>
      <c r="AG1276" s="448">
        <v>456250000</v>
      </c>
      <c r="AH1276" s="448">
        <v>761250000</v>
      </c>
      <c r="AI1276" s="448">
        <v>8100000</v>
      </c>
      <c r="AJ1276" s="448">
        <v>3.0416666666666665</v>
      </c>
      <c r="AK1276" s="448">
        <v>5.0750000000000002</v>
      </c>
      <c r="AL1276" s="448">
        <v>5.3999999999999999E-2</v>
      </c>
    </row>
    <row r="1277" spans="1:38">
      <c r="A1277" s="437" t="s">
        <v>1135</v>
      </c>
      <c r="B1277" s="437" t="s">
        <v>3053</v>
      </c>
      <c r="C1277" s="437" t="s">
        <v>517</v>
      </c>
      <c r="D1277" s="437" t="s">
        <v>518</v>
      </c>
      <c r="E1277" s="437" t="s">
        <v>1393</v>
      </c>
      <c r="F1277" s="437" t="s">
        <v>33</v>
      </c>
      <c r="G1277" s="437" t="s">
        <v>1370</v>
      </c>
      <c r="H1277" s="437" t="s">
        <v>519</v>
      </c>
      <c r="I1277" s="437" t="s">
        <v>1</v>
      </c>
      <c r="J1277" s="437" t="s">
        <v>1130</v>
      </c>
      <c r="K1277" s="437" t="s">
        <v>521</v>
      </c>
      <c r="L1277" s="437" t="s">
        <v>533</v>
      </c>
      <c r="M1277" s="437">
        <v>1</v>
      </c>
      <c r="N1277" s="437">
        <v>1</v>
      </c>
      <c r="O1277" s="437">
        <v>1</v>
      </c>
      <c r="P1277" s="437">
        <v>0</v>
      </c>
      <c r="Q1277" s="437">
        <v>0</v>
      </c>
      <c r="R1277" s="437">
        <v>1</v>
      </c>
      <c r="S1277" s="448">
        <v>200000000</v>
      </c>
      <c r="T1277" s="448">
        <v>0</v>
      </c>
      <c r="U1277" s="448">
        <v>0</v>
      </c>
      <c r="V1277" s="448">
        <v>0</v>
      </c>
      <c r="W1277" s="448">
        <v>0</v>
      </c>
      <c r="X1277" s="448">
        <v>0</v>
      </c>
      <c r="Y1277" s="448">
        <v>0</v>
      </c>
      <c r="Z1277" s="448">
        <v>200000000</v>
      </c>
      <c r="AA1277" s="846">
        <v>43733</v>
      </c>
      <c r="AB1277" s="846">
        <v>45560</v>
      </c>
      <c r="AC1277" s="847">
        <v>250000000</v>
      </c>
      <c r="AD1277" s="448">
        <v>3.1138888888888889</v>
      </c>
      <c r="AE1277" s="448">
        <v>5.0750000000000002</v>
      </c>
      <c r="AF1277" s="848">
        <v>6.0999999999999999E-2</v>
      </c>
      <c r="AG1277" s="448">
        <v>622777777.77777779</v>
      </c>
      <c r="AH1277" s="448">
        <v>1015000000</v>
      </c>
      <c r="AI1277" s="448">
        <v>12200000</v>
      </c>
      <c r="AJ1277" s="448">
        <v>3.1138888888888889</v>
      </c>
      <c r="AK1277" s="448">
        <v>5.0750000000000002</v>
      </c>
      <c r="AL1277" s="448">
        <v>6.0999999999999999E-2</v>
      </c>
    </row>
    <row r="1278" spans="1:38">
      <c r="A1278" s="437" t="s">
        <v>1135</v>
      </c>
      <c r="B1278" s="437" t="s">
        <v>3054</v>
      </c>
      <c r="C1278" s="437" t="s">
        <v>517</v>
      </c>
      <c r="D1278" s="437" t="s">
        <v>518</v>
      </c>
      <c r="E1278" s="437" t="s">
        <v>1393</v>
      </c>
      <c r="F1278" s="437" t="s">
        <v>33</v>
      </c>
      <c r="G1278" s="437" t="s">
        <v>1370</v>
      </c>
      <c r="H1278" s="437" t="s">
        <v>519</v>
      </c>
      <c r="I1278" s="437" t="s">
        <v>1</v>
      </c>
      <c r="J1278" s="437" t="s">
        <v>1130</v>
      </c>
      <c r="K1278" s="437" t="s">
        <v>521</v>
      </c>
      <c r="L1278" s="437" t="s">
        <v>533</v>
      </c>
      <c r="M1278" s="437">
        <v>1</v>
      </c>
      <c r="N1278" s="437">
        <v>1</v>
      </c>
      <c r="O1278" s="437">
        <v>1</v>
      </c>
      <c r="P1278" s="437">
        <v>0</v>
      </c>
      <c r="Q1278" s="437">
        <v>0</v>
      </c>
      <c r="R1278" s="437">
        <v>1</v>
      </c>
      <c r="S1278" s="448">
        <v>200000000</v>
      </c>
      <c r="T1278" s="448">
        <v>0</v>
      </c>
      <c r="U1278" s="448">
        <v>0</v>
      </c>
      <c r="V1278" s="448">
        <v>0</v>
      </c>
      <c r="W1278" s="448">
        <v>0</v>
      </c>
      <c r="X1278" s="448">
        <v>0</v>
      </c>
      <c r="Y1278" s="448">
        <v>0</v>
      </c>
      <c r="Z1278" s="448">
        <v>200000000</v>
      </c>
      <c r="AA1278" s="846">
        <v>43769</v>
      </c>
      <c r="AB1278" s="846">
        <v>47422</v>
      </c>
      <c r="AC1278" s="847">
        <v>220000000</v>
      </c>
      <c r="AD1278" s="448">
        <v>8.2861111111111114</v>
      </c>
      <c r="AE1278" s="448">
        <v>10.147222222222222</v>
      </c>
      <c r="AF1278" s="848">
        <v>7.1499999999999994E-2</v>
      </c>
      <c r="AG1278" s="448">
        <v>1657222222.2222223</v>
      </c>
      <c r="AH1278" s="448">
        <v>2029444444.4444444</v>
      </c>
      <c r="AI1278" s="448">
        <v>14299999.999999998</v>
      </c>
      <c r="AJ1278" s="448">
        <v>8.2861111111111114</v>
      </c>
      <c r="AK1278" s="448">
        <v>10.147222222222222</v>
      </c>
      <c r="AL1278" s="448">
        <v>7.1499999999999994E-2</v>
      </c>
    </row>
    <row r="1279" spans="1:38">
      <c r="A1279" s="437" t="s">
        <v>1136</v>
      </c>
      <c r="B1279" s="437" t="s">
        <v>3055</v>
      </c>
      <c r="C1279" s="437" t="s">
        <v>517</v>
      </c>
      <c r="D1279" s="437" t="s">
        <v>518</v>
      </c>
      <c r="E1279" s="437" t="s">
        <v>1393</v>
      </c>
      <c r="F1279" s="437" t="s">
        <v>33</v>
      </c>
      <c r="G1279" s="437" t="s">
        <v>1370</v>
      </c>
      <c r="H1279" s="437" t="s">
        <v>519</v>
      </c>
      <c r="I1279" s="437" t="s">
        <v>1</v>
      </c>
      <c r="J1279" s="437" t="s">
        <v>1130</v>
      </c>
      <c r="K1279" s="437" t="s">
        <v>521</v>
      </c>
      <c r="L1279" s="437" t="s">
        <v>533</v>
      </c>
      <c r="M1279" s="437">
        <v>1</v>
      </c>
      <c r="N1279" s="437">
        <v>1</v>
      </c>
      <c r="O1279" s="437">
        <v>1</v>
      </c>
      <c r="P1279" s="437">
        <v>0</v>
      </c>
      <c r="Q1279" s="437">
        <v>0</v>
      </c>
      <c r="R1279" s="437">
        <v>1</v>
      </c>
      <c r="S1279" s="448">
        <v>100000000</v>
      </c>
      <c r="T1279" s="448">
        <v>0</v>
      </c>
      <c r="U1279" s="448">
        <v>0</v>
      </c>
      <c r="V1279" s="448">
        <v>0</v>
      </c>
      <c r="W1279" s="448">
        <v>0</v>
      </c>
      <c r="X1279" s="448">
        <v>0</v>
      </c>
      <c r="Y1279" s="448">
        <v>0</v>
      </c>
      <c r="Z1279" s="448">
        <v>100000000</v>
      </c>
      <c r="AA1279" s="846">
        <v>43798</v>
      </c>
      <c r="AB1279" s="846">
        <v>44894</v>
      </c>
      <c r="AC1279" s="847">
        <v>100000000</v>
      </c>
      <c r="AD1279" s="448">
        <v>1.2638888888888888</v>
      </c>
      <c r="AE1279" s="448">
        <v>3.0444444444444443</v>
      </c>
      <c r="AF1279" s="848">
        <v>5.28E-2</v>
      </c>
      <c r="AG1279" s="448">
        <v>126388888.88888888</v>
      </c>
      <c r="AH1279" s="448">
        <v>304444444.44444442</v>
      </c>
      <c r="AI1279" s="448">
        <v>5280000</v>
      </c>
      <c r="AJ1279" s="448">
        <v>1.2638888888888888</v>
      </c>
      <c r="AK1279" s="448">
        <v>3.0444444444444443</v>
      </c>
      <c r="AL1279" s="448">
        <v>5.28E-2</v>
      </c>
    </row>
    <row r="1280" spans="1:38">
      <c r="A1280" s="437" t="s">
        <v>1137</v>
      </c>
      <c r="B1280" s="437" t="s">
        <v>3056</v>
      </c>
      <c r="C1280" s="437" t="s">
        <v>517</v>
      </c>
      <c r="D1280" s="437" t="s">
        <v>518</v>
      </c>
      <c r="E1280" s="437" t="s">
        <v>1393</v>
      </c>
      <c r="F1280" s="437" t="s">
        <v>33</v>
      </c>
      <c r="G1280" s="437" t="s">
        <v>1370</v>
      </c>
      <c r="H1280" s="437" t="s">
        <v>519</v>
      </c>
      <c r="I1280" s="437" t="s">
        <v>1</v>
      </c>
      <c r="J1280" s="437" t="s">
        <v>1130</v>
      </c>
      <c r="K1280" s="437" t="s">
        <v>521</v>
      </c>
      <c r="L1280" s="437" t="s">
        <v>533</v>
      </c>
      <c r="M1280" s="437">
        <v>1</v>
      </c>
      <c r="N1280" s="437">
        <v>1</v>
      </c>
      <c r="O1280" s="437">
        <v>1</v>
      </c>
      <c r="P1280" s="437">
        <v>0</v>
      </c>
      <c r="Q1280" s="437">
        <v>0</v>
      </c>
      <c r="R1280" s="437">
        <v>1</v>
      </c>
      <c r="S1280" s="448">
        <v>95000000</v>
      </c>
      <c r="T1280" s="448">
        <v>0</v>
      </c>
      <c r="U1280" s="448">
        <v>0</v>
      </c>
      <c r="V1280" s="448">
        <v>0</v>
      </c>
      <c r="W1280" s="448">
        <v>0</v>
      </c>
      <c r="X1280" s="448">
        <v>0</v>
      </c>
      <c r="Y1280" s="448">
        <v>0</v>
      </c>
      <c r="Z1280" s="448">
        <v>95000000</v>
      </c>
      <c r="AA1280" s="846">
        <v>43823</v>
      </c>
      <c r="AB1280" s="846">
        <v>45650</v>
      </c>
      <c r="AC1280" s="847">
        <v>100000000</v>
      </c>
      <c r="AD1280" s="448">
        <v>3.3638888888888889</v>
      </c>
      <c r="AE1280" s="448">
        <v>5.0750000000000002</v>
      </c>
      <c r="AF1280" s="848">
        <v>6.0999999999999999E-2</v>
      </c>
      <c r="AG1280" s="448">
        <v>319569444.44444448</v>
      </c>
      <c r="AH1280" s="448">
        <v>482125000</v>
      </c>
      <c r="AI1280" s="448">
        <v>5795000</v>
      </c>
      <c r="AJ1280" s="448">
        <v>3.3638888888888894</v>
      </c>
      <c r="AK1280" s="448">
        <v>5.0750000000000002</v>
      </c>
      <c r="AL1280" s="448">
        <v>6.0999999999999999E-2</v>
      </c>
    </row>
    <row r="1281" spans="1:38">
      <c r="A1281" s="437" t="s">
        <v>1138</v>
      </c>
      <c r="B1281" s="437" t="s">
        <v>3057</v>
      </c>
      <c r="C1281" s="437" t="s">
        <v>517</v>
      </c>
      <c r="D1281" s="437" t="s">
        <v>518</v>
      </c>
      <c r="E1281" s="437" t="s">
        <v>1393</v>
      </c>
      <c r="F1281" s="437" t="s">
        <v>33</v>
      </c>
      <c r="G1281" s="437" t="s">
        <v>1370</v>
      </c>
      <c r="H1281" s="437" t="s">
        <v>519</v>
      </c>
      <c r="I1281" s="437" t="s">
        <v>1</v>
      </c>
      <c r="J1281" s="437" t="s">
        <v>1130</v>
      </c>
      <c r="K1281" s="437" t="s">
        <v>521</v>
      </c>
      <c r="L1281" s="437" t="s">
        <v>533</v>
      </c>
      <c r="M1281" s="437">
        <v>1</v>
      </c>
      <c r="N1281" s="437">
        <v>1</v>
      </c>
      <c r="O1281" s="437">
        <v>1</v>
      </c>
      <c r="P1281" s="437">
        <v>0</v>
      </c>
      <c r="Q1281" s="437">
        <v>0</v>
      </c>
      <c r="R1281" s="437">
        <v>1</v>
      </c>
      <c r="S1281" s="448">
        <v>350000000</v>
      </c>
      <c r="T1281" s="448">
        <v>0</v>
      </c>
      <c r="U1281" s="448">
        <v>0</v>
      </c>
      <c r="V1281" s="448">
        <v>0</v>
      </c>
      <c r="W1281" s="448">
        <v>0</v>
      </c>
      <c r="X1281" s="448">
        <v>0</v>
      </c>
      <c r="Y1281" s="448">
        <v>0</v>
      </c>
      <c r="Z1281" s="448">
        <v>350000000</v>
      </c>
      <c r="AA1281" s="846">
        <v>43826</v>
      </c>
      <c r="AB1281" s="846">
        <v>46383</v>
      </c>
      <c r="AC1281" s="847">
        <v>350000000</v>
      </c>
      <c r="AD1281" s="448">
        <v>5.4</v>
      </c>
      <c r="AE1281" s="448">
        <v>7.1027777777777779</v>
      </c>
      <c r="AF1281" s="848">
        <v>8.5000000000000006E-2</v>
      </c>
      <c r="AG1281" s="448">
        <v>1890000000.0000002</v>
      </c>
      <c r="AH1281" s="448">
        <v>2485972222.2222223</v>
      </c>
      <c r="AI1281" s="448">
        <v>29750000.000000004</v>
      </c>
      <c r="AJ1281" s="448">
        <v>5.4</v>
      </c>
      <c r="AK1281" s="448">
        <v>7.1027777777777779</v>
      </c>
      <c r="AL1281" s="448">
        <v>8.5000000000000006E-2</v>
      </c>
    </row>
    <row r="1282" spans="1:38">
      <c r="A1282" s="437" t="s">
        <v>1139</v>
      </c>
      <c r="B1282" s="437" t="s">
        <v>3058</v>
      </c>
      <c r="C1282" s="437" t="s">
        <v>517</v>
      </c>
      <c r="D1282" s="437" t="s">
        <v>518</v>
      </c>
      <c r="E1282" s="437" t="s">
        <v>1393</v>
      </c>
      <c r="F1282" s="437" t="s">
        <v>33</v>
      </c>
      <c r="G1282" s="437" t="s">
        <v>1370</v>
      </c>
      <c r="H1282" s="437" t="s">
        <v>519</v>
      </c>
      <c r="I1282" s="437" t="s">
        <v>1</v>
      </c>
      <c r="J1282" s="437" t="s">
        <v>1130</v>
      </c>
      <c r="K1282" s="437" t="s">
        <v>521</v>
      </c>
      <c r="L1282" s="437" t="s">
        <v>533</v>
      </c>
      <c r="M1282" s="437">
        <v>1</v>
      </c>
      <c r="N1282" s="437">
        <v>1</v>
      </c>
      <c r="O1282" s="437">
        <v>1</v>
      </c>
      <c r="P1282" s="437">
        <v>0</v>
      </c>
      <c r="Q1282" s="437">
        <v>0</v>
      </c>
      <c r="R1282" s="437">
        <v>1</v>
      </c>
      <c r="S1282" s="448">
        <v>200000000</v>
      </c>
      <c r="T1282" s="448">
        <v>0</v>
      </c>
      <c r="U1282" s="448">
        <v>0</v>
      </c>
      <c r="V1282" s="448">
        <v>0</v>
      </c>
      <c r="W1282" s="448">
        <v>0</v>
      </c>
      <c r="X1282" s="448">
        <v>0</v>
      </c>
      <c r="Y1282" s="448">
        <v>0</v>
      </c>
      <c r="Z1282" s="448">
        <v>200000000</v>
      </c>
      <c r="AA1282" s="846">
        <v>43826</v>
      </c>
      <c r="AB1282" s="846">
        <v>46383</v>
      </c>
      <c r="AC1282" s="847">
        <v>200000000</v>
      </c>
      <c r="AD1282" s="448">
        <v>5.4</v>
      </c>
      <c r="AE1282" s="448">
        <v>7.1027777777777779</v>
      </c>
      <c r="AF1282" s="848">
        <v>8.5000000000000006E-2</v>
      </c>
      <c r="AG1282" s="448">
        <v>1080000000</v>
      </c>
      <c r="AH1282" s="448">
        <v>1420555555.5555556</v>
      </c>
      <c r="AI1282" s="448">
        <v>17000000</v>
      </c>
      <c r="AJ1282" s="448">
        <v>5.4</v>
      </c>
      <c r="AK1282" s="448">
        <v>7.1027777777777779</v>
      </c>
      <c r="AL1282" s="448">
        <v>8.5000000000000006E-2</v>
      </c>
    </row>
    <row r="1283" spans="1:38">
      <c r="A1283" s="437" t="s">
        <v>1140</v>
      </c>
      <c r="B1283" s="437" t="s">
        <v>3059</v>
      </c>
      <c r="C1283" s="437" t="s">
        <v>517</v>
      </c>
      <c r="D1283" s="437" t="s">
        <v>518</v>
      </c>
      <c r="E1283" s="437" t="s">
        <v>1393</v>
      </c>
      <c r="F1283" s="437" t="s">
        <v>33</v>
      </c>
      <c r="G1283" s="437" t="s">
        <v>1370</v>
      </c>
      <c r="H1283" s="437" t="s">
        <v>519</v>
      </c>
      <c r="I1283" s="437" t="s">
        <v>1</v>
      </c>
      <c r="J1283" s="437" t="s">
        <v>1130</v>
      </c>
      <c r="K1283" s="437" t="s">
        <v>521</v>
      </c>
      <c r="L1283" s="437" t="s">
        <v>533</v>
      </c>
      <c r="M1283" s="437">
        <v>1</v>
      </c>
      <c r="N1283" s="437">
        <v>1</v>
      </c>
      <c r="O1283" s="437">
        <v>1</v>
      </c>
      <c r="P1283" s="437">
        <v>0</v>
      </c>
      <c r="Q1283" s="437">
        <v>0</v>
      </c>
      <c r="R1283" s="437">
        <v>1</v>
      </c>
      <c r="S1283" s="448">
        <v>90000000</v>
      </c>
      <c r="T1283" s="448">
        <v>0</v>
      </c>
      <c r="U1283" s="448">
        <v>0</v>
      </c>
      <c r="V1283" s="448">
        <v>0</v>
      </c>
      <c r="W1283" s="448">
        <v>0</v>
      </c>
      <c r="X1283" s="448">
        <v>0</v>
      </c>
      <c r="Y1283" s="448">
        <v>0</v>
      </c>
      <c r="Z1283" s="448">
        <v>90000000</v>
      </c>
      <c r="AA1283" s="846">
        <v>43826</v>
      </c>
      <c r="AB1283" s="846">
        <v>46383</v>
      </c>
      <c r="AC1283" s="847">
        <v>90000000</v>
      </c>
      <c r="AD1283" s="448">
        <v>5.4</v>
      </c>
      <c r="AE1283" s="448">
        <v>7.1027777777777779</v>
      </c>
      <c r="AF1283" s="848">
        <v>8.5000000000000006E-2</v>
      </c>
      <c r="AG1283" s="448">
        <v>486000000.00000006</v>
      </c>
      <c r="AH1283" s="448">
        <v>639250000</v>
      </c>
      <c r="AI1283" s="448">
        <v>7650000.0000000009</v>
      </c>
      <c r="AJ1283" s="448">
        <v>5.4</v>
      </c>
      <c r="AK1283" s="448">
        <v>7.1027777777777779</v>
      </c>
      <c r="AL1283" s="448">
        <v>8.5000000000000006E-2</v>
      </c>
    </row>
    <row r="1284" spans="1:38">
      <c r="A1284" s="437" t="s">
        <v>1141</v>
      </c>
      <c r="B1284" s="437" t="s">
        <v>3060</v>
      </c>
      <c r="C1284" s="437" t="s">
        <v>517</v>
      </c>
      <c r="D1284" s="437" t="s">
        <v>518</v>
      </c>
      <c r="E1284" s="437" t="s">
        <v>1393</v>
      </c>
      <c r="F1284" s="437" t="s">
        <v>33</v>
      </c>
      <c r="G1284" s="437" t="s">
        <v>1370</v>
      </c>
      <c r="H1284" s="437" t="s">
        <v>519</v>
      </c>
      <c r="I1284" s="437" t="s">
        <v>1</v>
      </c>
      <c r="J1284" s="437" t="s">
        <v>1130</v>
      </c>
      <c r="K1284" s="437" t="s">
        <v>521</v>
      </c>
      <c r="L1284" s="437" t="s">
        <v>533</v>
      </c>
      <c r="M1284" s="437">
        <v>1</v>
      </c>
      <c r="N1284" s="437">
        <v>1</v>
      </c>
      <c r="O1284" s="437">
        <v>1</v>
      </c>
      <c r="P1284" s="437">
        <v>0</v>
      </c>
      <c r="Q1284" s="437">
        <v>0</v>
      </c>
      <c r="R1284" s="437">
        <v>1</v>
      </c>
      <c r="S1284" s="448">
        <v>90000000</v>
      </c>
      <c r="T1284" s="448">
        <v>0</v>
      </c>
      <c r="U1284" s="448">
        <v>0</v>
      </c>
      <c r="V1284" s="448">
        <v>0</v>
      </c>
      <c r="W1284" s="448">
        <v>0</v>
      </c>
      <c r="X1284" s="448">
        <v>0</v>
      </c>
      <c r="Y1284" s="448">
        <v>0</v>
      </c>
      <c r="Z1284" s="448">
        <v>90000000</v>
      </c>
      <c r="AA1284" s="846">
        <v>43826</v>
      </c>
      <c r="AB1284" s="846">
        <v>46383</v>
      </c>
      <c r="AC1284" s="847">
        <v>90000000</v>
      </c>
      <c r="AD1284" s="448">
        <v>5.4</v>
      </c>
      <c r="AE1284" s="448">
        <v>7.1027777777777779</v>
      </c>
      <c r="AF1284" s="848">
        <v>8.5000000000000006E-2</v>
      </c>
      <c r="AG1284" s="448">
        <v>486000000.00000006</v>
      </c>
      <c r="AH1284" s="448">
        <v>639250000</v>
      </c>
      <c r="AI1284" s="448">
        <v>7650000.0000000009</v>
      </c>
      <c r="AJ1284" s="448">
        <v>5.4</v>
      </c>
      <c r="AK1284" s="448">
        <v>7.1027777777777779</v>
      </c>
      <c r="AL1284" s="448">
        <v>8.5000000000000006E-2</v>
      </c>
    </row>
    <row r="1285" spans="1:38">
      <c r="A1285" s="437" t="s">
        <v>1142</v>
      </c>
      <c r="B1285" s="437" t="s">
        <v>3061</v>
      </c>
      <c r="C1285" s="437" t="s">
        <v>517</v>
      </c>
      <c r="D1285" s="437" t="s">
        <v>518</v>
      </c>
      <c r="E1285" s="437" t="s">
        <v>1393</v>
      </c>
      <c r="F1285" s="437" t="s">
        <v>33</v>
      </c>
      <c r="G1285" s="437" t="s">
        <v>1370</v>
      </c>
      <c r="H1285" s="437" t="s">
        <v>519</v>
      </c>
      <c r="I1285" s="437" t="s">
        <v>1</v>
      </c>
      <c r="J1285" s="437" t="s">
        <v>1130</v>
      </c>
      <c r="K1285" s="437" t="s">
        <v>521</v>
      </c>
      <c r="L1285" s="437" t="s">
        <v>533</v>
      </c>
      <c r="M1285" s="437">
        <v>1</v>
      </c>
      <c r="N1285" s="437">
        <v>1</v>
      </c>
      <c r="O1285" s="437">
        <v>1</v>
      </c>
      <c r="P1285" s="437">
        <v>0</v>
      </c>
      <c r="Q1285" s="437">
        <v>0</v>
      </c>
      <c r="R1285" s="437">
        <v>1</v>
      </c>
      <c r="S1285" s="448">
        <v>89756147.980000004</v>
      </c>
      <c r="T1285" s="448">
        <v>0</v>
      </c>
      <c r="U1285" s="448">
        <v>0</v>
      </c>
      <c r="V1285" s="448">
        <v>0</v>
      </c>
      <c r="W1285" s="448">
        <v>0</v>
      </c>
      <c r="X1285" s="448">
        <v>0</v>
      </c>
      <c r="Y1285" s="448">
        <v>0</v>
      </c>
      <c r="Z1285" s="448">
        <v>89756147.980000004</v>
      </c>
      <c r="AA1285" s="846">
        <v>43826</v>
      </c>
      <c r="AB1285" s="846">
        <v>46383</v>
      </c>
      <c r="AC1285" s="847">
        <v>89756147.980000004</v>
      </c>
      <c r="AD1285" s="448">
        <v>5.4</v>
      </c>
      <c r="AE1285" s="448">
        <v>7.1027777777777779</v>
      </c>
      <c r="AF1285" s="848">
        <v>8.5000000000000006E-2</v>
      </c>
      <c r="AG1285" s="448">
        <v>484683199.09200007</v>
      </c>
      <c r="AH1285" s="448">
        <v>637517973.29127777</v>
      </c>
      <c r="AI1285" s="448">
        <v>7629272.5783000011</v>
      </c>
      <c r="AJ1285" s="448">
        <v>5.4</v>
      </c>
      <c r="AK1285" s="448">
        <v>7.102777777777777</v>
      </c>
      <c r="AL1285" s="448">
        <v>8.5000000000000006E-2</v>
      </c>
    </row>
    <row r="1286" spans="1:38">
      <c r="A1286" s="437" t="s">
        <v>1143</v>
      </c>
      <c r="B1286" s="437" t="s">
        <v>3062</v>
      </c>
      <c r="C1286" s="437" t="s">
        <v>517</v>
      </c>
      <c r="D1286" s="437" t="s">
        <v>518</v>
      </c>
      <c r="E1286" s="437" t="s">
        <v>1393</v>
      </c>
      <c r="F1286" s="437" t="s">
        <v>33</v>
      </c>
      <c r="G1286" s="437" t="s">
        <v>1370</v>
      </c>
      <c r="H1286" s="437" t="s">
        <v>519</v>
      </c>
      <c r="I1286" s="437" t="s">
        <v>1</v>
      </c>
      <c r="J1286" s="437" t="s">
        <v>1130</v>
      </c>
      <c r="K1286" s="437" t="s">
        <v>521</v>
      </c>
      <c r="L1286" s="437" t="s">
        <v>533</v>
      </c>
      <c r="M1286" s="437">
        <v>1</v>
      </c>
      <c r="N1286" s="437">
        <v>1</v>
      </c>
      <c r="O1286" s="437">
        <v>1</v>
      </c>
      <c r="P1286" s="437">
        <v>0</v>
      </c>
      <c r="Q1286" s="437">
        <v>0</v>
      </c>
      <c r="R1286" s="437">
        <v>1</v>
      </c>
      <c r="S1286" s="448">
        <v>88930180.959999993</v>
      </c>
      <c r="T1286" s="448">
        <v>0</v>
      </c>
      <c r="U1286" s="448">
        <v>0</v>
      </c>
      <c r="V1286" s="448">
        <v>0</v>
      </c>
      <c r="W1286" s="448">
        <v>0</v>
      </c>
      <c r="X1286" s="448">
        <v>0</v>
      </c>
      <c r="Y1286" s="448">
        <v>0</v>
      </c>
      <c r="Z1286" s="448">
        <v>88930180.959999993</v>
      </c>
      <c r="AA1286" s="846">
        <v>43826</v>
      </c>
      <c r="AB1286" s="846">
        <v>46383</v>
      </c>
      <c r="AC1286" s="847">
        <v>88930180.959999993</v>
      </c>
      <c r="AD1286" s="448">
        <v>5.4</v>
      </c>
      <c r="AE1286" s="448">
        <v>7.1027777777777779</v>
      </c>
      <c r="AF1286" s="848">
        <v>8.5000000000000006E-2</v>
      </c>
      <c r="AG1286" s="448">
        <v>480222977.18400002</v>
      </c>
      <c r="AH1286" s="448">
        <v>631651313.09644437</v>
      </c>
      <c r="AI1286" s="448">
        <v>7559065.3816</v>
      </c>
      <c r="AJ1286" s="448">
        <v>5.4</v>
      </c>
      <c r="AK1286" s="448">
        <v>7.1027777777777779</v>
      </c>
      <c r="AL1286" s="448">
        <v>8.5000000000000006E-2</v>
      </c>
    </row>
    <row r="1287" spans="1:38">
      <c r="A1287" s="437" t="s">
        <v>1144</v>
      </c>
      <c r="B1287" s="437" t="s">
        <v>3063</v>
      </c>
      <c r="C1287" s="437" t="s">
        <v>517</v>
      </c>
      <c r="D1287" s="437" t="s">
        <v>518</v>
      </c>
      <c r="E1287" s="437" t="s">
        <v>1393</v>
      </c>
      <c r="F1287" s="437" t="s">
        <v>33</v>
      </c>
      <c r="G1287" s="437" t="s">
        <v>1370</v>
      </c>
      <c r="H1287" s="437" t="s">
        <v>519</v>
      </c>
      <c r="I1287" s="437" t="s">
        <v>1</v>
      </c>
      <c r="J1287" s="437" t="s">
        <v>1130</v>
      </c>
      <c r="K1287" s="437" t="s">
        <v>521</v>
      </c>
      <c r="L1287" s="437" t="s">
        <v>533</v>
      </c>
      <c r="M1287" s="437">
        <v>1</v>
      </c>
      <c r="N1287" s="437">
        <v>1</v>
      </c>
      <c r="O1287" s="437">
        <v>1</v>
      </c>
      <c r="P1287" s="437">
        <v>0</v>
      </c>
      <c r="Q1287" s="437">
        <v>0</v>
      </c>
      <c r="R1287" s="437">
        <v>1</v>
      </c>
      <c r="S1287" s="448">
        <v>49457562.909999996</v>
      </c>
      <c r="T1287" s="448">
        <v>0</v>
      </c>
      <c r="U1287" s="448">
        <v>0</v>
      </c>
      <c r="V1287" s="448">
        <v>1866577.88</v>
      </c>
      <c r="W1287" s="448">
        <v>0</v>
      </c>
      <c r="X1287" s="448">
        <v>0</v>
      </c>
      <c r="Y1287" s="448">
        <v>0</v>
      </c>
      <c r="Z1287" s="448">
        <v>49457562.909999996</v>
      </c>
      <c r="AA1287" s="846">
        <v>44050</v>
      </c>
      <c r="AB1287" s="846">
        <v>46606</v>
      </c>
      <c r="AC1287" s="847">
        <v>49457562.909999996</v>
      </c>
      <c r="AD1287" s="448">
        <v>6.0194444444444448</v>
      </c>
      <c r="AE1287" s="448">
        <v>7.1</v>
      </c>
      <c r="AF1287" s="848">
        <v>7.5481999999999994E-2</v>
      </c>
      <c r="AG1287" s="448">
        <v>297707052.29436111</v>
      </c>
      <c r="AH1287" s="448">
        <v>351148696.66099995</v>
      </c>
      <c r="AI1287" s="448">
        <v>3733155.7635726193</v>
      </c>
      <c r="AJ1287" s="448">
        <v>6.0194444444444448</v>
      </c>
      <c r="AK1287" s="448">
        <v>7.1</v>
      </c>
      <c r="AL1287" s="448">
        <v>7.5481999999999994E-2</v>
      </c>
    </row>
    <row r="1288" spans="1:38">
      <c r="A1288" s="437" t="s">
        <v>1145</v>
      </c>
      <c r="B1288" s="437" t="s">
        <v>3064</v>
      </c>
      <c r="C1288" s="437" t="s">
        <v>517</v>
      </c>
      <c r="D1288" s="437" t="s">
        <v>518</v>
      </c>
      <c r="E1288" s="437" t="s">
        <v>1393</v>
      </c>
      <c r="F1288" s="437" t="s">
        <v>33</v>
      </c>
      <c r="G1288" s="437" t="s">
        <v>1370</v>
      </c>
      <c r="H1288" s="437" t="s">
        <v>519</v>
      </c>
      <c r="I1288" s="437" t="s">
        <v>1</v>
      </c>
      <c r="J1288" s="437" t="s">
        <v>1130</v>
      </c>
      <c r="K1288" s="437" t="s">
        <v>521</v>
      </c>
      <c r="L1288" s="437" t="s">
        <v>533</v>
      </c>
      <c r="M1288" s="437">
        <v>1</v>
      </c>
      <c r="N1288" s="437">
        <v>1</v>
      </c>
      <c r="O1288" s="437">
        <v>1</v>
      </c>
      <c r="P1288" s="437">
        <v>0</v>
      </c>
      <c r="Q1288" s="437">
        <v>0</v>
      </c>
      <c r="R1288" s="437">
        <v>1</v>
      </c>
      <c r="S1288" s="448">
        <v>198155650.84999999</v>
      </c>
      <c r="T1288" s="448">
        <v>0</v>
      </c>
      <c r="U1288" s="448">
        <v>0</v>
      </c>
      <c r="V1288" s="448">
        <v>0</v>
      </c>
      <c r="W1288" s="448">
        <v>0</v>
      </c>
      <c r="X1288" s="448">
        <v>0</v>
      </c>
      <c r="Y1288" s="448">
        <v>0</v>
      </c>
      <c r="Z1288" s="448">
        <v>198155650.84999999</v>
      </c>
      <c r="AA1288" s="846">
        <v>44130</v>
      </c>
      <c r="AB1288" s="846">
        <v>47782</v>
      </c>
      <c r="AC1288" s="847">
        <v>198155650.84999999</v>
      </c>
      <c r="AD1288" s="448">
        <v>9.2861111111111114</v>
      </c>
      <c r="AE1288" s="448">
        <v>10.144444444444444</v>
      </c>
      <c r="AF1288" s="848">
        <v>7.8262999999999999E-2</v>
      </c>
      <c r="AG1288" s="448">
        <v>1840095391.0876389</v>
      </c>
      <c r="AH1288" s="448">
        <v>2010178991.4005554</v>
      </c>
      <c r="AI1288" s="448">
        <v>15508255.702473549</v>
      </c>
      <c r="AJ1288" s="448">
        <v>9.2861111111111114</v>
      </c>
      <c r="AK1288" s="448">
        <v>10.144444444444444</v>
      </c>
      <c r="AL1288" s="448">
        <v>7.8262999999999999E-2</v>
      </c>
    </row>
    <row r="1289" spans="1:38">
      <c r="A1289" s="437" t="s">
        <v>1146</v>
      </c>
      <c r="B1289" s="437" t="s">
        <v>3065</v>
      </c>
      <c r="C1289" s="437" t="s">
        <v>517</v>
      </c>
      <c r="D1289" s="437" t="s">
        <v>518</v>
      </c>
      <c r="E1289" s="437" t="s">
        <v>1393</v>
      </c>
      <c r="F1289" s="437" t="s">
        <v>33</v>
      </c>
      <c r="G1289" s="437" t="s">
        <v>1370</v>
      </c>
      <c r="H1289" s="437" t="s">
        <v>519</v>
      </c>
      <c r="I1289" s="437" t="s">
        <v>1</v>
      </c>
      <c r="J1289" s="437" t="s">
        <v>1130</v>
      </c>
      <c r="K1289" s="437" t="s">
        <v>521</v>
      </c>
      <c r="L1289" s="437" t="s">
        <v>533</v>
      </c>
      <c r="M1289" s="437">
        <v>1</v>
      </c>
      <c r="N1289" s="437">
        <v>1</v>
      </c>
      <c r="O1289" s="437">
        <v>1</v>
      </c>
      <c r="P1289" s="437">
        <v>0</v>
      </c>
      <c r="Q1289" s="437">
        <v>0</v>
      </c>
      <c r="R1289" s="437">
        <v>1</v>
      </c>
      <c r="S1289" s="448">
        <v>185351572.81999999</v>
      </c>
      <c r="T1289" s="448">
        <v>0</v>
      </c>
      <c r="U1289" s="448">
        <v>0</v>
      </c>
      <c r="V1289" s="448">
        <v>0</v>
      </c>
      <c r="W1289" s="448">
        <v>0</v>
      </c>
      <c r="X1289" s="448">
        <v>0</v>
      </c>
      <c r="Y1289" s="448">
        <v>0</v>
      </c>
      <c r="Z1289" s="448">
        <v>185351572.81999999</v>
      </c>
      <c r="AA1289" s="846">
        <v>44130</v>
      </c>
      <c r="AB1289" s="846">
        <v>47782</v>
      </c>
      <c r="AC1289" s="847">
        <v>185351572.81999999</v>
      </c>
      <c r="AD1289" s="448">
        <v>9.2861111111111114</v>
      </c>
      <c r="AE1289" s="448">
        <v>10.144444444444444</v>
      </c>
      <c r="AF1289" s="848">
        <v>7.8262999999999999E-2</v>
      </c>
      <c r="AG1289" s="448">
        <v>1721195299.8257222</v>
      </c>
      <c r="AH1289" s="448">
        <v>1880288733.1628888</v>
      </c>
      <c r="AI1289" s="448">
        <v>14506170.14361166</v>
      </c>
      <c r="AJ1289" s="448">
        <v>9.2861111111111114</v>
      </c>
      <c r="AK1289" s="448">
        <v>10.144444444444444</v>
      </c>
      <c r="AL1289" s="448">
        <v>7.8262999999999999E-2</v>
      </c>
    </row>
    <row r="1290" spans="1:38">
      <c r="A1290" s="437" t="s">
        <v>1147</v>
      </c>
      <c r="B1290" s="437" t="s">
        <v>3066</v>
      </c>
      <c r="C1290" s="437" t="s">
        <v>517</v>
      </c>
      <c r="D1290" s="437" t="s">
        <v>518</v>
      </c>
      <c r="E1290" s="437" t="s">
        <v>1393</v>
      </c>
      <c r="F1290" s="437" t="s">
        <v>33</v>
      </c>
      <c r="G1290" s="437" t="s">
        <v>1370</v>
      </c>
      <c r="H1290" s="437" t="s">
        <v>519</v>
      </c>
      <c r="I1290" s="437" t="s">
        <v>1</v>
      </c>
      <c r="J1290" s="437" t="s">
        <v>1130</v>
      </c>
      <c r="K1290" s="437" t="s">
        <v>521</v>
      </c>
      <c r="L1290" s="437" t="s">
        <v>533</v>
      </c>
      <c r="M1290" s="437">
        <v>1</v>
      </c>
      <c r="N1290" s="437">
        <v>1</v>
      </c>
      <c r="O1290" s="437">
        <v>1</v>
      </c>
      <c r="P1290" s="437">
        <v>0</v>
      </c>
      <c r="Q1290" s="437">
        <v>0</v>
      </c>
      <c r="R1290" s="437">
        <v>1</v>
      </c>
      <c r="S1290" s="448">
        <v>123673164.18000001</v>
      </c>
      <c r="T1290" s="448">
        <v>0</v>
      </c>
      <c r="U1290" s="448">
        <v>0</v>
      </c>
      <c r="V1290" s="448">
        <v>0</v>
      </c>
      <c r="W1290" s="448">
        <v>0</v>
      </c>
      <c r="X1290" s="448">
        <v>0</v>
      </c>
      <c r="Y1290" s="448">
        <v>0</v>
      </c>
      <c r="Z1290" s="448">
        <v>123673164.18000001</v>
      </c>
      <c r="AA1290" s="846">
        <v>44134</v>
      </c>
      <c r="AB1290" s="846">
        <v>49612</v>
      </c>
      <c r="AC1290" s="847">
        <v>123673164.18000001</v>
      </c>
      <c r="AD1290" s="448">
        <v>14.369444444444444</v>
      </c>
      <c r="AE1290" s="448">
        <v>15.216666666666667</v>
      </c>
      <c r="AF1290" s="848">
        <v>7.9848000000000002E-2</v>
      </c>
      <c r="AG1290" s="448">
        <v>1777114661.9531667</v>
      </c>
      <c r="AH1290" s="448">
        <v>1881893314.9390001</v>
      </c>
      <c r="AI1290" s="448">
        <v>9875054.8134446405</v>
      </c>
      <c r="AJ1290" s="448">
        <v>14.369444444444444</v>
      </c>
      <c r="AK1290" s="448">
        <v>15.216666666666667</v>
      </c>
      <c r="AL1290" s="448">
        <v>7.9848000000000002E-2</v>
      </c>
    </row>
    <row r="1291" spans="1:38">
      <c r="A1291" s="437" t="s">
        <v>1148</v>
      </c>
      <c r="B1291" s="437" t="s">
        <v>3067</v>
      </c>
      <c r="C1291" s="437" t="s">
        <v>517</v>
      </c>
      <c r="D1291" s="437" t="s">
        <v>518</v>
      </c>
      <c r="E1291" s="437" t="s">
        <v>1393</v>
      </c>
      <c r="F1291" s="437" t="s">
        <v>33</v>
      </c>
      <c r="G1291" s="437" t="s">
        <v>1370</v>
      </c>
      <c r="H1291" s="437" t="s">
        <v>519</v>
      </c>
      <c r="I1291" s="437" t="s">
        <v>1</v>
      </c>
      <c r="J1291" s="437" t="s">
        <v>1130</v>
      </c>
      <c r="K1291" s="437" t="s">
        <v>521</v>
      </c>
      <c r="L1291" s="437" t="s">
        <v>533</v>
      </c>
      <c r="M1291" s="437">
        <v>1</v>
      </c>
      <c r="N1291" s="437">
        <v>1</v>
      </c>
      <c r="O1291" s="437">
        <v>1</v>
      </c>
      <c r="P1291" s="437">
        <v>0</v>
      </c>
      <c r="Q1291" s="437">
        <v>0</v>
      </c>
      <c r="R1291" s="437">
        <v>1</v>
      </c>
      <c r="S1291" s="448">
        <v>43259469.170000002</v>
      </c>
      <c r="T1291" s="448">
        <v>0</v>
      </c>
      <c r="U1291" s="448">
        <v>0</v>
      </c>
      <c r="V1291" s="448">
        <v>0</v>
      </c>
      <c r="W1291" s="448">
        <v>0</v>
      </c>
      <c r="X1291" s="448">
        <v>0</v>
      </c>
      <c r="Y1291" s="448">
        <v>0</v>
      </c>
      <c r="Z1291" s="448">
        <v>43259469.170000002</v>
      </c>
      <c r="AA1291" s="846">
        <v>44130</v>
      </c>
      <c r="AB1291" s="846">
        <v>47782</v>
      </c>
      <c r="AC1291" s="847">
        <v>43259469.170000002</v>
      </c>
      <c r="AD1291" s="448">
        <v>9.2861111111111114</v>
      </c>
      <c r="AE1291" s="448">
        <v>10.144444444444444</v>
      </c>
      <c r="AF1291" s="848">
        <v>7.8262999999999999E-2</v>
      </c>
      <c r="AG1291" s="448">
        <v>401712237.32030559</v>
      </c>
      <c r="AH1291" s="448">
        <v>438843281.69122219</v>
      </c>
      <c r="AI1291" s="448">
        <v>3385615.8356517102</v>
      </c>
      <c r="AJ1291" s="448">
        <v>9.2861111111111114</v>
      </c>
      <c r="AK1291" s="448">
        <v>10.144444444444444</v>
      </c>
      <c r="AL1291" s="448">
        <v>7.8262999999999999E-2</v>
      </c>
    </row>
    <row r="1292" spans="1:38">
      <c r="A1292" s="437" t="s">
        <v>1149</v>
      </c>
      <c r="B1292" s="437" t="s">
        <v>3068</v>
      </c>
      <c r="C1292" s="437" t="s">
        <v>517</v>
      </c>
      <c r="D1292" s="437" t="s">
        <v>518</v>
      </c>
      <c r="E1292" s="437" t="s">
        <v>1393</v>
      </c>
      <c r="F1292" s="437" t="s">
        <v>33</v>
      </c>
      <c r="G1292" s="437" t="s">
        <v>1370</v>
      </c>
      <c r="H1292" s="437" t="s">
        <v>519</v>
      </c>
      <c r="I1292" s="437" t="s">
        <v>1</v>
      </c>
      <c r="J1292" s="437" t="s">
        <v>1130</v>
      </c>
      <c r="K1292" s="437" t="s">
        <v>521</v>
      </c>
      <c r="L1292" s="437" t="s">
        <v>533</v>
      </c>
      <c r="M1292" s="437">
        <v>1</v>
      </c>
      <c r="N1292" s="437">
        <v>1</v>
      </c>
      <c r="O1292" s="437">
        <v>1</v>
      </c>
      <c r="P1292" s="437">
        <v>0</v>
      </c>
      <c r="Q1292" s="437">
        <v>0</v>
      </c>
      <c r="R1292" s="437">
        <v>1</v>
      </c>
      <c r="S1292" s="448">
        <v>184641459.61000001</v>
      </c>
      <c r="T1292" s="448">
        <v>0</v>
      </c>
      <c r="U1292" s="448">
        <v>0</v>
      </c>
      <c r="V1292" s="448">
        <v>0</v>
      </c>
      <c r="W1292" s="448">
        <v>0</v>
      </c>
      <c r="X1292" s="448">
        <v>0</v>
      </c>
      <c r="Y1292" s="448">
        <v>0</v>
      </c>
      <c r="Z1292" s="448">
        <v>184641459.61000001</v>
      </c>
      <c r="AA1292" s="846">
        <v>44130</v>
      </c>
      <c r="AB1292" s="846">
        <v>47782</v>
      </c>
      <c r="AC1292" s="847">
        <v>184641459.61000001</v>
      </c>
      <c r="AD1292" s="448">
        <v>9.2861111111111114</v>
      </c>
      <c r="AE1292" s="448">
        <v>10.144444444444444</v>
      </c>
      <c r="AF1292" s="848">
        <v>7.8262999999999999E-2</v>
      </c>
      <c r="AG1292" s="448">
        <v>1714601109.6561947</v>
      </c>
      <c r="AH1292" s="448">
        <v>1873085029.1547778</v>
      </c>
      <c r="AI1292" s="448">
        <v>14450594.553457431</v>
      </c>
      <c r="AJ1292" s="448">
        <v>9.2861111111111114</v>
      </c>
      <c r="AK1292" s="448">
        <v>10.144444444444444</v>
      </c>
      <c r="AL1292" s="448">
        <v>7.8262999999999999E-2</v>
      </c>
    </row>
    <row r="1293" spans="1:38">
      <c r="A1293" s="437" t="s">
        <v>1150</v>
      </c>
      <c r="B1293" s="437" t="s">
        <v>3069</v>
      </c>
      <c r="C1293" s="437" t="s">
        <v>517</v>
      </c>
      <c r="D1293" s="437" t="s">
        <v>518</v>
      </c>
      <c r="E1293" s="437" t="s">
        <v>1393</v>
      </c>
      <c r="F1293" s="437" t="s">
        <v>33</v>
      </c>
      <c r="G1293" s="437" t="s">
        <v>1370</v>
      </c>
      <c r="H1293" s="437" t="s">
        <v>519</v>
      </c>
      <c r="I1293" s="437" t="s">
        <v>1</v>
      </c>
      <c r="J1293" s="437" t="s">
        <v>1130</v>
      </c>
      <c r="K1293" s="437" t="s">
        <v>521</v>
      </c>
      <c r="L1293" s="437" t="s">
        <v>533</v>
      </c>
      <c r="M1293" s="437">
        <v>1</v>
      </c>
      <c r="N1293" s="437">
        <v>1</v>
      </c>
      <c r="O1293" s="437">
        <v>1</v>
      </c>
      <c r="P1293" s="437">
        <v>0</v>
      </c>
      <c r="Q1293" s="437">
        <v>0</v>
      </c>
      <c r="R1293" s="437">
        <v>1</v>
      </c>
      <c r="S1293" s="448">
        <v>123163170.16</v>
      </c>
      <c r="T1293" s="448">
        <v>0</v>
      </c>
      <c r="U1293" s="448">
        <v>0</v>
      </c>
      <c r="V1293" s="448">
        <v>0</v>
      </c>
      <c r="W1293" s="448">
        <v>0</v>
      </c>
      <c r="X1293" s="448">
        <v>0</v>
      </c>
      <c r="Y1293" s="448">
        <v>0</v>
      </c>
      <c r="Z1293" s="448">
        <v>123163170.16</v>
      </c>
      <c r="AA1293" s="846">
        <v>44134</v>
      </c>
      <c r="AB1293" s="846">
        <v>49612</v>
      </c>
      <c r="AC1293" s="847">
        <v>123163170.16</v>
      </c>
      <c r="AD1293" s="448">
        <v>14.369444444444444</v>
      </c>
      <c r="AE1293" s="448">
        <v>15.216666666666667</v>
      </c>
      <c r="AF1293" s="848">
        <v>7.9848000000000002E-2</v>
      </c>
      <c r="AG1293" s="448">
        <v>1769786331.2157776</v>
      </c>
      <c r="AH1293" s="448">
        <v>1874132905.9346666</v>
      </c>
      <c r="AI1293" s="448">
        <v>9834332.8109356798</v>
      </c>
      <c r="AJ1293" s="448">
        <v>14.369444444444444</v>
      </c>
      <c r="AK1293" s="448">
        <v>15.216666666666667</v>
      </c>
      <c r="AL1293" s="448">
        <v>7.9848000000000002E-2</v>
      </c>
    </row>
    <row r="1294" spans="1:38">
      <c r="A1294" s="437" t="s">
        <v>1151</v>
      </c>
      <c r="B1294" s="437" t="s">
        <v>3070</v>
      </c>
      <c r="C1294" s="437" t="s">
        <v>517</v>
      </c>
      <c r="D1294" s="437" t="s">
        <v>518</v>
      </c>
      <c r="E1294" s="437" t="s">
        <v>1393</v>
      </c>
      <c r="F1294" s="437" t="s">
        <v>33</v>
      </c>
      <c r="G1294" s="437" t="s">
        <v>1370</v>
      </c>
      <c r="H1294" s="437" t="s">
        <v>519</v>
      </c>
      <c r="I1294" s="437" t="s">
        <v>1</v>
      </c>
      <c r="J1294" s="437" t="s">
        <v>1130</v>
      </c>
      <c r="K1294" s="437" t="s">
        <v>521</v>
      </c>
      <c r="L1294" s="437" t="s">
        <v>533</v>
      </c>
      <c r="M1294" s="437">
        <v>1</v>
      </c>
      <c r="N1294" s="437">
        <v>1</v>
      </c>
      <c r="O1294" s="437">
        <v>1</v>
      </c>
      <c r="P1294" s="437">
        <v>0</v>
      </c>
      <c r="Q1294" s="437">
        <v>0</v>
      </c>
      <c r="R1294" s="437">
        <v>1</v>
      </c>
      <c r="S1294" s="448">
        <v>183503106.19999999</v>
      </c>
      <c r="T1294" s="448">
        <v>0</v>
      </c>
      <c r="U1294" s="448">
        <v>0</v>
      </c>
      <c r="V1294" s="448">
        <v>0</v>
      </c>
      <c r="W1294" s="448">
        <v>0</v>
      </c>
      <c r="X1294" s="448">
        <v>0</v>
      </c>
      <c r="Y1294" s="448">
        <v>0</v>
      </c>
      <c r="Z1294" s="448">
        <v>183503106.19999999</v>
      </c>
      <c r="AA1294" s="846">
        <v>44130</v>
      </c>
      <c r="AB1294" s="846">
        <v>47782</v>
      </c>
      <c r="AC1294" s="847">
        <v>183503106.19999999</v>
      </c>
      <c r="AD1294" s="448">
        <v>9.2861111111111114</v>
      </c>
      <c r="AE1294" s="448">
        <v>10.144444444444444</v>
      </c>
      <c r="AF1294" s="848">
        <v>7.8262999999999999E-2</v>
      </c>
      <c r="AG1294" s="448">
        <v>1704030233.4072223</v>
      </c>
      <c r="AH1294" s="448">
        <v>1861537066.2288888</v>
      </c>
      <c r="AI1294" s="448">
        <v>14361503.600530598</v>
      </c>
      <c r="AJ1294" s="448">
        <v>9.2861111111111114</v>
      </c>
      <c r="AK1294" s="448">
        <v>10.144444444444444</v>
      </c>
      <c r="AL1294" s="448">
        <v>7.8262999999999999E-2</v>
      </c>
    </row>
    <row r="1295" spans="1:38">
      <c r="A1295" s="437" t="s">
        <v>1152</v>
      </c>
      <c r="B1295" s="437" t="s">
        <v>3071</v>
      </c>
      <c r="C1295" s="437" t="s">
        <v>517</v>
      </c>
      <c r="D1295" s="437" t="s">
        <v>518</v>
      </c>
      <c r="E1295" s="437" t="s">
        <v>1393</v>
      </c>
      <c r="F1295" s="437" t="s">
        <v>33</v>
      </c>
      <c r="G1295" s="437" t="s">
        <v>1370</v>
      </c>
      <c r="H1295" s="437" t="s">
        <v>519</v>
      </c>
      <c r="I1295" s="437" t="s">
        <v>1</v>
      </c>
      <c r="J1295" s="437" t="s">
        <v>1130</v>
      </c>
      <c r="K1295" s="437" t="s">
        <v>521</v>
      </c>
      <c r="L1295" s="437" t="s">
        <v>533</v>
      </c>
      <c r="M1295" s="437">
        <v>1</v>
      </c>
      <c r="N1295" s="437">
        <v>1</v>
      </c>
      <c r="O1295" s="437">
        <v>1</v>
      </c>
      <c r="P1295" s="437">
        <v>0</v>
      </c>
      <c r="Q1295" s="437">
        <v>0</v>
      </c>
      <c r="R1295" s="437">
        <v>1</v>
      </c>
      <c r="S1295" s="448">
        <v>122255792.54000001</v>
      </c>
      <c r="T1295" s="448">
        <v>0</v>
      </c>
      <c r="U1295" s="448">
        <v>0</v>
      </c>
      <c r="V1295" s="448">
        <v>0</v>
      </c>
      <c r="W1295" s="448">
        <v>0</v>
      </c>
      <c r="X1295" s="448">
        <v>0</v>
      </c>
      <c r="Y1295" s="448">
        <v>0</v>
      </c>
      <c r="Z1295" s="448">
        <v>122255792.54000001</v>
      </c>
      <c r="AA1295" s="846">
        <v>44134</v>
      </c>
      <c r="AB1295" s="846">
        <v>49612</v>
      </c>
      <c r="AC1295" s="847">
        <v>122255792.54000001</v>
      </c>
      <c r="AD1295" s="448">
        <v>14.369444444444444</v>
      </c>
      <c r="AE1295" s="448">
        <v>15.216666666666667</v>
      </c>
      <c r="AF1295" s="848">
        <v>7.9848000000000002E-2</v>
      </c>
      <c r="AG1295" s="448">
        <v>1756747818.9150555</v>
      </c>
      <c r="AH1295" s="448">
        <v>1860325643.1503334</v>
      </c>
      <c r="AI1295" s="448">
        <v>9761880.5227339212</v>
      </c>
      <c r="AJ1295" s="448">
        <v>14.369444444444444</v>
      </c>
      <c r="AK1295" s="448">
        <v>15.216666666666667</v>
      </c>
      <c r="AL1295" s="448">
        <v>7.9848000000000002E-2</v>
      </c>
    </row>
    <row r="1296" spans="1:38">
      <c r="A1296" s="437" t="s">
        <v>1153</v>
      </c>
      <c r="B1296" s="437" t="s">
        <v>3072</v>
      </c>
      <c r="C1296" s="437" t="s">
        <v>517</v>
      </c>
      <c r="D1296" s="437" t="s">
        <v>518</v>
      </c>
      <c r="E1296" s="437" t="s">
        <v>1393</v>
      </c>
      <c r="F1296" s="437" t="s">
        <v>33</v>
      </c>
      <c r="G1296" s="437" t="s">
        <v>1370</v>
      </c>
      <c r="H1296" s="437" t="s">
        <v>519</v>
      </c>
      <c r="I1296" s="437" t="s">
        <v>1</v>
      </c>
      <c r="J1296" s="437" t="s">
        <v>1130</v>
      </c>
      <c r="K1296" s="437" t="s">
        <v>521</v>
      </c>
      <c r="L1296" s="437" t="s">
        <v>533</v>
      </c>
      <c r="M1296" s="437">
        <v>1</v>
      </c>
      <c r="N1296" s="437">
        <v>1</v>
      </c>
      <c r="O1296" s="437">
        <v>1</v>
      </c>
      <c r="P1296" s="437">
        <v>0</v>
      </c>
      <c r="Q1296" s="437">
        <v>0</v>
      </c>
      <c r="R1296" s="437">
        <v>1</v>
      </c>
      <c r="S1296" s="448">
        <v>122400000</v>
      </c>
      <c r="T1296" s="448">
        <v>0</v>
      </c>
      <c r="U1296" s="448">
        <v>0</v>
      </c>
      <c r="V1296" s="448">
        <v>0</v>
      </c>
      <c r="W1296" s="448">
        <v>0</v>
      </c>
      <c r="X1296" s="448">
        <v>0</v>
      </c>
      <c r="Y1296" s="448">
        <v>0</v>
      </c>
      <c r="Z1296" s="448">
        <v>122400000</v>
      </c>
      <c r="AA1296" s="846">
        <v>44314</v>
      </c>
      <c r="AB1296" s="846">
        <v>47966</v>
      </c>
      <c r="AC1296" s="847">
        <v>122400000</v>
      </c>
      <c r="AD1296" s="448">
        <v>9.7972222222222225</v>
      </c>
      <c r="AE1296" s="448">
        <v>10.144444444444444</v>
      </c>
      <c r="AF1296" s="848">
        <v>7.8262999999999999E-2</v>
      </c>
      <c r="AG1296" s="448">
        <v>1199180000</v>
      </c>
      <c r="AH1296" s="448">
        <v>1241680000</v>
      </c>
      <c r="AI1296" s="448">
        <v>9579391.1999999993</v>
      </c>
      <c r="AJ1296" s="448">
        <v>9.7972222222222225</v>
      </c>
      <c r="AK1296" s="448">
        <v>10.144444444444444</v>
      </c>
      <c r="AL1296" s="448">
        <v>7.8262999999999999E-2</v>
      </c>
    </row>
    <row r="1297" spans="1:38">
      <c r="A1297" s="437" t="s">
        <v>1154</v>
      </c>
      <c r="B1297" s="437" t="s">
        <v>3073</v>
      </c>
      <c r="C1297" s="437" t="s">
        <v>517</v>
      </c>
      <c r="D1297" s="437" t="s">
        <v>518</v>
      </c>
      <c r="E1297" s="437" t="s">
        <v>1393</v>
      </c>
      <c r="F1297" s="437" t="s">
        <v>33</v>
      </c>
      <c r="G1297" s="437" t="s">
        <v>1370</v>
      </c>
      <c r="H1297" s="437" t="s">
        <v>519</v>
      </c>
      <c r="I1297" s="437" t="s">
        <v>1</v>
      </c>
      <c r="J1297" s="437" t="s">
        <v>1130</v>
      </c>
      <c r="K1297" s="437" t="s">
        <v>521</v>
      </c>
      <c r="L1297" s="437" t="s">
        <v>533</v>
      </c>
      <c r="M1297" s="437">
        <v>1</v>
      </c>
      <c r="N1297" s="437">
        <v>1</v>
      </c>
      <c r="O1297" s="437">
        <v>1</v>
      </c>
      <c r="P1297" s="437">
        <v>0</v>
      </c>
      <c r="Q1297" s="437">
        <v>0</v>
      </c>
      <c r="R1297" s="437">
        <v>1</v>
      </c>
      <c r="S1297" s="448">
        <v>81600000</v>
      </c>
      <c r="T1297" s="448">
        <v>0</v>
      </c>
      <c r="U1297" s="448">
        <v>0</v>
      </c>
      <c r="V1297" s="448">
        <v>0</v>
      </c>
      <c r="W1297" s="448">
        <v>0</v>
      </c>
      <c r="X1297" s="448">
        <v>0</v>
      </c>
      <c r="Y1297" s="448">
        <v>0</v>
      </c>
      <c r="Z1297" s="448">
        <v>81600000</v>
      </c>
      <c r="AA1297" s="846">
        <v>44315</v>
      </c>
      <c r="AB1297" s="846">
        <v>48698</v>
      </c>
      <c r="AC1297" s="847">
        <v>81600000</v>
      </c>
      <c r="AD1297" s="448">
        <v>11.830555555555556</v>
      </c>
      <c r="AE1297" s="448">
        <v>12.175000000000001</v>
      </c>
      <c r="AF1297" s="848">
        <v>7.9153000000000001E-2</v>
      </c>
      <c r="AG1297" s="448">
        <v>965373333.33333337</v>
      </c>
      <c r="AH1297" s="448">
        <v>993480000</v>
      </c>
      <c r="AI1297" s="448">
        <v>6458884.7999999998</v>
      </c>
      <c r="AJ1297" s="448">
        <v>11.830555555555556</v>
      </c>
      <c r="AK1297" s="448">
        <v>12.175000000000001</v>
      </c>
      <c r="AL1297" s="448">
        <v>7.9153000000000001E-2</v>
      </c>
    </row>
    <row r="1298" spans="1:38">
      <c r="A1298" s="437" t="s">
        <v>1155</v>
      </c>
      <c r="B1298" s="437" t="s">
        <v>3074</v>
      </c>
      <c r="C1298" s="437" t="s">
        <v>517</v>
      </c>
      <c r="D1298" s="437" t="s">
        <v>518</v>
      </c>
      <c r="E1298" s="437" t="s">
        <v>1393</v>
      </c>
      <c r="F1298" s="437" t="s">
        <v>39</v>
      </c>
      <c r="G1298" s="437" t="s">
        <v>1370</v>
      </c>
      <c r="H1298" s="437" t="s">
        <v>524</v>
      </c>
      <c r="I1298" s="437" t="s">
        <v>1</v>
      </c>
      <c r="J1298" s="437" t="s">
        <v>39</v>
      </c>
      <c r="K1298" s="437" t="s">
        <v>521</v>
      </c>
      <c r="L1298" s="437" t="s">
        <v>533</v>
      </c>
      <c r="M1298" s="437">
        <v>1</v>
      </c>
      <c r="N1298" s="437">
        <v>1</v>
      </c>
      <c r="O1298" s="437">
        <v>1</v>
      </c>
      <c r="P1298" s="437">
        <v>0</v>
      </c>
      <c r="Q1298" s="437">
        <v>1</v>
      </c>
      <c r="R1298" s="437">
        <v>1</v>
      </c>
      <c r="S1298" s="448">
        <v>800000</v>
      </c>
      <c r="T1298" s="448">
        <v>0</v>
      </c>
      <c r="U1298" s="448">
        <v>0</v>
      </c>
      <c r="V1298" s="448">
        <v>0</v>
      </c>
      <c r="W1298" s="448">
        <v>0</v>
      </c>
      <c r="X1298" s="448">
        <v>0</v>
      </c>
      <c r="Y1298" s="448">
        <v>0</v>
      </c>
      <c r="Z1298" s="448">
        <v>800000</v>
      </c>
      <c r="AA1298" s="846">
        <v>41598</v>
      </c>
      <c r="AB1298" s="846">
        <v>47077</v>
      </c>
      <c r="AC1298" s="847">
        <v>800000</v>
      </c>
      <c r="AD1298" s="448">
        <v>7.3277777777777775</v>
      </c>
      <c r="AE1298" s="448">
        <v>15.219444444444445</v>
      </c>
      <c r="AF1298" s="848">
        <v>7.7499999999999999E-2</v>
      </c>
      <c r="AG1298" s="448">
        <v>5862222.222222222</v>
      </c>
      <c r="AH1298" s="448">
        <v>12175555.555555556</v>
      </c>
      <c r="AI1298" s="448">
        <v>62000</v>
      </c>
      <c r="AJ1298" s="448">
        <v>7.3277777777777775</v>
      </c>
      <c r="AK1298" s="448">
        <v>15.219444444444445</v>
      </c>
      <c r="AL1298" s="448">
        <v>7.7499999999999999E-2</v>
      </c>
    </row>
    <row r="1299" spans="1:38">
      <c r="A1299" s="437" t="s">
        <v>542</v>
      </c>
      <c r="B1299" s="437" t="s">
        <v>3075</v>
      </c>
      <c r="C1299" s="437" t="s">
        <v>517</v>
      </c>
      <c r="D1299" s="437" t="s">
        <v>518</v>
      </c>
      <c r="E1299" s="437" t="s">
        <v>1393</v>
      </c>
      <c r="F1299" s="437" t="s">
        <v>39</v>
      </c>
      <c r="G1299" s="437" t="s">
        <v>1370</v>
      </c>
      <c r="H1299" s="437" t="s">
        <v>524</v>
      </c>
      <c r="I1299" s="437" t="s">
        <v>1</v>
      </c>
      <c r="J1299" s="437" t="s">
        <v>39</v>
      </c>
      <c r="K1299" s="437" t="s">
        <v>521</v>
      </c>
      <c r="L1299" s="437" t="s">
        <v>533</v>
      </c>
      <c r="M1299" s="437">
        <v>1</v>
      </c>
      <c r="N1299" s="437">
        <v>1</v>
      </c>
      <c r="O1299" s="437">
        <v>1</v>
      </c>
      <c r="P1299" s="437">
        <v>0</v>
      </c>
      <c r="Q1299" s="437">
        <v>1</v>
      </c>
      <c r="R1299" s="437">
        <v>1</v>
      </c>
      <c r="S1299" s="448">
        <v>700000</v>
      </c>
      <c r="T1299" s="448">
        <v>0</v>
      </c>
      <c r="U1299" s="448">
        <v>0</v>
      </c>
      <c r="V1299" s="448">
        <v>0</v>
      </c>
      <c r="W1299" s="448">
        <v>0</v>
      </c>
      <c r="X1299" s="448">
        <v>0</v>
      </c>
      <c r="Y1299" s="448">
        <v>0</v>
      </c>
      <c r="Z1299" s="448">
        <v>700000</v>
      </c>
      <c r="AA1299" s="846">
        <v>41815</v>
      </c>
      <c r="AB1299" s="846">
        <v>49120</v>
      </c>
      <c r="AC1299" s="847">
        <v>700000</v>
      </c>
      <c r="AD1299" s="448">
        <v>13.002777777777778</v>
      </c>
      <c r="AE1299" s="448">
        <v>20.291666666666668</v>
      </c>
      <c r="AF1299" s="848">
        <v>8.4500000000000006E-2</v>
      </c>
      <c r="AG1299" s="448">
        <v>9101944.444444444</v>
      </c>
      <c r="AH1299" s="448">
        <v>14204166.666666668</v>
      </c>
      <c r="AI1299" s="448">
        <v>59150.000000000007</v>
      </c>
      <c r="AJ1299" s="448">
        <v>13.002777777777776</v>
      </c>
      <c r="AK1299" s="448">
        <v>20.291666666666668</v>
      </c>
      <c r="AL1299" s="448">
        <v>8.4500000000000006E-2</v>
      </c>
    </row>
    <row r="1300" spans="1:38">
      <c r="A1300" s="437" t="s">
        <v>1132</v>
      </c>
      <c r="B1300" s="437" t="s">
        <v>3076</v>
      </c>
      <c r="C1300" s="437" t="s">
        <v>517</v>
      </c>
      <c r="D1300" s="437" t="s">
        <v>518</v>
      </c>
      <c r="E1300" s="437" t="s">
        <v>1393</v>
      </c>
      <c r="F1300" s="437" t="s">
        <v>39</v>
      </c>
      <c r="G1300" s="437" t="s">
        <v>1370</v>
      </c>
      <c r="H1300" s="437" t="s">
        <v>524</v>
      </c>
      <c r="I1300" s="437" t="s">
        <v>1</v>
      </c>
      <c r="J1300" s="437" t="s">
        <v>39</v>
      </c>
      <c r="K1300" s="437" t="s">
        <v>521</v>
      </c>
      <c r="L1300" s="437" t="s">
        <v>533</v>
      </c>
      <c r="M1300" s="437">
        <v>1</v>
      </c>
      <c r="N1300" s="437">
        <v>1</v>
      </c>
      <c r="O1300" s="437">
        <v>1</v>
      </c>
      <c r="P1300" s="437">
        <v>0</v>
      </c>
      <c r="Q1300" s="437">
        <v>1</v>
      </c>
      <c r="R1300" s="437">
        <v>1</v>
      </c>
      <c r="S1300" s="448">
        <v>56000000</v>
      </c>
      <c r="T1300" s="448">
        <v>0</v>
      </c>
      <c r="U1300" s="448">
        <v>0</v>
      </c>
      <c r="V1300" s="448">
        <v>0</v>
      </c>
      <c r="W1300" s="448">
        <v>0</v>
      </c>
      <c r="X1300" s="448">
        <v>0</v>
      </c>
      <c r="Y1300" s="448">
        <v>0</v>
      </c>
      <c r="Z1300" s="448">
        <v>56000000</v>
      </c>
      <c r="AA1300" s="846">
        <v>41991</v>
      </c>
      <c r="AB1300" s="846">
        <v>45644</v>
      </c>
      <c r="AC1300" s="847">
        <v>80000000</v>
      </c>
      <c r="AD1300" s="448">
        <v>3.3472222222222223</v>
      </c>
      <c r="AE1300" s="448">
        <v>10.147222222222222</v>
      </c>
      <c r="AF1300" s="848">
        <v>6.4000000000000001E-2</v>
      </c>
      <c r="AG1300" s="448">
        <v>187444444.44444445</v>
      </c>
      <c r="AH1300" s="448">
        <v>568244444.44444442</v>
      </c>
      <c r="AI1300" s="448">
        <v>3584000</v>
      </c>
      <c r="AJ1300" s="448">
        <v>3.3472222222222223</v>
      </c>
      <c r="AK1300" s="448">
        <v>10.147222222222222</v>
      </c>
      <c r="AL1300" s="448">
        <v>6.4000000000000001E-2</v>
      </c>
    </row>
    <row r="1301" spans="1:38">
      <c r="A1301" s="437" t="s">
        <v>544</v>
      </c>
      <c r="B1301" s="437" t="s">
        <v>3077</v>
      </c>
      <c r="C1301" s="437" t="s">
        <v>517</v>
      </c>
      <c r="D1301" s="437" t="s">
        <v>518</v>
      </c>
      <c r="E1301" s="437" t="s">
        <v>1393</v>
      </c>
      <c r="F1301" s="437" t="s">
        <v>39</v>
      </c>
      <c r="G1301" s="437" t="s">
        <v>1370</v>
      </c>
      <c r="H1301" s="437" t="s">
        <v>524</v>
      </c>
      <c r="I1301" s="437" t="s">
        <v>1</v>
      </c>
      <c r="J1301" s="437" t="s">
        <v>39</v>
      </c>
      <c r="K1301" s="437" t="s">
        <v>521</v>
      </c>
      <c r="L1301" s="437" t="s">
        <v>533</v>
      </c>
      <c r="M1301" s="437">
        <v>1</v>
      </c>
      <c r="N1301" s="437">
        <v>1</v>
      </c>
      <c r="O1301" s="437">
        <v>1</v>
      </c>
      <c r="P1301" s="437">
        <v>0</v>
      </c>
      <c r="Q1301" s="437">
        <v>1</v>
      </c>
      <c r="R1301" s="437">
        <v>1</v>
      </c>
      <c r="S1301" s="448">
        <v>300000</v>
      </c>
      <c r="T1301" s="448">
        <v>0</v>
      </c>
      <c r="U1301" s="448">
        <v>0</v>
      </c>
      <c r="V1301" s="448">
        <v>0</v>
      </c>
      <c r="W1301" s="448">
        <v>0</v>
      </c>
      <c r="X1301" s="448">
        <v>0</v>
      </c>
      <c r="Y1301" s="448">
        <v>0</v>
      </c>
      <c r="Z1301" s="448">
        <v>300000</v>
      </c>
      <c r="AA1301" s="846">
        <v>42090</v>
      </c>
      <c r="AB1301" s="846">
        <v>49395</v>
      </c>
      <c r="AC1301" s="847">
        <v>300000</v>
      </c>
      <c r="AD1301" s="448">
        <v>13.766666666666667</v>
      </c>
      <c r="AE1301" s="448">
        <v>20.291666666666668</v>
      </c>
      <c r="AF1301" s="848">
        <v>8.4500000000000006E-2</v>
      </c>
      <c r="AG1301" s="448">
        <v>4130000.0000000005</v>
      </c>
      <c r="AH1301" s="448">
        <v>6087500</v>
      </c>
      <c r="AI1301" s="448">
        <v>25350</v>
      </c>
      <c r="AJ1301" s="448">
        <v>13.766666666666667</v>
      </c>
      <c r="AK1301" s="448">
        <v>20.291666666666668</v>
      </c>
      <c r="AL1301" s="448">
        <v>8.4500000000000006E-2</v>
      </c>
    </row>
    <row r="1302" spans="1:38">
      <c r="A1302" s="437" t="s">
        <v>544</v>
      </c>
      <c r="B1302" s="437" t="s">
        <v>3078</v>
      </c>
      <c r="C1302" s="437" t="s">
        <v>517</v>
      </c>
      <c r="D1302" s="437" t="s">
        <v>518</v>
      </c>
      <c r="E1302" s="437" t="s">
        <v>1393</v>
      </c>
      <c r="F1302" s="437" t="s">
        <v>39</v>
      </c>
      <c r="G1302" s="437" t="s">
        <v>1370</v>
      </c>
      <c r="H1302" s="437" t="s">
        <v>524</v>
      </c>
      <c r="I1302" s="437" t="s">
        <v>1</v>
      </c>
      <c r="J1302" s="437" t="s">
        <v>39</v>
      </c>
      <c r="K1302" s="437" t="s">
        <v>521</v>
      </c>
      <c r="L1302" s="437" t="s">
        <v>533</v>
      </c>
      <c r="M1302" s="437">
        <v>1</v>
      </c>
      <c r="N1302" s="437">
        <v>1</v>
      </c>
      <c r="O1302" s="437">
        <v>1</v>
      </c>
      <c r="P1302" s="437">
        <v>0</v>
      </c>
      <c r="Q1302" s="437">
        <v>1</v>
      </c>
      <c r="R1302" s="437">
        <v>1</v>
      </c>
      <c r="S1302" s="448">
        <v>350000</v>
      </c>
      <c r="T1302" s="448">
        <v>0</v>
      </c>
      <c r="U1302" s="448">
        <v>0</v>
      </c>
      <c r="V1302" s="448">
        <v>0</v>
      </c>
      <c r="W1302" s="448">
        <v>0</v>
      </c>
      <c r="X1302" s="448">
        <v>0</v>
      </c>
      <c r="Y1302" s="448">
        <v>0</v>
      </c>
      <c r="Z1302" s="448">
        <v>350000</v>
      </c>
      <c r="AA1302" s="846">
        <v>42124</v>
      </c>
      <c r="AB1302" s="846">
        <v>49429</v>
      </c>
      <c r="AC1302" s="847">
        <v>350000</v>
      </c>
      <c r="AD1302" s="448">
        <v>13.861111111111111</v>
      </c>
      <c r="AE1302" s="448">
        <v>20.291666666666668</v>
      </c>
      <c r="AF1302" s="848">
        <v>8.4500000000000006E-2</v>
      </c>
      <c r="AG1302" s="448">
        <v>4851388.888888889</v>
      </c>
      <c r="AH1302" s="448">
        <v>7102083.333333334</v>
      </c>
      <c r="AI1302" s="448">
        <v>29575.000000000004</v>
      </c>
      <c r="AJ1302" s="448">
        <v>13.861111111111111</v>
      </c>
      <c r="AK1302" s="448">
        <v>20.291666666666668</v>
      </c>
      <c r="AL1302" s="448">
        <v>8.4500000000000006E-2</v>
      </c>
    </row>
    <row r="1303" spans="1:38">
      <c r="A1303" s="437" t="s">
        <v>1156</v>
      </c>
      <c r="B1303" s="437" t="s">
        <v>3079</v>
      </c>
      <c r="C1303" s="437" t="s">
        <v>517</v>
      </c>
      <c r="D1303" s="437" t="s">
        <v>518</v>
      </c>
      <c r="E1303" s="437" t="s">
        <v>1393</v>
      </c>
      <c r="F1303" s="437" t="s">
        <v>39</v>
      </c>
      <c r="G1303" s="437" t="s">
        <v>1370</v>
      </c>
      <c r="H1303" s="437" t="s">
        <v>524</v>
      </c>
      <c r="I1303" s="437" t="s">
        <v>1</v>
      </c>
      <c r="J1303" s="437" t="s">
        <v>39</v>
      </c>
      <c r="K1303" s="437" t="s">
        <v>521</v>
      </c>
      <c r="L1303" s="437" t="s">
        <v>533</v>
      </c>
      <c r="M1303" s="437">
        <v>1</v>
      </c>
      <c r="N1303" s="437">
        <v>1</v>
      </c>
      <c r="O1303" s="437">
        <v>1</v>
      </c>
      <c r="P1303" s="437">
        <v>0</v>
      </c>
      <c r="Q1303" s="437">
        <v>1</v>
      </c>
      <c r="R1303" s="437">
        <v>1</v>
      </c>
      <c r="S1303" s="448">
        <v>350000</v>
      </c>
      <c r="T1303" s="448">
        <v>0</v>
      </c>
      <c r="U1303" s="448">
        <v>0</v>
      </c>
      <c r="V1303" s="448">
        <v>0</v>
      </c>
      <c r="W1303" s="448">
        <v>0</v>
      </c>
      <c r="X1303" s="448">
        <v>0</v>
      </c>
      <c r="Y1303" s="448">
        <v>0</v>
      </c>
      <c r="Z1303" s="448">
        <v>350000</v>
      </c>
      <c r="AA1303" s="846">
        <v>42522</v>
      </c>
      <c r="AB1303" s="846">
        <v>49827</v>
      </c>
      <c r="AC1303" s="847">
        <v>350000</v>
      </c>
      <c r="AD1303" s="448">
        <v>14.966666666666667</v>
      </c>
      <c r="AE1303" s="448">
        <v>20.291666666666668</v>
      </c>
      <c r="AF1303" s="848">
        <v>8.4500000000000006E-2</v>
      </c>
      <c r="AG1303" s="448">
        <v>5238333.333333333</v>
      </c>
      <c r="AH1303" s="448">
        <v>7102083.333333334</v>
      </c>
      <c r="AI1303" s="448">
        <v>29575.000000000004</v>
      </c>
      <c r="AJ1303" s="448">
        <v>14.966666666666665</v>
      </c>
      <c r="AK1303" s="448">
        <v>20.291666666666668</v>
      </c>
      <c r="AL1303" s="448">
        <v>8.4500000000000006E-2</v>
      </c>
    </row>
    <row r="1304" spans="1:38">
      <c r="A1304" s="437" t="s">
        <v>1156</v>
      </c>
      <c r="B1304" s="437" t="s">
        <v>3080</v>
      </c>
      <c r="C1304" s="437" t="s">
        <v>517</v>
      </c>
      <c r="D1304" s="437" t="s">
        <v>518</v>
      </c>
      <c r="E1304" s="437" t="s">
        <v>1393</v>
      </c>
      <c r="F1304" s="437" t="s">
        <v>39</v>
      </c>
      <c r="G1304" s="437" t="s">
        <v>1370</v>
      </c>
      <c r="H1304" s="437" t="s">
        <v>524</v>
      </c>
      <c r="I1304" s="437" t="s">
        <v>1</v>
      </c>
      <c r="J1304" s="437" t="s">
        <v>39</v>
      </c>
      <c r="K1304" s="437" t="s">
        <v>521</v>
      </c>
      <c r="L1304" s="437" t="s">
        <v>533</v>
      </c>
      <c r="M1304" s="437">
        <v>1</v>
      </c>
      <c r="N1304" s="437">
        <v>1</v>
      </c>
      <c r="O1304" s="437">
        <v>1</v>
      </c>
      <c r="P1304" s="437">
        <v>0</v>
      </c>
      <c r="Q1304" s="437">
        <v>1</v>
      </c>
      <c r="R1304" s="437">
        <v>1</v>
      </c>
      <c r="S1304" s="448">
        <v>200000</v>
      </c>
      <c r="T1304" s="448">
        <v>0</v>
      </c>
      <c r="U1304" s="448">
        <v>0</v>
      </c>
      <c r="V1304" s="448">
        <v>4225</v>
      </c>
      <c r="W1304" s="448">
        <v>0</v>
      </c>
      <c r="X1304" s="448">
        <v>0</v>
      </c>
      <c r="Y1304" s="448">
        <v>0</v>
      </c>
      <c r="Z1304" s="448">
        <v>200000</v>
      </c>
      <c r="AA1304" s="846">
        <v>42598</v>
      </c>
      <c r="AB1304" s="846">
        <v>49903</v>
      </c>
      <c r="AC1304" s="847">
        <v>200000</v>
      </c>
      <c r="AD1304" s="448">
        <v>15.177777777777777</v>
      </c>
      <c r="AE1304" s="448">
        <v>20.291666666666668</v>
      </c>
      <c r="AF1304" s="848">
        <v>8.4500000000000006E-2</v>
      </c>
      <c r="AG1304" s="448">
        <v>3035555.5555555555</v>
      </c>
      <c r="AH1304" s="448">
        <v>4058333.3333333335</v>
      </c>
      <c r="AI1304" s="448">
        <v>16900</v>
      </c>
      <c r="AJ1304" s="448">
        <v>15.177777777777777</v>
      </c>
      <c r="AK1304" s="448">
        <v>20.291666666666668</v>
      </c>
      <c r="AL1304" s="448">
        <v>8.4500000000000006E-2</v>
      </c>
    </row>
    <row r="1305" spans="1:38">
      <c r="A1305" s="437" t="s">
        <v>1156</v>
      </c>
      <c r="B1305" s="437" t="s">
        <v>3081</v>
      </c>
      <c r="C1305" s="437" t="s">
        <v>517</v>
      </c>
      <c r="D1305" s="437" t="s">
        <v>518</v>
      </c>
      <c r="E1305" s="437" t="s">
        <v>1393</v>
      </c>
      <c r="F1305" s="437" t="s">
        <v>39</v>
      </c>
      <c r="G1305" s="437" t="s">
        <v>1370</v>
      </c>
      <c r="H1305" s="437" t="s">
        <v>524</v>
      </c>
      <c r="I1305" s="437" t="s">
        <v>1</v>
      </c>
      <c r="J1305" s="437" t="s">
        <v>39</v>
      </c>
      <c r="K1305" s="437" t="s">
        <v>521</v>
      </c>
      <c r="L1305" s="437" t="s">
        <v>533</v>
      </c>
      <c r="M1305" s="437">
        <v>1</v>
      </c>
      <c r="N1305" s="437">
        <v>1</v>
      </c>
      <c r="O1305" s="437">
        <v>1</v>
      </c>
      <c r="P1305" s="437">
        <v>0</v>
      </c>
      <c r="Q1305" s="437">
        <v>1</v>
      </c>
      <c r="R1305" s="437">
        <v>1</v>
      </c>
      <c r="S1305" s="448">
        <v>100000</v>
      </c>
      <c r="T1305" s="448">
        <v>0</v>
      </c>
      <c r="U1305" s="448">
        <v>0</v>
      </c>
      <c r="V1305" s="448">
        <v>0</v>
      </c>
      <c r="W1305" s="448">
        <v>0</v>
      </c>
      <c r="X1305" s="448">
        <v>0</v>
      </c>
      <c r="Y1305" s="448">
        <v>0</v>
      </c>
      <c r="Z1305" s="448">
        <v>100000</v>
      </c>
      <c r="AA1305" s="846">
        <v>42754</v>
      </c>
      <c r="AB1305" s="846">
        <v>50059</v>
      </c>
      <c r="AC1305" s="847">
        <v>100000</v>
      </c>
      <c r="AD1305" s="448">
        <v>15.611111111111111</v>
      </c>
      <c r="AE1305" s="448">
        <v>20.291666666666668</v>
      </c>
      <c r="AF1305" s="848">
        <v>8.4500000000000006E-2</v>
      </c>
      <c r="AG1305" s="448">
        <v>1561111.111111111</v>
      </c>
      <c r="AH1305" s="448">
        <v>2029166.6666666667</v>
      </c>
      <c r="AI1305" s="448">
        <v>8450</v>
      </c>
      <c r="AJ1305" s="448">
        <v>15.611111111111111</v>
      </c>
      <c r="AK1305" s="448">
        <v>20.291666666666668</v>
      </c>
      <c r="AL1305" s="448">
        <v>8.4500000000000006E-2</v>
      </c>
    </row>
    <row r="1306" spans="1:38">
      <c r="A1306" s="437" t="s">
        <v>1121</v>
      </c>
      <c r="B1306" s="437" t="s">
        <v>3082</v>
      </c>
      <c r="C1306" s="437" t="s">
        <v>517</v>
      </c>
      <c r="D1306" s="437" t="s">
        <v>518</v>
      </c>
      <c r="E1306" s="437" t="s">
        <v>1393</v>
      </c>
      <c r="F1306" s="437" t="s">
        <v>39</v>
      </c>
      <c r="G1306" s="437" t="s">
        <v>1370</v>
      </c>
      <c r="H1306" s="437" t="s">
        <v>524</v>
      </c>
      <c r="I1306" s="437" t="s">
        <v>1</v>
      </c>
      <c r="J1306" s="437" t="s">
        <v>39</v>
      </c>
      <c r="K1306" s="437" t="s">
        <v>521</v>
      </c>
      <c r="L1306" s="437" t="s">
        <v>533</v>
      </c>
      <c r="M1306" s="437">
        <v>1</v>
      </c>
      <c r="N1306" s="437">
        <v>1</v>
      </c>
      <c r="O1306" s="437">
        <v>1</v>
      </c>
      <c r="P1306" s="437">
        <v>0</v>
      </c>
      <c r="Q1306" s="437">
        <v>1</v>
      </c>
      <c r="R1306" s="437">
        <v>1</v>
      </c>
      <c r="S1306" s="448">
        <v>350000</v>
      </c>
      <c r="T1306" s="448">
        <v>0</v>
      </c>
      <c r="U1306" s="448">
        <v>0</v>
      </c>
      <c r="V1306" s="448">
        <v>7393.75</v>
      </c>
      <c r="W1306" s="448">
        <v>0</v>
      </c>
      <c r="X1306" s="448">
        <v>0</v>
      </c>
      <c r="Y1306" s="448">
        <v>0</v>
      </c>
      <c r="Z1306" s="448">
        <v>350000</v>
      </c>
      <c r="AA1306" s="846">
        <v>42866</v>
      </c>
      <c r="AB1306" s="846">
        <v>50171</v>
      </c>
      <c r="AC1306" s="847">
        <v>350000</v>
      </c>
      <c r="AD1306" s="448">
        <v>15.922222222222222</v>
      </c>
      <c r="AE1306" s="448">
        <v>20.291666666666668</v>
      </c>
      <c r="AF1306" s="848">
        <v>8.4500000000000006E-2</v>
      </c>
      <c r="AG1306" s="448">
        <v>5572777.777777778</v>
      </c>
      <c r="AH1306" s="448">
        <v>7102083.333333334</v>
      </c>
      <c r="AI1306" s="448">
        <v>29575.000000000004</v>
      </c>
      <c r="AJ1306" s="448">
        <v>15.922222222222222</v>
      </c>
      <c r="AK1306" s="448">
        <v>20.291666666666668</v>
      </c>
      <c r="AL1306" s="448">
        <v>8.4500000000000006E-2</v>
      </c>
    </row>
    <row r="1307" spans="1:38">
      <c r="A1307" s="437" t="s">
        <v>1157</v>
      </c>
      <c r="B1307" s="437" t="s">
        <v>3083</v>
      </c>
      <c r="C1307" s="437" t="s">
        <v>517</v>
      </c>
      <c r="D1307" s="437" t="s">
        <v>518</v>
      </c>
      <c r="E1307" s="437" t="s">
        <v>1393</v>
      </c>
      <c r="F1307" s="437" t="s">
        <v>39</v>
      </c>
      <c r="G1307" s="437" t="s">
        <v>1370</v>
      </c>
      <c r="H1307" s="437" t="s">
        <v>524</v>
      </c>
      <c r="I1307" s="437" t="s">
        <v>1</v>
      </c>
      <c r="J1307" s="437" t="s">
        <v>39</v>
      </c>
      <c r="K1307" s="437" t="s">
        <v>521</v>
      </c>
      <c r="L1307" s="437" t="s">
        <v>533</v>
      </c>
      <c r="M1307" s="437">
        <v>1</v>
      </c>
      <c r="N1307" s="437">
        <v>1</v>
      </c>
      <c r="O1307" s="437">
        <v>1</v>
      </c>
      <c r="P1307" s="437">
        <v>0</v>
      </c>
      <c r="Q1307" s="437">
        <v>1</v>
      </c>
      <c r="R1307" s="437">
        <v>1</v>
      </c>
      <c r="S1307" s="448">
        <v>120000000</v>
      </c>
      <c r="T1307" s="448">
        <v>0</v>
      </c>
      <c r="U1307" s="448">
        <v>0</v>
      </c>
      <c r="V1307" s="448">
        <v>0</v>
      </c>
      <c r="W1307" s="448">
        <v>0</v>
      </c>
      <c r="X1307" s="448">
        <v>0</v>
      </c>
      <c r="Y1307" s="448">
        <v>0</v>
      </c>
      <c r="Z1307" s="448">
        <v>120000000</v>
      </c>
      <c r="AA1307" s="846">
        <v>43377</v>
      </c>
      <c r="AB1307" s="846">
        <v>44473</v>
      </c>
      <c r="AC1307" s="847">
        <v>120000000</v>
      </c>
      <c r="AD1307" s="448">
        <v>9.4444444444444442E-2</v>
      </c>
      <c r="AE1307" s="448">
        <v>3.0444444444444443</v>
      </c>
      <c r="AF1307" s="848">
        <v>2.5899999999999999E-2</v>
      </c>
      <c r="AG1307" s="448">
        <v>11333333.333333334</v>
      </c>
      <c r="AH1307" s="448">
        <v>365333333.33333331</v>
      </c>
      <c r="AI1307" s="448">
        <v>3108000</v>
      </c>
      <c r="AJ1307" s="448">
        <v>9.4444444444444456E-2</v>
      </c>
      <c r="AK1307" s="448">
        <v>3.0444444444444443</v>
      </c>
      <c r="AL1307" s="448">
        <v>2.5899999999999999E-2</v>
      </c>
    </row>
    <row r="1308" spans="1:38">
      <c r="A1308" s="437" t="s">
        <v>1158</v>
      </c>
      <c r="B1308" s="437" t="s">
        <v>3084</v>
      </c>
      <c r="C1308" s="437" t="s">
        <v>517</v>
      </c>
      <c r="D1308" s="437" t="s">
        <v>518</v>
      </c>
      <c r="E1308" s="437" t="s">
        <v>1393</v>
      </c>
      <c r="F1308" s="437" t="s">
        <v>39</v>
      </c>
      <c r="G1308" s="437" t="s">
        <v>1370</v>
      </c>
      <c r="H1308" s="437" t="s">
        <v>524</v>
      </c>
      <c r="I1308" s="437" t="s">
        <v>1</v>
      </c>
      <c r="J1308" s="437" t="s">
        <v>39</v>
      </c>
      <c r="K1308" s="437" t="s">
        <v>521</v>
      </c>
      <c r="L1308" s="437" t="s">
        <v>533</v>
      </c>
      <c r="M1308" s="437">
        <v>1</v>
      </c>
      <c r="N1308" s="437">
        <v>1</v>
      </c>
      <c r="O1308" s="437">
        <v>1</v>
      </c>
      <c r="P1308" s="437">
        <v>0</v>
      </c>
      <c r="Q1308" s="437">
        <v>1</v>
      </c>
      <c r="R1308" s="437">
        <v>1</v>
      </c>
      <c r="S1308" s="448">
        <v>500000</v>
      </c>
      <c r="T1308" s="448">
        <v>0</v>
      </c>
      <c r="U1308" s="448">
        <v>0</v>
      </c>
      <c r="V1308" s="448">
        <v>0</v>
      </c>
      <c r="W1308" s="448">
        <v>0</v>
      </c>
      <c r="X1308" s="448">
        <v>0</v>
      </c>
      <c r="Y1308" s="448">
        <v>0</v>
      </c>
      <c r="Z1308" s="448">
        <v>500000</v>
      </c>
      <c r="AA1308" s="846">
        <v>43441</v>
      </c>
      <c r="AB1308" s="846">
        <v>44537</v>
      </c>
      <c r="AC1308" s="847">
        <v>500000</v>
      </c>
      <c r="AD1308" s="448">
        <v>0.2722222222222222</v>
      </c>
      <c r="AE1308" s="448">
        <v>3.0444444444444443</v>
      </c>
      <c r="AF1308" s="848">
        <v>2.5899999999999999E-2</v>
      </c>
      <c r="AG1308" s="448">
        <v>136111.11111111109</v>
      </c>
      <c r="AH1308" s="448">
        <v>1522222.2222222222</v>
      </c>
      <c r="AI1308" s="448">
        <v>12950</v>
      </c>
      <c r="AJ1308" s="448">
        <v>0.2722222222222222</v>
      </c>
      <c r="AK1308" s="448">
        <v>3.0444444444444443</v>
      </c>
      <c r="AL1308" s="448">
        <v>2.5899999999999999E-2</v>
      </c>
    </row>
    <row r="1309" spans="1:38">
      <c r="A1309" s="437" t="s">
        <v>1159</v>
      </c>
      <c r="B1309" s="437" t="s">
        <v>3085</v>
      </c>
      <c r="C1309" s="437" t="s">
        <v>517</v>
      </c>
      <c r="D1309" s="437" t="s">
        <v>518</v>
      </c>
      <c r="E1309" s="437" t="s">
        <v>1393</v>
      </c>
      <c r="F1309" s="437" t="s">
        <v>39</v>
      </c>
      <c r="G1309" s="437" t="s">
        <v>1370</v>
      </c>
      <c r="H1309" s="437" t="s">
        <v>524</v>
      </c>
      <c r="I1309" s="437" t="s">
        <v>1</v>
      </c>
      <c r="J1309" s="437" t="s">
        <v>39</v>
      </c>
      <c r="K1309" s="437" t="s">
        <v>521</v>
      </c>
      <c r="L1309" s="437" t="s">
        <v>533</v>
      </c>
      <c r="M1309" s="437">
        <v>1</v>
      </c>
      <c r="N1309" s="437">
        <v>1</v>
      </c>
      <c r="O1309" s="437">
        <v>1</v>
      </c>
      <c r="P1309" s="437">
        <v>0</v>
      </c>
      <c r="Q1309" s="437">
        <v>1</v>
      </c>
      <c r="R1309" s="437">
        <v>1</v>
      </c>
      <c r="S1309" s="448">
        <v>15000000</v>
      </c>
      <c r="T1309" s="448">
        <v>0</v>
      </c>
      <c r="U1309" s="448">
        <v>0</v>
      </c>
      <c r="V1309" s="448">
        <v>0</v>
      </c>
      <c r="W1309" s="448">
        <v>0</v>
      </c>
      <c r="X1309" s="448">
        <v>0</v>
      </c>
      <c r="Y1309" s="448">
        <v>0</v>
      </c>
      <c r="Z1309" s="448">
        <v>15000000</v>
      </c>
      <c r="AA1309" s="846">
        <v>43444</v>
      </c>
      <c r="AB1309" s="846">
        <v>44540</v>
      </c>
      <c r="AC1309" s="847">
        <v>15000000</v>
      </c>
      <c r="AD1309" s="448">
        <v>0.28055555555555556</v>
      </c>
      <c r="AE1309" s="448">
        <v>3.0444444444444443</v>
      </c>
      <c r="AF1309" s="848">
        <v>2.5899999999999999E-2</v>
      </c>
      <c r="AG1309" s="448">
        <v>4208333.333333333</v>
      </c>
      <c r="AH1309" s="448">
        <v>45666666.666666664</v>
      </c>
      <c r="AI1309" s="448">
        <v>388500</v>
      </c>
      <c r="AJ1309" s="448">
        <v>0.28055555555555556</v>
      </c>
      <c r="AK1309" s="448">
        <v>3.0444444444444443</v>
      </c>
      <c r="AL1309" s="448">
        <v>2.5899999999999999E-2</v>
      </c>
    </row>
    <row r="1310" spans="1:38">
      <c r="A1310" s="437" t="s">
        <v>1160</v>
      </c>
      <c r="B1310" s="437" t="s">
        <v>3086</v>
      </c>
      <c r="C1310" s="437" t="s">
        <v>517</v>
      </c>
      <c r="D1310" s="437" t="s">
        <v>518</v>
      </c>
      <c r="E1310" s="437" t="s">
        <v>1393</v>
      </c>
      <c r="F1310" s="437" t="s">
        <v>39</v>
      </c>
      <c r="G1310" s="437" t="s">
        <v>1370</v>
      </c>
      <c r="H1310" s="437" t="s">
        <v>524</v>
      </c>
      <c r="I1310" s="437" t="s">
        <v>1</v>
      </c>
      <c r="J1310" s="437" t="s">
        <v>39</v>
      </c>
      <c r="K1310" s="437" t="s">
        <v>521</v>
      </c>
      <c r="L1310" s="437" t="s">
        <v>533</v>
      </c>
      <c r="M1310" s="437">
        <v>1</v>
      </c>
      <c r="N1310" s="437">
        <v>1</v>
      </c>
      <c r="O1310" s="437">
        <v>1</v>
      </c>
      <c r="P1310" s="437">
        <v>0</v>
      </c>
      <c r="Q1310" s="437">
        <v>1</v>
      </c>
      <c r="R1310" s="437">
        <v>1</v>
      </c>
      <c r="S1310" s="448">
        <v>80000000</v>
      </c>
      <c r="T1310" s="448">
        <v>0</v>
      </c>
      <c r="U1310" s="448">
        <v>0</v>
      </c>
      <c r="V1310" s="448">
        <v>0</v>
      </c>
      <c r="W1310" s="448">
        <v>0</v>
      </c>
      <c r="X1310" s="448">
        <v>0</v>
      </c>
      <c r="Y1310" s="448">
        <v>0</v>
      </c>
      <c r="Z1310" s="448">
        <v>80000000</v>
      </c>
      <c r="AA1310" s="846">
        <v>43472</v>
      </c>
      <c r="AB1310" s="846">
        <v>45298</v>
      </c>
      <c r="AC1310" s="847">
        <v>80000000</v>
      </c>
      <c r="AD1310" s="448">
        <v>2.3861111111111111</v>
      </c>
      <c r="AE1310" s="448">
        <v>5.072222222222222</v>
      </c>
      <c r="AF1310" s="848">
        <v>3.5099999999999999E-2</v>
      </c>
      <c r="AG1310" s="448">
        <v>190888888.8888889</v>
      </c>
      <c r="AH1310" s="448">
        <v>405777777.77777773</v>
      </c>
      <c r="AI1310" s="448">
        <v>2808000</v>
      </c>
      <c r="AJ1310" s="448">
        <v>2.3861111111111111</v>
      </c>
      <c r="AK1310" s="448">
        <v>5.072222222222222</v>
      </c>
      <c r="AL1310" s="448">
        <v>3.5099999999999999E-2</v>
      </c>
    </row>
    <row r="1311" spans="1:38">
      <c r="A1311" s="437" t="s">
        <v>1161</v>
      </c>
      <c r="B1311" s="437" t="s">
        <v>3087</v>
      </c>
      <c r="C1311" s="437" t="s">
        <v>517</v>
      </c>
      <c r="D1311" s="437" t="s">
        <v>518</v>
      </c>
      <c r="E1311" s="437" t="s">
        <v>1393</v>
      </c>
      <c r="F1311" s="437" t="s">
        <v>1162</v>
      </c>
      <c r="G1311" s="437" t="s">
        <v>1370</v>
      </c>
      <c r="H1311" s="437" t="s">
        <v>519</v>
      </c>
      <c r="I1311" s="437" t="s">
        <v>1</v>
      </c>
      <c r="J1311" s="437" t="s">
        <v>1162</v>
      </c>
      <c r="K1311" s="437" t="s">
        <v>521</v>
      </c>
      <c r="L1311" s="437" t="s">
        <v>533</v>
      </c>
      <c r="M1311" s="437">
        <v>1</v>
      </c>
      <c r="N1311" s="437">
        <v>1</v>
      </c>
      <c r="O1311" s="437">
        <v>1</v>
      </c>
      <c r="P1311" s="437">
        <v>0</v>
      </c>
      <c r="Q1311" s="437">
        <v>0</v>
      </c>
      <c r="R1311" s="437">
        <v>1</v>
      </c>
      <c r="S1311" s="448">
        <v>7776602.9400000004</v>
      </c>
      <c r="T1311" s="448">
        <v>0</v>
      </c>
      <c r="U1311" s="448">
        <v>0</v>
      </c>
      <c r="V1311" s="448">
        <v>0</v>
      </c>
      <c r="W1311" s="448">
        <v>0</v>
      </c>
      <c r="X1311" s="448">
        <v>0</v>
      </c>
      <c r="Y1311" s="448">
        <v>0</v>
      </c>
      <c r="Z1311" s="448">
        <v>7776602.9400000004</v>
      </c>
      <c r="AA1311" s="846">
        <v>43818</v>
      </c>
      <c r="AB1311" s="846">
        <v>44914</v>
      </c>
      <c r="AC1311" s="847">
        <v>7776602.9400000004</v>
      </c>
      <c r="AD1311" s="448">
        <v>1.3194444444444444</v>
      </c>
      <c r="AE1311" s="448">
        <v>3.0444444444444443</v>
      </c>
      <c r="AF1311" s="848">
        <v>3.7699999999999997E-2</v>
      </c>
      <c r="AG1311" s="448">
        <v>10260795.545833334</v>
      </c>
      <c r="AH1311" s="448">
        <v>23675435.617333334</v>
      </c>
      <c r="AI1311" s="448">
        <v>293177.93083799997</v>
      </c>
      <c r="AJ1311" s="448">
        <v>1.3194444444444444</v>
      </c>
      <c r="AK1311" s="448">
        <v>3.0444444444444443</v>
      </c>
      <c r="AL1311" s="448">
        <v>3.7699999999999997E-2</v>
      </c>
    </row>
    <row r="1312" spans="1:38">
      <c r="A1312" s="437" t="s">
        <v>1163</v>
      </c>
      <c r="B1312" s="437" t="s">
        <v>3088</v>
      </c>
      <c r="C1312" s="437" t="s">
        <v>517</v>
      </c>
      <c r="D1312" s="437" t="s">
        <v>518</v>
      </c>
      <c r="E1312" s="437" t="s">
        <v>1393</v>
      </c>
      <c r="F1312" s="437" t="s">
        <v>1162</v>
      </c>
      <c r="G1312" s="437" t="s">
        <v>1370</v>
      </c>
      <c r="H1312" s="437" t="s">
        <v>519</v>
      </c>
      <c r="I1312" s="437" t="s">
        <v>1</v>
      </c>
      <c r="J1312" s="437" t="s">
        <v>1162</v>
      </c>
      <c r="K1312" s="437" t="s">
        <v>521</v>
      </c>
      <c r="L1312" s="437" t="s">
        <v>533</v>
      </c>
      <c r="M1312" s="437">
        <v>1</v>
      </c>
      <c r="N1312" s="437">
        <v>1</v>
      </c>
      <c r="O1312" s="437">
        <v>1</v>
      </c>
      <c r="P1312" s="437">
        <v>0</v>
      </c>
      <c r="Q1312" s="437">
        <v>0</v>
      </c>
      <c r="R1312" s="437">
        <v>1</v>
      </c>
      <c r="S1312" s="448">
        <v>6074300.1299999999</v>
      </c>
      <c r="T1312" s="448">
        <v>0</v>
      </c>
      <c r="U1312" s="448">
        <v>0</v>
      </c>
      <c r="V1312" s="448">
        <v>0</v>
      </c>
      <c r="W1312" s="448">
        <v>0</v>
      </c>
      <c r="X1312" s="448">
        <v>0</v>
      </c>
      <c r="Y1312" s="448">
        <v>0</v>
      </c>
      <c r="Z1312" s="448">
        <v>6074300.1299999999</v>
      </c>
      <c r="AA1312" s="846">
        <v>44165</v>
      </c>
      <c r="AB1312" s="846">
        <v>45260</v>
      </c>
      <c r="AC1312" s="847">
        <v>6074300.1299999999</v>
      </c>
      <c r="AD1312" s="448">
        <v>2.2805555555555554</v>
      </c>
      <c r="AE1312" s="448">
        <v>3.0416666666666665</v>
      </c>
      <c r="AF1312" s="848">
        <v>6.1652999999999999E-2</v>
      </c>
      <c r="AG1312" s="448">
        <v>13852778.907583332</v>
      </c>
      <c r="AH1312" s="448">
        <v>18475996.228749998</v>
      </c>
      <c r="AI1312" s="448">
        <v>374498.82591488998</v>
      </c>
      <c r="AJ1312" s="448">
        <v>2.2805555555555554</v>
      </c>
      <c r="AK1312" s="448">
        <v>3.0416666666666665</v>
      </c>
      <c r="AL1312" s="448">
        <v>6.1652999999999999E-2</v>
      </c>
    </row>
    <row r="1313" spans="1:38">
      <c r="A1313" s="437" t="s">
        <v>1164</v>
      </c>
      <c r="B1313" s="437" t="s">
        <v>3089</v>
      </c>
      <c r="C1313" s="437" t="s">
        <v>517</v>
      </c>
      <c r="D1313" s="437" t="s">
        <v>518</v>
      </c>
      <c r="E1313" s="437" t="s">
        <v>1393</v>
      </c>
      <c r="F1313" s="437" t="s">
        <v>1162</v>
      </c>
      <c r="G1313" s="437" t="s">
        <v>1370</v>
      </c>
      <c r="H1313" s="437" t="s">
        <v>519</v>
      </c>
      <c r="I1313" s="437" t="s">
        <v>1</v>
      </c>
      <c r="J1313" s="437" t="s">
        <v>1162</v>
      </c>
      <c r="K1313" s="437" t="s">
        <v>521</v>
      </c>
      <c r="L1313" s="437" t="s">
        <v>533</v>
      </c>
      <c r="M1313" s="437">
        <v>1</v>
      </c>
      <c r="N1313" s="437">
        <v>1</v>
      </c>
      <c r="O1313" s="437">
        <v>1</v>
      </c>
      <c r="P1313" s="437">
        <v>0</v>
      </c>
      <c r="Q1313" s="437">
        <v>0</v>
      </c>
      <c r="R1313" s="437">
        <v>1</v>
      </c>
      <c r="S1313" s="448">
        <v>6074539.5899999999</v>
      </c>
      <c r="T1313" s="448">
        <v>0</v>
      </c>
      <c r="U1313" s="448">
        <v>0</v>
      </c>
      <c r="V1313" s="448">
        <v>0</v>
      </c>
      <c r="W1313" s="448">
        <v>0</v>
      </c>
      <c r="X1313" s="448">
        <v>0</v>
      </c>
      <c r="Y1313" s="448">
        <v>0</v>
      </c>
      <c r="Z1313" s="448">
        <v>6074539.5899999999</v>
      </c>
      <c r="AA1313" s="846">
        <v>44168</v>
      </c>
      <c r="AB1313" s="846">
        <v>45994</v>
      </c>
      <c r="AC1313" s="847">
        <v>6074539.5899999999</v>
      </c>
      <c r="AD1313" s="448">
        <v>4.3194444444444446</v>
      </c>
      <c r="AE1313" s="448">
        <v>5.072222222222222</v>
      </c>
      <c r="AF1313" s="848">
        <v>7.1294999999999997E-2</v>
      </c>
      <c r="AG1313" s="448">
        <v>26238636.284583334</v>
      </c>
      <c r="AH1313" s="448">
        <v>30811414.698166665</v>
      </c>
      <c r="AI1313" s="448">
        <v>433084.30006904999</v>
      </c>
      <c r="AJ1313" s="448">
        <v>4.3194444444444446</v>
      </c>
      <c r="AK1313" s="448">
        <v>5.072222222222222</v>
      </c>
      <c r="AL1313" s="448">
        <v>7.1294999999999997E-2</v>
      </c>
    </row>
    <row r="1314" spans="1:38">
      <c r="A1314" s="437" t="s">
        <v>1165</v>
      </c>
      <c r="B1314" s="437" t="s">
        <v>3090</v>
      </c>
      <c r="C1314" s="437" t="s">
        <v>517</v>
      </c>
      <c r="D1314" s="437" t="s">
        <v>518</v>
      </c>
      <c r="E1314" s="437" t="s">
        <v>1393</v>
      </c>
      <c r="F1314" s="437" t="s">
        <v>1162</v>
      </c>
      <c r="G1314" s="437" t="s">
        <v>1370</v>
      </c>
      <c r="H1314" s="437" t="s">
        <v>519</v>
      </c>
      <c r="I1314" s="437" t="s">
        <v>1</v>
      </c>
      <c r="J1314" s="437" t="s">
        <v>1162</v>
      </c>
      <c r="K1314" s="437" t="s">
        <v>521</v>
      </c>
      <c r="L1314" s="437" t="s">
        <v>533</v>
      </c>
      <c r="M1314" s="437">
        <v>1</v>
      </c>
      <c r="N1314" s="437">
        <v>1</v>
      </c>
      <c r="O1314" s="437">
        <v>1</v>
      </c>
      <c r="P1314" s="437">
        <v>0</v>
      </c>
      <c r="Q1314" s="437">
        <v>0</v>
      </c>
      <c r="R1314" s="437">
        <v>1</v>
      </c>
      <c r="S1314" s="448">
        <v>1523963.52</v>
      </c>
      <c r="T1314" s="448">
        <v>0</v>
      </c>
      <c r="U1314" s="448">
        <v>0</v>
      </c>
      <c r="V1314" s="448">
        <v>0</v>
      </c>
      <c r="W1314" s="448">
        <v>0</v>
      </c>
      <c r="X1314" s="448">
        <v>0</v>
      </c>
      <c r="Y1314" s="448">
        <v>0</v>
      </c>
      <c r="Z1314" s="448">
        <v>1523963.52</v>
      </c>
      <c r="AA1314" s="846">
        <v>44186</v>
      </c>
      <c r="AB1314" s="846">
        <v>46742</v>
      </c>
      <c r="AC1314" s="847">
        <v>1523963.52</v>
      </c>
      <c r="AD1314" s="448">
        <v>6.3972222222222221</v>
      </c>
      <c r="AE1314" s="448">
        <v>7.1</v>
      </c>
      <c r="AF1314" s="848">
        <v>7.5481999999999994E-2</v>
      </c>
      <c r="AG1314" s="448">
        <v>9749133.2960000001</v>
      </c>
      <c r="AH1314" s="448">
        <v>10820140.991999999</v>
      </c>
      <c r="AI1314" s="448">
        <v>115031.81441663999</v>
      </c>
      <c r="AJ1314" s="448">
        <v>6.3972222222222221</v>
      </c>
      <c r="AK1314" s="448">
        <v>7.0999999999999988</v>
      </c>
      <c r="AL1314" s="448">
        <v>7.5481999999999994E-2</v>
      </c>
    </row>
    <row r="1315" spans="1:38">
      <c r="A1315" s="437" t="s">
        <v>1166</v>
      </c>
      <c r="B1315" s="437" t="s">
        <v>3091</v>
      </c>
      <c r="C1315" s="437" t="s">
        <v>517</v>
      </c>
      <c r="D1315" s="437" t="s">
        <v>518</v>
      </c>
      <c r="E1315" s="437" t="s">
        <v>1393</v>
      </c>
      <c r="F1315" s="437" t="s">
        <v>1162</v>
      </c>
      <c r="G1315" s="437" t="s">
        <v>1370</v>
      </c>
      <c r="H1315" s="437" t="s">
        <v>519</v>
      </c>
      <c r="I1315" s="437" t="s">
        <v>1</v>
      </c>
      <c r="J1315" s="437" t="s">
        <v>1162</v>
      </c>
      <c r="K1315" s="437" t="s">
        <v>521</v>
      </c>
      <c r="L1315" s="437" t="s">
        <v>533</v>
      </c>
      <c r="M1315" s="437">
        <v>1</v>
      </c>
      <c r="N1315" s="437">
        <v>1</v>
      </c>
      <c r="O1315" s="437">
        <v>1</v>
      </c>
      <c r="P1315" s="437">
        <v>0</v>
      </c>
      <c r="Q1315" s="437">
        <v>0</v>
      </c>
      <c r="R1315" s="437">
        <v>1</v>
      </c>
      <c r="S1315" s="448">
        <v>929680.72</v>
      </c>
      <c r="T1315" s="448">
        <v>0</v>
      </c>
      <c r="U1315" s="448">
        <v>0</v>
      </c>
      <c r="V1315" s="448">
        <v>0</v>
      </c>
      <c r="W1315" s="448">
        <v>0</v>
      </c>
      <c r="X1315" s="448">
        <v>0</v>
      </c>
      <c r="Y1315" s="448">
        <v>0</v>
      </c>
      <c r="Z1315" s="448">
        <v>929680.72</v>
      </c>
      <c r="AA1315" s="846">
        <v>44291</v>
      </c>
      <c r="AB1315" s="846">
        <v>45387</v>
      </c>
      <c r="AC1315" s="847">
        <v>929680.72</v>
      </c>
      <c r="AD1315" s="448">
        <v>2.6333333333333333</v>
      </c>
      <c r="AE1315" s="448">
        <v>3.0444444444444443</v>
      </c>
      <c r="AF1315" s="848">
        <v>6.1652999999999999E-2</v>
      </c>
      <c r="AG1315" s="448">
        <v>2448159.2293333332</v>
      </c>
      <c r="AH1315" s="448">
        <v>2830361.3031111108</v>
      </c>
      <c r="AI1315" s="448">
        <v>57317.605430159994</v>
      </c>
      <c r="AJ1315" s="448">
        <v>2.6333333333333333</v>
      </c>
      <c r="AK1315" s="448">
        <v>3.0444444444444443</v>
      </c>
      <c r="AL1315" s="448">
        <v>6.1652999999999993E-2</v>
      </c>
    </row>
    <row r="1316" spans="1:38">
      <c r="A1316" s="437" t="s">
        <v>1167</v>
      </c>
      <c r="B1316" s="437" t="s">
        <v>3092</v>
      </c>
      <c r="C1316" s="437" t="s">
        <v>517</v>
      </c>
      <c r="D1316" s="437" t="s">
        <v>518</v>
      </c>
      <c r="E1316" s="437" t="s">
        <v>1393</v>
      </c>
      <c r="F1316" s="437" t="s">
        <v>532</v>
      </c>
      <c r="G1316" s="437" t="s">
        <v>1370</v>
      </c>
      <c r="H1316" s="437" t="s">
        <v>519</v>
      </c>
      <c r="I1316" s="437" t="s">
        <v>1</v>
      </c>
      <c r="J1316" s="437" t="s">
        <v>1168</v>
      </c>
      <c r="K1316" s="437" t="s">
        <v>521</v>
      </c>
      <c r="L1316" s="437" t="s">
        <v>533</v>
      </c>
      <c r="M1316" s="437">
        <v>1</v>
      </c>
      <c r="N1316" s="437">
        <v>1</v>
      </c>
      <c r="O1316" s="437">
        <v>1</v>
      </c>
      <c r="P1316" s="437">
        <v>0</v>
      </c>
      <c r="Q1316" s="437">
        <v>0</v>
      </c>
      <c r="R1316" s="437">
        <v>1</v>
      </c>
      <c r="S1316" s="448">
        <v>844328.4</v>
      </c>
      <c r="T1316" s="448">
        <v>0</v>
      </c>
      <c r="U1316" s="448">
        <v>0</v>
      </c>
      <c r="V1316" s="448">
        <v>0</v>
      </c>
      <c r="W1316" s="448">
        <v>0</v>
      </c>
      <c r="X1316" s="448">
        <v>0</v>
      </c>
      <c r="Y1316" s="448">
        <v>0</v>
      </c>
      <c r="Z1316" s="448">
        <v>844328.4</v>
      </c>
      <c r="AA1316" s="846">
        <v>43851</v>
      </c>
      <c r="AB1316" s="846">
        <v>44947</v>
      </c>
      <c r="AC1316" s="847">
        <v>844328.4</v>
      </c>
      <c r="AD1316" s="448">
        <v>1.4111111111111112</v>
      </c>
      <c r="AE1316" s="448">
        <v>3.0444444444444443</v>
      </c>
      <c r="AF1316" s="848">
        <v>6.2600000000000003E-2</v>
      </c>
      <c r="AG1316" s="448">
        <v>1191441.1866666668</v>
      </c>
      <c r="AH1316" s="448">
        <v>2570510.9066666667</v>
      </c>
      <c r="AI1316" s="448">
        <v>52854.957840000003</v>
      </c>
      <c r="AJ1316" s="448">
        <v>1.4111111111111112</v>
      </c>
      <c r="AK1316" s="448">
        <v>3.0444444444444443</v>
      </c>
      <c r="AL1316" s="448">
        <v>6.2600000000000003E-2</v>
      </c>
    </row>
    <row r="1317" spans="1:38">
      <c r="A1317" s="437" t="s">
        <v>1169</v>
      </c>
      <c r="B1317" s="437" t="s">
        <v>3093</v>
      </c>
      <c r="C1317" s="437" t="s">
        <v>517</v>
      </c>
      <c r="D1317" s="437" t="s">
        <v>518</v>
      </c>
      <c r="E1317" s="437" t="s">
        <v>1393</v>
      </c>
      <c r="F1317" s="437" t="s">
        <v>532</v>
      </c>
      <c r="G1317" s="437" t="s">
        <v>1370</v>
      </c>
      <c r="H1317" s="437" t="s">
        <v>519</v>
      </c>
      <c r="I1317" s="437" t="s">
        <v>1</v>
      </c>
      <c r="J1317" s="437" t="s">
        <v>1168</v>
      </c>
      <c r="K1317" s="437" t="s">
        <v>521</v>
      </c>
      <c r="L1317" s="437" t="s">
        <v>533</v>
      </c>
      <c r="M1317" s="437">
        <v>1</v>
      </c>
      <c r="N1317" s="437">
        <v>1</v>
      </c>
      <c r="O1317" s="437">
        <v>1</v>
      </c>
      <c r="P1317" s="437">
        <v>0</v>
      </c>
      <c r="Q1317" s="437">
        <v>0</v>
      </c>
      <c r="R1317" s="437">
        <v>1</v>
      </c>
      <c r="S1317" s="448">
        <v>632439.62</v>
      </c>
      <c r="T1317" s="448">
        <v>0</v>
      </c>
      <c r="U1317" s="448">
        <v>0</v>
      </c>
      <c r="V1317" s="448">
        <v>0</v>
      </c>
      <c r="W1317" s="448">
        <v>0</v>
      </c>
      <c r="X1317" s="448">
        <v>0</v>
      </c>
      <c r="Y1317" s="448">
        <v>0</v>
      </c>
      <c r="Z1317" s="448">
        <v>632439.62</v>
      </c>
      <c r="AA1317" s="846">
        <v>43860</v>
      </c>
      <c r="AB1317" s="846">
        <v>45687</v>
      </c>
      <c r="AC1317" s="847">
        <v>632439.62</v>
      </c>
      <c r="AD1317" s="448">
        <v>3.4666666666666668</v>
      </c>
      <c r="AE1317" s="448">
        <v>5.0750000000000002</v>
      </c>
      <c r="AF1317" s="848">
        <v>7.85E-2</v>
      </c>
      <c r="AG1317" s="448">
        <v>2192457.3493333333</v>
      </c>
      <c r="AH1317" s="448">
        <v>3209631.0715000001</v>
      </c>
      <c r="AI1317" s="448">
        <v>49646.510170000001</v>
      </c>
      <c r="AJ1317" s="448">
        <v>3.4666666666666668</v>
      </c>
      <c r="AK1317" s="448">
        <v>5.0750000000000002</v>
      </c>
      <c r="AL1317" s="448">
        <v>7.85E-2</v>
      </c>
    </row>
    <row r="1318" spans="1:38">
      <c r="A1318" s="437" t="s">
        <v>1170</v>
      </c>
      <c r="B1318" s="437" t="s">
        <v>3094</v>
      </c>
      <c r="C1318" s="437" t="s">
        <v>517</v>
      </c>
      <c r="D1318" s="437" t="s">
        <v>518</v>
      </c>
      <c r="E1318" s="437" t="s">
        <v>1393</v>
      </c>
      <c r="F1318" s="437" t="s">
        <v>532</v>
      </c>
      <c r="G1318" s="437" t="s">
        <v>1370</v>
      </c>
      <c r="H1318" s="437" t="s">
        <v>519</v>
      </c>
      <c r="I1318" s="437" t="s">
        <v>1</v>
      </c>
      <c r="J1318" s="437" t="s">
        <v>1168</v>
      </c>
      <c r="K1318" s="437" t="s">
        <v>521</v>
      </c>
      <c r="L1318" s="437" t="s">
        <v>533</v>
      </c>
      <c r="M1318" s="437">
        <v>1</v>
      </c>
      <c r="N1318" s="437">
        <v>1</v>
      </c>
      <c r="O1318" s="437">
        <v>1</v>
      </c>
      <c r="P1318" s="437">
        <v>0</v>
      </c>
      <c r="Q1318" s="437">
        <v>0</v>
      </c>
      <c r="R1318" s="437">
        <v>1</v>
      </c>
      <c r="S1318" s="448">
        <v>626913.92000000004</v>
      </c>
      <c r="T1318" s="448">
        <v>0</v>
      </c>
      <c r="U1318" s="448">
        <v>0</v>
      </c>
      <c r="V1318" s="448">
        <v>0</v>
      </c>
      <c r="W1318" s="448">
        <v>0</v>
      </c>
      <c r="X1318" s="448">
        <v>0</v>
      </c>
      <c r="Y1318" s="448">
        <v>0</v>
      </c>
      <c r="Z1318" s="448">
        <v>626913.92000000004</v>
      </c>
      <c r="AA1318" s="846">
        <v>43826</v>
      </c>
      <c r="AB1318" s="846">
        <v>46383</v>
      </c>
      <c r="AC1318" s="847">
        <v>626913.92000000004</v>
      </c>
      <c r="AD1318" s="448">
        <v>5.4</v>
      </c>
      <c r="AE1318" s="448">
        <v>7.1027777777777779</v>
      </c>
      <c r="AF1318" s="848">
        <v>8.5000000000000006E-2</v>
      </c>
      <c r="AG1318" s="448">
        <v>3385335.1680000005</v>
      </c>
      <c r="AH1318" s="448">
        <v>4452830.2595555559</v>
      </c>
      <c r="AI1318" s="448">
        <v>53287.683200000007</v>
      </c>
      <c r="AJ1318" s="448">
        <v>5.4</v>
      </c>
      <c r="AK1318" s="448">
        <v>7.1027777777777779</v>
      </c>
      <c r="AL1318" s="448">
        <v>8.5000000000000006E-2</v>
      </c>
    </row>
    <row r="1319" spans="1:38">
      <c r="A1319" s="437" t="s">
        <v>1171</v>
      </c>
      <c r="B1319" s="437" t="s">
        <v>3095</v>
      </c>
      <c r="C1319" s="437" t="s">
        <v>517</v>
      </c>
      <c r="D1319" s="437" t="s">
        <v>518</v>
      </c>
      <c r="E1319" s="437" t="s">
        <v>1393</v>
      </c>
      <c r="F1319" s="437" t="s">
        <v>532</v>
      </c>
      <c r="G1319" s="437" t="s">
        <v>1370</v>
      </c>
      <c r="H1319" s="437" t="s">
        <v>519</v>
      </c>
      <c r="I1319" s="437" t="s">
        <v>1</v>
      </c>
      <c r="J1319" s="437" t="s">
        <v>1168</v>
      </c>
      <c r="K1319" s="437" t="s">
        <v>521</v>
      </c>
      <c r="L1319" s="437" t="s">
        <v>533</v>
      </c>
      <c r="M1319" s="437">
        <v>1</v>
      </c>
      <c r="N1319" s="437">
        <v>1</v>
      </c>
      <c r="O1319" s="437">
        <v>1</v>
      </c>
      <c r="P1319" s="437">
        <v>0</v>
      </c>
      <c r="Q1319" s="437">
        <v>0</v>
      </c>
      <c r="R1319" s="437">
        <v>1</v>
      </c>
      <c r="S1319" s="448">
        <v>1659088.31</v>
      </c>
      <c r="T1319" s="448">
        <v>0</v>
      </c>
      <c r="U1319" s="448">
        <v>0</v>
      </c>
      <c r="V1319" s="448">
        <v>0</v>
      </c>
      <c r="W1319" s="448">
        <v>0</v>
      </c>
      <c r="X1319" s="448">
        <v>0</v>
      </c>
      <c r="Y1319" s="448">
        <v>0</v>
      </c>
      <c r="Z1319" s="448">
        <v>1659088.31</v>
      </c>
      <c r="AA1319" s="846">
        <v>44291</v>
      </c>
      <c r="AB1319" s="846">
        <v>45387</v>
      </c>
      <c r="AC1319" s="847">
        <v>1659088.31</v>
      </c>
      <c r="AD1319" s="448">
        <v>2.6333333333333333</v>
      </c>
      <c r="AE1319" s="448">
        <v>3.0444444444444443</v>
      </c>
      <c r="AF1319" s="848">
        <v>6.1652999999999999E-2</v>
      </c>
      <c r="AG1319" s="448">
        <v>4368932.5496666664</v>
      </c>
      <c r="AH1319" s="448">
        <v>5051002.188222222</v>
      </c>
      <c r="AI1319" s="448">
        <v>102287.77157643001</v>
      </c>
      <c r="AJ1319" s="448">
        <v>2.6333333333333333</v>
      </c>
      <c r="AK1319" s="448">
        <v>3.0444444444444443</v>
      </c>
      <c r="AL1319" s="448">
        <v>6.1652999999999999E-2</v>
      </c>
    </row>
    <row r="1320" spans="1:38">
      <c r="A1320" s="437" t="s">
        <v>1172</v>
      </c>
      <c r="B1320" s="437" t="s">
        <v>3096</v>
      </c>
      <c r="C1320" s="437" t="s">
        <v>517</v>
      </c>
      <c r="D1320" s="437" t="s">
        <v>518</v>
      </c>
      <c r="E1320" s="437" t="s">
        <v>1393</v>
      </c>
      <c r="F1320" s="437" t="s">
        <v>532</v>
      </c>
      <c r="G1320" s="437" t="s">
        <v>1370</v>
      </c>
      <c r="H1320" s="437" t="s">
        <v>519</v>
      </c>
      <c r="I1320" s="437" t="s">
        <v>1</v>
      </c>
      <c r="J1320" s="437" t="s">
        <v>1168</v>
      </c>
      <c r="K1320" s="437" t="s">
        <v>521</v>
      </c>
      <c r="L1320" s="437" t="s">
        <v>533</v>
      </c>
      <c r="M1320" s="437">
        <v>1</v>
      </c>
      <c r="N1320" s="437">
        <v>1</v>
      </c>
      <c r="O1320" s="437">
        <v>1</v>
      </c>
      <c r="P1320" s="437">
        <v>0</v>
      </c>
      <c r="Q1320" s="437">
        <v>0</v>
      </c>
      <c r="R1320" s="437">
        <v>1</v>
      </c>
      <c r="S1320" s="448">
        <v>1657111.2</v>
      </c>
      <c r="T1320" s="448">
        <v>0</v>
      </c>
      <c r="U1320" s="448">
        <v>0</v>
      </c>
      <c r="V1320" s="448">
        <v>0</v>
      </c>
      <c r="W1320" s="448">
        <v>0</v>
      </c>
      <c r="X1320" s="448">
        <v>0</v>
      </c>
      <c r="Y1320" s="448">
        <v>0</v>
      </c>
      <c r="Z1320" s="448">
        <v>1657111.2</v>
      </c>
      <c r="AA1320" s="846">
        <v>44291</v>
      </c>
      <c r="AB1320" s="846">
        <v>46117</v>
      </c>
      <c r="AC1320" s="847">
        <v>1657111.2</v>
      </c>
      <c r="AD1320" s="448">
        <v>4.6611111111111114</v>
      </c>
      <c r="AE1320" s="448">
        <v>5.072222222222222</v>
      </c>
      <c r="AF1320" s="848">
        <v>7.1294999999999997E-2</v>
      </c>
      <c r="AG1320" s="448">
        <v>7723979.4266666668</v>
      </c>
      <c r="AH1320" s="448">
        <v>8405236.253333332</v>
      </c>
      <c r="AI1320" s="448">
        <v>118143.74300399999</v>
      </c>
      <c r="AJ1320" s="448">
        <v>4.6611111111111114</v>
      </c>
      <c r="AK1320" s="448">
        <v>5.072222222222222</v>
      </c>
      <c r="AL1320" s="448">
        <v>7.1294999999999997E-2</v>
      </c>
    </row>
    <row r="1321" spans="1:38">
      <c r="A1321" s="437" t="s">
        <v>1173</v>
      </c>
      <c r="B1321" s="437" t="s">
        <v>3097</v>
      </c>
      <c r="C1321" s="437" t="s">
        <v>517</v>
      </c>
      <c r="D1321" s="437" t="s">
        <v>518</v>
      </c>
      <c r="E1321" s="437" t="s">
        <v>1393</v>
      </c>
      <c r="F1321" s="437" t="s">
        <v>532</v>
      </c>
      <c r="G1321" s="437" t="s">
        <v>1370</v>
      </c>
      <c r="H1321" s="437" t="s">
        <v>519</v>
      </c>
      <c r="I1321" s="437" t="s">
        <v>1</v>
      </c>
      <c r="J1321" s="437" t="s">
        <v>1174</v>
      </c>
      <c r="K1321" s="437" t="s">
        <v>521</v>
      </c>
      <c r="L1321" s="437" t="s">
        <v>533</v>
      </c>
      <c r="M1321" s="437">
        <v>1</v>
      </c>
      <c r="N1321" s="437">
        <v>1</v>
      </c>
      <c r="O1321" s="437">
        <v>1</v>
      </c>
      <c r="P1321" s="437">
        <v>0</v>
      </c>
      <c r="Q1321" s="437">
        <v>0</v>
      </c>
      <c r="R1321" s="437">
        <v>1</v>
      </c>
      <c r="S1321" s="448">
        <v>16977155.949999999</v>
      </c>
      <c r="T1321" s="448">
        <v>0</v>
      </c>
      <c r="U1321" s="448">
        <v>0</v>
      </c>
      <c r="V1321" s="448">
        <v>0</v>
      </c>
      <c r="W1321" s="448">
        <v>0</v>
      </c>
      <c r="X1321" s="448">
        <v>0</v>
      </c>
      <c r="Y1321" s="448">
        <v>0</v>
      </c>
      <c r="Z1321" s="448">
        <v>16977155.949999999</v>
      </c>
      <c r="AA1321" s="846">
        <v>44165</v>
      </c>
      <c r="AB1321" s="846">
        <v>45260</v>
      </c>
      <c r="AC1321" s="847">
        <v>16977155.949999999</v>
      </c>
      <c r="AD1321" s="448">
        <v>2.2805555555555554</v>
      </c>
      <c r="AE1321" s="448">
        <v>3.0416666666666665</v>
      </c>
      <c r="AF1321" s="848">
        <v>6.1652999999999999E-2</v>
      </c>
      <c r="AG1321" s="448">
        <v>38717347.319305554</v>
      </c>
      <c r="AH1321" s="448">
        <v>51638849.347916663</v>
      </c>
      <c r="AI1321" s="448">
        <v>1046692.59578535</v>
      </c>
      <c r="AJ1321" s="448">
        <v>2.2805555555555554</v>
      </c>
      <c r="AK1321" s="448">
        <v>3.0416666666666665</v>
      </c>
      <c r="AL1321" s="448">
        <v>6.1652999999999999E-2</v>
      </c>
    </row>
    <row r="1322" spans="1:38">
      <c r="A1322" s="437" t="s">
        <v>1175</v>
      </c>
      <c r="B1322" s="437" t="s">
        <v>3098</v>
      </c>
      <c r="C1322" s="437" t="s">
        <v>517</v>
      </c>
      <c r="D1322" s="437" t="s">
        <v>518</v>
      </c>
      <c r="E1322" s="437" t="s">
        <v>1393</v>
      </c>
      <c r="F1322" s="437" t="s">
        <v>532</v>
      </c>
      <c r="G1322" s="437" t="s">
        <v>1370</v>
      </c>
      <c r="H1322" s="437" t="s">
        <v>519</v>
      </c>
      <c r="I1322" s="437" t="s">
        <v>1</v>
      </c>
      <c r="J1322" s="437" t="s">
        <v>1174</v>
      </c>
      <c r="K1322" s="437" t="s">
        <v>521</v>
      </c>
      <c r="L1322" s="437" t="s">
        <v>533</v>
      </c>
      <c r="M1322" s="437">
        <v>1</v>
      </c>
      <c r="N1322" s="437">
        <v>1</v>
      </c>
      <c r="O1322" s="437">
        <v>1</v>
      </c>
      <c r="P1322" s="437">
        <v>0</v>
      </c>
      <c r="Q1322" s="437">
        <v>0</v>
      </c>
      <c r="R1322" s="437">
        <v>1</v>
      </c>
      <c r="S1322" s="448">
        <v>23844749.079999998</v>
      </c>
      <c r="T1322" s="448">
        <v>0</v>
      </c>
      <c r="U1322" s="448">
        <v>0</v>
      </c>
      <c r="V1322" s="448">
        <v>0</v>
      </c>
      <c r="W1322" s="448">
        <v>0</v>
      </c>
      <c r="X1322" s="448">
        <v>0</v>
      </c>
      <c r="Y1322" s="448">
        <v>0</v>
      </c>
      <c r="Z1322" s="448">
        <v>23844749.079999998</v>
      </c>
      <c r="AA1322" s="846">
        <v>44291</v>
      </c>
      <c r="AB1322" s="846">
        <v>45387</v>
      </c>
      <c r="AC1322" s="847">
        <v>23844749.079999998</v>
      </c>
      <c r="AD1322" s="448">
        <v>2.6333333333333333</v>
      </c>
      <c r="AE1322" s="448">
        <v>3.0444444444444443</v>
      </c>
      <c r="AF1322" s="848">
        <v>6.1652999999999999E-2</v>
      </c>
      <c r="AG1322" s="448">
        <v>62791172.577333331</v>
      </c>
      <c r="AH1322" s="448">
        <v>72594013.865777776</v>
      </c>
      <c r="AI1322" s="448">
        <v>1470100.31502924</v>
      </c>
      <c r="AJ1322" s="448">
        <v>2.6333333333333333</v>
      </c>
      <c r="AK1322" s="448">
        <v>3.0444444444444447</v>
      </c>
      <c r="AL1322" s="448">
        <v>6.1653000000000006E-2</v>
      </c>
    </row>
    <row r="1323" spans="1:38">
      <c r="A1323" s="437" t="s">
        <v>1176</v>
      </c>
      <c r="B1323" s="437" t="s">
        <v>3099</v>
      </c>
      <c r="C1323" s="437" t="s">
        <v>517</v>
      </c>
      <c r="D1323" s="437" t="s">
        <v>518</v>
      </c>
      <c r="E1323" s="437" t="s">
        <v>1393</v>
      </c>
      <c r="F1323" s="437" t="s">
        <v>532</v>
      </c>
      <c r="G1323" s="437" t="s">
        <v>1370</v>
      </c>
      <c r="H1323" s="437" t="s">
        <v>519</v>
      </c>
      <c r="I1323" s="437" t="s">
        <v>1</v>
      </c>
      <c r="J1323" s="437" t="s">
        <v>92</v>
      </c>
      <c r="K1323" s="437" t="s">
        <v>521</v>
      </c>
      <c r="L1323" s="437" t="s">
        <v>533</v>
      </c>
      <c r="M1323" s="437">
        <v>1</v>
      </c>
      <c r="N1323" s="437">
        <v>1</v>
      </c>
      <c r="O1323" s="437">
        <v>1</v>
      </c>
      <c r="P1323" s="437">
        <v>0</v>
      </c>
      <c r="Q1323" s="437">
        <v>0</v>
      </c>
      <c r="R1323" s="437">
        <v>1</v>
      </c>
      <c r="S1323" s="448">
        <v>154735.76</v>
      </c>
      <c r="T1323" s="448">
        <v>0</v>
      </c>
      <c r="U1323" s="448">
        <v>0</v>
      </c>
      <c r="V1323" s="448">
        <v>0</v>
      </c>
      <c r="W1323" s="448">
        <v>0</v>
      </c>
      <c r="X1323" s="448">
        <v>0</v>
      </c>
      <c r="Y1323" s="448">
        <v>0</v>
      </c>
      <c r="Z1323" s="448">
        <v>154735.76</v>
      </c>
      <c r="AA1323" s="846">
        <v>44291</v>
      </c>
      <c r="AB1323" s="846">
        <v>44656</v>
      </c>
      <c r="AC1323" s="847">
        <v>154735.76</v>
      </c>
      <c r="AD1323" s="448">
        <v>0.60277777777777775</v>
      </c>
      <c r="AE1323" s="448">
        <v>1.0138888888888888</v>
      </c>
      <c r="AF1323" s="848">
        <v>0.03</v>
      </c>
      <c r="AG1323" s="448">
        <v>93271.277555555556</v>
      </c>
      <c r="AH1323" s="448">
        <v>156884.86777777778</v>
      </c>
      <c r="AI1323" s="448">
        <v>4642.0727999999999</v>
      </c>
      <c r="AJ1323" s="448">
        <v>0.60277777777777775</v>
      </c>
      <c r="AK1323" s="448">
        <v>1.0138888888888888</v>
      </c>
      <c r="AL1323" s="448">
        <v>0.03</v>
      </c>
    </row>
    <row r="1324" spans="1:38">
      <c r="A1324" s="437" t="s">
        <v>1177</v>
      </c>
      <c r="B1324" s="437" t="s">
        <v>3100</v>
      </c>
      <c r="C1324" s="437" t="s">
        <v>517</v>
      </c>
      <c r="D1324" s="437" t="s">
        <v>518</v>
      </c>
      <c r="E1324" s="437" t="s">
        <v>1393</v>
      </c>
      <c r="F1324" s="437" t="s">
        <v>532</v>
      </c>
      <c r="G1324" s="437" t="s">
        <v>1370</v>
      </c>
      <c r="H1324" s="437" t="s">
        <v>519</v>
      </c>
      <c r="I1324" s="437" t="s">
        <v>1</v>
      </c>
      <c r="J1324" s="437" t="s">
        <v>92</v>
      </c>
      <c r="K1324" s="437" t="s">
        <v>521</v>
      </c>
      <c r="L1324" s="437" t="s">
        <v>533</v>
      </c>
      <c r="M1324" s="437">
        <v>1</v>
      </c>
      <c r="N1324" s="437">
        <v>1</v>
      </c>
      <c r="O1324" s="437">
        <v>1</v>
      </c>
      <c r="P1324" s="437">
        <v>0</v>
      </c>
      <c r="Q1324" s="437">
        <v>0</v>
      </c>
      <c r="R1324" s="437">
        <v>1</v>
      </c>
      <c r="S1324" s="448">
        <v>616977.66</v>
      </c>
      <c r="T1324" s="448">
        <v>0</v>
      </c>
      <c r="U1324" s="448">
        <v>0</v>
      </c>
      <c r="V1324" s="448">
        <v>0</v>
      </c>
      <c r="W1324" s="448">
        <v>0</v>
      </c>
      <c r="X1324" s="448">
        <v>0</v>
      </c>
      <c r="Y1324" s="448">
        <v>0</v>
      </c>
      <c r="Z1324" s="448">
        <v>616977.66</v>
      </c>
      <c r="AA1324" s="846">
        <v>44291</v>
      </c>
      <c r="AB1324" s="846">
        <v>45387</v>
      </c>
      <c r="AC1324" s="847">
        <v>616977.66</v>
      </c>
      <c r="AD1324" s="448">
        <v>2.6333333333333333</v>
      </c>
      <c r="AE1324" s="448">
        <v>3.0444444444444443</v>
      </c>
      <c r="AF1324" s="848">
        <v>6.1652999999999999E-2</v>
      </c>
      <c r="AG1324" s="448">
        <v>1624707.838</v>
      </c>
      <c r="AH1324" s="448">
        <v>1878354.2093333334</v>
      </c>
      <c r="AI1324" s="448">
        <v>38038.523671980001</v>
      </c>
      <c r="AJ1324" s="448">
        <v>2.6333333333333333</v>
      </c>
      <c r="AK1324" s="448">
        <v>3.0444444444444443</v>
      </c>
      <c r="AL1324" s="448">
        <v>6.1652999999999999E-2</v>
      </c>
    </row>
    <row r="1325" spans="1:38">
      <c r="A1325" s="437" t="s">
        <v>1178</v>
      </c>
      <c r="B1325" s="437" t="s">
        <v>3101</v>
      </c>
      <c r="C1325" s="437" t="s">
        <v>517</v>
      </c>
      <c r="D1325" s="437" t="s">
        <v>518</v>
      </c>
      <c r="E1325" s="437" t="s">
        <v>1393</v>
      </c>
      <c r="F1325" s="437" t="s">
        <v>532</v>
      </c>
      <c r="G1325" s="437" t="s">
        <v>1370</v>
      </c>
      <c r="H1325" s="437" t="s">
        <v>519</v>
      </c>
      <c r="I1325" s="437" t="s">
        <v>1</v>
      </c>
      <c r="J1325" s="437" t="s">
        <v>92</v>
      </c>
      <c r="K1325" s="437" t="s">
        <v>521</v>
      </c>
      <c r="L1325" s="437" t="s">
        <v>533</v>
      </c>
      <c r="M1325" s="437">
        <v>1</v>
      </c>
      <c r="N1325" s="437">
        <v>1</v>
      </c>
      <c r="O1325" s="437">
        <v>1</v>
      </c>
      <c r="P1325" s="437">
        <v>0</v>
      </c>
      <c r="Q1325" s="437">
        <v>0</v>
      </c>
      <c r="R1325" s="437">
        <v>1</v>
      </c>
      <c r="S1325" s="448">
        <v>770482.75</v>
      </c>
      <c r="T1325" s="448">
        <v>0</v>
      </c>
      <c r="U1325" s="448">
        <v>0</v>
      </c>
      <c r="V1325" s="448">
        <v>0</v>
      </c>
      <c r="W1325" s="448">
        <v>0</v>
      </c>
      <c r="X1325" s="448">
        <v>0</v>
      </c>
      <c r="Y1325" s="448">
        <v>0</v>
      </c>
      <c r="Z1325" s="448">
        <v>770482.75</v>
      </c>
      <c r="AA1325" s="846">
        <v>44291</v>
      </c>
      <c r="AB1325" s="846">
        <v>46117</v>
      </c>
      <c r="AC1325" s="847">
        <v>770482.75</v>
      </c>
      <c r="AD1325" s="448">
        <v>4.6611111111111114</v>
      </c>
      <c r="AE1325" s="448">
        <v>5.072222222222222</v>
      </c>
      <c r="AF1325" s="848">
        <v>7.1294999999999997E-2</v>
      </c>
      <c r="AG1325" s="448">
        <v>3591305.7069444447</v>
      </c>
      <c r="AH1325" s="448">
        <v>3908059.7263888889</v>
      </c>
      <c r="AI1325" s="448">
        <v>54931.567661249996</v>
      </c>
      <c r="AJ1325" s="448">
        <v>4.6611111111111114</v>
      </c>
      <c r="AK1325" s="448">
        <v>5.072222222222222</v>
      </c>
      <c r="AL1325" s="448">
        <v>7.1294999999999997E-2</v>
      </c>
    </row>
    <row r="1326" spans="1:38">
      <c r="A1326" s="437" t="s">
        <v>1121</v>
      </c>
      <c r="B1326" s="437" t="s">
        <v>3102</v>
      </c>
      <c r="C1326" s="437" t="s">
        <v>517</v>
      </c>
      <c r="D1326" s="437" t="s">
        <v>518</v>
      </c>
      <c r="E1326" s="437" t="s">
        <v>1393</v>
      </c>
      <c r="F1326" s="437" t="s">
        <v>1179</v>
      </c>
      <c r="G1326" s="437" t="s">
        <v>1370</v>
      </c>
      <c r="H1326" s="437" t="s">
        <v>524</v>
      </c>
      <c r="I1326" s="437" t="s">
        <v>1</v>
      </c>
      <c r="J1326" s="437" t="s">
        <v>1179</v>
      </c>
      <c r="K1326" s="437" t="s">
        <v>521</v>
      </c>
      <c r="L1326" s="437" t="s">
        <v>533</v>
      </c>
      <c r="M1326" s="437">
        <v>1</v>
      </c>
      <c r="N1326" s="437">
        <v>1</v>
      </c>
      <c r="O1326" s="437">
        <v>1</v>
      </c>
      <c r="P1326" s="437">
        <v>0</v>
      </c>
      <c r="Q1326" s="437">
        <v>1</v>
      </c>
      <c r="R1326" s="437">
        <v>1</v>
      </c>
      <c r="S1326" s="448">
        <v>40000000</v>
      </c>
      <c r="T1326" s="448">
        <v>0</v>
      </c>
      <c r="U1326" s="448">
        <v>0</v>
      </c>
      <c r="V1326" s="448">
        <v>0</v>
      </c>
      <c r="W1326" s="448">
        <v>0</v>
      </c>
      <c r="X1326" s="448">
        <v>0</v>
      </c>
      <c r="Y1326" s="448">
        <v>0</v>
      </c>
      <c r="Z1326" s="448">
        <v>40000000</v>
      </c>
      <c r="AA1326" s="846">
        <v>42801</v>
      </c>
      <c r="AB1326" s="846">
        <v>44627</v>
      </c>
      <c r="AC1326" s="847">
        <v>40000000</v>
      </c>
      <c r="AD1326" s="448">
        <v>0.52222222222222225</v>
      </c>
      <c r="AE1326" s="448">
        <v>5.072222222222222</v>
      </c>
      <c r="AF1326" s="848">
        <v>4.9000000000000002E-2</v>
      </c>
      <c r="AG1326" s="448">
        <v>20888888.888888892</v>
      </c>
      <c r="AH1326" s="448">
        <v>202888888.88888887</v>
      </c>
      <c r="AI1326" s="448">
        <v>1960000</v>
      </c>
      <c r="AJ1326" s="448">
        <v>0.52222222222222225</v>
      </c>
      <c r="AK1326" s="448">
        <v>5.072222222222222</v>
      </c>
      <c r="AL1326" s="448">
        <v>4.9000000000000002E-2</v>
      </c>
    </row>
    <row r="1327" spans="1:38">
      <c r="A1327" s="437" t="s">
        <v>1135</v>
      </c>
      <c r="B1327" s="437" t="s">
        <v>3103</v>
      </c>
      <c r="C1327" s="437" t="s">
        <v>517</v>
      </c>
      <c r="D1327" s="437" t="s">
        <v>518</v>
      </c>
      <c r="E1327" s="437" t="s">
        <v>1393</v>
      </c>
      <c r="F1327" s="437" t="s">
        <v>1179</v>
      </c>
      <c r="G1327" s="437" t="s">
        <v>1370</v>
      </c>
      <c r="H1327" s="437" t="s">
        <v>524</v>
      </c>
      <c r="I1327" s="437" t="s">
        <v>1</v>
      </c>
      <c r="J1327" s="437" t="s">
        <v>1179</v>
      </c>
      <c r="K1327" s="437" t="s">
        <v>521</v>
      </c>
      <c r="L1327" s="437" t="s">
        <v>533</v>
      </c>
      <c r="M1327" s="437">
        <v>1</v>
      </c>
      <c r="N1327" s="437">
        <v>1</v>
      </c>
      <c r="O1327" s="437">
        <v>1</v>
      </c>
      <c r="P1327" s="437">
        <v>0</v>
      </c>
      <c r="Q1327" s="437">
        <v>1</v>
      </c>
      <c r="R1327" s="437">
        <v>1</v>
      </c>
      <c r="S1327" s="448">
        <v>161744166.66999999</v>
      </c>
      <c r="T1327" s="448">
        <v>0</v>
      </c>
      <c r="U1327" s="448">
        <v>0</v>
      </c>
      <c r="V1327" s="448">
        <v>539147.22</v>
      </c>
      <c r="W1327" s="448">
        <v>0</v>
      </c>
      <c r="X1327" s="448">
        <v>0</v>
      </c>
      <c r="Y1327" s="448">
        <v>0</v>
      </c>
      <c r="Z1327" s="448">
        <v>161744166.66999999</v>
      </c>
      <c r="AA1327" s="846">
        <v>43763</v>
      </c>
      <c r="AB1327" s="846">
        <v>44494</v>
      </c>
      <c r="AC1327" s="847">
        <v>161744166.66999999</v>
      </c>
      <c r="AD1327" s="448">
        <v>0.15277777777777779</v>
      </c>
      <c r="AE1327" s="448">
        <v>2.0305555555555554</v>
      </c>
      <c r="AF1327" s="848">
        <v>0.04</v>
      </c>
      <c r="AG1327" s="448">
        <v>24710914.352361113</v>
      </c>
      <c r="AH1327" s="448">
        <v>328430516.21047217</v>
      </c>
      <c r="AI1327" s="448">
        <v>6469766.6667999998</v>
      </c>
      <c r="AJ1327" s="448">
        <v>0.15277777777777779</v>
      </c>
      <c r="AK1327" s="448">
        <v>2.0305555555555554</v>
      </c>
      <c r="AL1327" s="448">
        <v>0.04</v>
      </c>
    </row>
    <row r="1328" spans="1:38">
      <c r="A1328" s="437" t="s">
        <v>1180</v>
      </c>
      <c r="B1328" s="437" t="s">
        <v>3104</v>
      </c>
      <c r="C1328" s="437" t="s">
        <v>517</v>
      </c>
      <c r="D1328" s="437" t="s">
        <v>518</v>
      </c>
      <c r="E1328" s="437" t="s">
        <v>1393</v>
      </c>
      <c r="F1328" s="437" t="s">
        <v>1179</v>
      </c>
      <c r="G1328" s="437" t="s">
        <v>1370</v>
      </c>
      <c r="H1328" s="437" t="s">
        <v>524</v>
      </c>
      <c r="I1328" s="437" t="s">
        <v>1</v>
      </c>
      <c r="J1328" s="437" t="s">
        <v>1179</v>
      </c>
      <c r="K1328" s="437" t="s">
        <v>521</v>
      </c>
      <c r="L1328" s="437" t="s">
        <v>533</v>
      </c>
      <c r="M1328" s="437">
        <v>1</v>
      </c>
      <c r="N1328" s="437">
        <v>1</v>
      </c>
      <c r="O1328" s="437">
        <v>1</v>
      </c>
      <c r="P1328" s="437">
        <v>0</v>
      </c>
      <c r="Q1328" s="437">
        <v>1</v>
      </c>
      <c r="R1328" s="437">
        <v>1</v>
      </c>
      <c r="S1328" s="448">
        <v>108000000</v>
      </c>
      <c r="T1328" s="448">
        <v>0</v>
      </c>
      <c r="U1328" s="448">
        <v>0</v>
      </c>
      <c r="V1328" s="448">
        <v>0</v>
      </c>
      <c r="W1328" s="448">
        <v>0</v>
      </c>
      <c r="X1328" s="448">
        <v>0</v>
      </c>
      <c r="Y1328" s="448">
        <v>0</v>
      </c>
      <c r="Z1328" s="448">
        <v>108000000</v>
      </c>
      <c r="AA1328" s="846">
        <v>44291</v>
      </c>
      <c r="AB1328" s="846">
        <v>45387</v>
      </c>
      <c r="AC1328" s="847">
        <v>108000000</v>
      </c>
      <c r="AD1328" s="448">
        <v>2.6333333333333333</v>
      </c>
      <c r="AE1328" s="448">
        <v>3.0444444444444443</v>
      </c>
      <c r="AF1328" s="848">
        <v>6.1652999999999999E-2</v>
      </c>
      <c r="AG1328" s="448">
        <v>284400000</v>
      </c>
      <c r="AH1328" s="448">
        <v>328800000</v>
      </c>
      <c r="AI1328" s="448">
        <v>6658524</v>
      </c>
      <c r="AJ1328" s="448">
        <v>2.6333333333333333</v>
      </c>
      <c r="AK1328" s="448">
        <v>3.0444444444444443</v>
      </c>
      <c r="AL1328" s="448">
        <v>6.1652999999999999E-2</v>
      </c>
    </row>
    <row r="1329" spans="1:38">
      <c r="A1329" s="437" t="s">
        <v>1181</v>
      </c>
      <c r="B1329" s="437" t="s">
        <v>3105</v>
      </c>
      <c r="C1329" s="437" t="s">
        <v>517</v>
      </c>
      <c r="D1329" s="437" t="s">
        <v>518</v>
      </c>
      <c r="E1329" s="437" t="s">
        <v>1393</v>
      </c>
      <c r="F1329" s="437" t="s">
        <v>1179</v>
      </c>
      <c r="G1329" s="437" t="s">
        <v>1370</v>
      </c>
      <c r="H1329" s="437" t="s">
        <v>524</v>
      </c>
      <c r="I1329" s="437" t="s">
        <v>1</v>
      </c>
      <c r="J1329" s="437" t="s">
        <v>1179</v>
      </c>
      <c r="K1329" s="437" t="s">
        <v>521</v>
      </c>
      <c r="L1329" s="437" t="s">
        <v>533</v>
      </c>
      <c r="M1329" s="437">
        <v>1</v>
      </c>
      <c r="N1329" s="437">
        <v>1</v>
      </c>
      <c r="O1329" s="437">
        <v>1</v>
      </c>
      <c r="P1329" s="437">
        <v>0</v>
      </c>
      <c r="Q1329" s="437">
        <v>1</v>
      </c>
      <c r="R1329" s="437">
        <v>1</v>
      </c>
      <c r="S1329" s="448">
        <v>29919146.73</v>
      </c>
      <c r="T1329" s="448">
        <v>0</v>
      </c>
      <c r="U1329" s="448">
        <v>0</v>
      </c>
      <c r="V1329" s="448">
        <v>0</v>
      </c>
      <c r="W1329" s="448">
        <v>0</v>
      </c>
      <c r="X1329" s="448">
        <v>0</v>
      </c>
      <c r="Y1329" s="448">
        <v>0</v>
      </c>
      <c r="Z1329" s="448">
        <v>29919146.73</v>
      </c>
      <c r="AA1329" s="846">
        <v>44291</v>
      </c>
      <c r="AB1329" s="846">
        <v>45387</v>
      </c>
      <c r="AC1329" s="847">
        <v>29919146.73</v>
      </c>
      <c r="AD1329" s="448">
        <v>2.6333333333333333</v>
      </c>
      <c r="AE1329" s="448">
        <v>3.0444444444444443</v>
      </c>
      <c r="AF1329" s="848">
        <v>6.1652999999999999E-2</v>
      </c>
      <c r="AG1329" s="448">
        <v>78787086.388999999</v>
      </c>
      <c r="AH1329" s="448">
        <v>91087180.044666663</v>
      </c>
      <c r="AI1329" s="448">
        <v>1844605.1533446901</v>
      </c>
      <c r="AJ1329" s="448">
        <v>2.6333333333333333</v>
      </c>
      <c r="AK1329" s="448">
        <v>3.0444444444444443</v>
      </c>
      <c r="AL1329" s="448">
        <v>6.1652999999999999E-2</v>
      </c>
    </row>
    <row r="1330" spans="1:38">
      <c r="A1330" s="437" t="s">
        <v>1182</v>
      </c>
      <c r="B1330" s="437" t="s">
        <v>3106</v>
      </c>
      <c r="C1330" s="437" t="s">
        <v>517</v>
      </c>
      <c r="D1330" s="437" t="s">
        <v>518</v>
      </c>
      <c r="E1330" s="437" t="s">
        <v>1393</v>
      </c>
      <c r="F1330" s="437" t="s">
        <v>1179</v>
      </c>
      <c r="G1330" s="437" t="s">
        <v>1370</v>
      </c>
      <c r="H1330" s="437" t="s">
        <v>524</v>
      </c>
      <c r="I1330" s="437" t="s">
        <v>1</v>
      </c>
      <c r="J1330" s="437" t="s">
        <v>1179</v>
      </c>
      <c r="K1330" s="437" t="s">
        <v>521</v>
      </c>
      <c r="L1330" s="437" t="s">
        <v>533</v>
      </c>
      <c r="M1330" s="437">
        <v>1</v>
      </c>
      <c r="N1330" s="437">
        <v>1</v>
      </c>
      <c r="O1330" s="437">
        <v>1</v>
      </c>
      <c r="P1330" s="437">
        <v>0</v>
      </c>
      <c r="Q1330" s="437">
        <v>1</v>
      </c>
      <c r="R1330" s="437">
        <v>1</v>
      </c>
      <c r="S1330" s="448">
        <v>28008166.710000001</v>
      </c>
      <c r="T1330" s="448">
        <v>0</v>
      </c>
      <c r="U1330" s="448">
        <v>0</v>
      </c>
      <c r="V1330" s="448">
        <v>0</v>
      </c>
      <c r="W1330" s="448">
        <v>0</v>
      </c>
      <c r="X1330" s="448">
        <v>0</v>
      </c>
      <c r="Y1330" s="448">
        <v>0</v>
      </c>
      <c r="Z1330" s="448">
        <v>28008166.710000001</v>
      </c>
      <c r="AA1330" s="846">
        <v>44291</v>
      </c>
      <c r="AB1330" s="846">
        <v>45387</v>
      </c>
      <c r="AC1330" s="847">
        <v>28008166.710000001</v>
      </c>
      <c r="AD1330" s="448">
        <v>2.6333333333333333</v>
      </c>
      <c r="AE1330" s="448">
        <v>3.0444444444444443</v>
      </c>
      <c r="AF1330" s="848">
        <v>6.1652999999999999E-2</v>
      </c>
      <c r="AG1330" s="448">
        <v>73754839.003000006</v>
      </c>
      <c r="AH1330" s="448">
        <v>85269307.539333329</v>
      </c>
      <c r="AI1330" s="448">
        <v>1726787.50217163</v>
      </c>
      <c r="AJ1330" s="448">
        <v>2.6333333333333333</v>
      </c>
      <c r="AK1330" s="448">
        <v>3.0444444444444443</v>
      </c>
      <c r="AL1330" s="448">
        <v>6.1652999999999999E-2</v>
      </c>
    </row>
    <row r="1331" spans="1:38">
      <c r="A1331" s="437" t="s">
        <v>1183</v>
      </c>
      <c r="B1331" s="437" t="s">
        <v>3107</v>
      </c>
      <c r="C1331" s="437" t="s">
        <v>517</v>
      </c>
      <c r="D1331" s="437" t="s">
        <v>518</v>
      </c>
      <c r="E1331" s="437" t="s">
        <v>1393</v>
      </c>
      <c r="F1331" s="437" t="s">
        <v>1179</v>
      </c>
      <c r="G1331" s="437" t="s">
        <v>1370</v>
      </c>
      <c r="H1331" s="437" t="s">
        <v>524</v>
      </c>
      <c r="I1331" s="437" t="s">
        <v>1</v>
      </c>
      <c r="J1331" s="437" t="s">
        <v>1179</v>
      </c>
      <c r="K1331" s="437" t="s">
        <v>521</v>
      </c>
      <c r="L1331" s="437" t="s">
        <v>533</v>
      </c>
      <c r="M1331" s="437">
        <v>1</v>
      </c>
      <c r="N1331" s="437">
        <v>1</v>
      </c>
      <c r="O1331" s="437">
        <v>1</v>
      </c>
      <c r="P1331" s="437">
        <v>0</v>
      </c>
      <c r="Q1331" s="437">
        <v>1</v>
      </c>
      <c r="R1331" s="437">
        <v>1</v>
      </c>
      <c r="S1331" s="448">
        <v>53762075.520000003</v>
      </c>
      <c r="T1331" s="448">
        <v>0</v>
      </c>
      <c r="U1331" s="448">
        <v>0</v>
      </c>
      <c r="V1331" s="448">
        <v>0</v>
      </c>
      <c r="W1331" s="448">
        <v>0</v>
      </c>
      <c r="X1331" s="448">
        <v>0</v>
      </c>
      <c r="Y1331" s="448">
        <v>0</v>
      </c>
      <c r="Z1331" s="448">
        <v>53762075.520000003</v>
      </c>
      <c r="AA1331" s="846">
        <v>44291</v>
      </c>
      <c r="AB1331" s="846">
        <v>44656</v>
      </c>
      <c r="AC1331" s="847">
        <v>53762075.520000003</v>
      </c>
      <c r="AD1331" s="448">
        <v>0.60277777777777775</v>
      </c>
      <c r="AE1331" s="448">
        <v>1.0138888888888888</v>
      </c>
      <c r="AF1331" s="848">
        <v>0.03</v>
      </c>
      <c r="AG1331" s="448">
        <v>32406584.410666667</v>
      </c>
      <c r="AH1331" s="448">
        <v>54508771.013333336</v>
      </c>
      <c r="AI1331" s="448">
        <v>1612862.2656</v>
      </c>
      <c r="AJ1331" s="448">
        <v>0.60277777777777775</v>
      </c>
      <c r="AK1331" s="448">
        <v>1.0138888888888888</v>
      </c>
      <c r="AL1331" s="448">
        <v>0.03</v>
      </c>
    </row>
    <row r="1332" spans="1:38">
      <c r="A1332" s="437" t="s">
        <v>1184</v>
      </c>
      <c r="B1332" s="437" t="s">
        <v>3108</v>
      </c>
      <c r="C1332" s="437" t="s">
        <v>517</v>
      </c>
      <c r="D1332" s="437" t="s">
        <v>518</v>
      </c>
      <c r="E1332" s="437" t="s">
        <v>1393</v>
      </c>
      <c r="F1332" s="437" t="s">
        <v>1179</v>
      </c>
      <c r="G1332" s="437" t="s">
        <v>1370</v>
      </c>
      <c r="H1332" s="437" t="s">
        <v>524</v>
      </c>
      <c r="I1332" s="437" t="s">
        <v>1</v>
      </c>
      <c r="J1332" s="437" t="s">
        <v>1179</v>
      </c>
      <c r="K1332" s="437" t="s">
        <v>521</v>
      </c>
      <c r="L1332" s="437" t="s">
        <v>533</v>
      </c>
      <c r="M1332" s="437">
        <v>1</v>
      </c>
      <c r="N1332" s="437">
        <v>1</v>
      </c>
      <c r="O1332" s="437">
        <v>1</v>
      </c>
      <c r="P1332" s="437">
        <v>0</v>
      </c>
      <c r="Q1332" s="437">
        <v>1</v>
      </c>
      <c r="R1332" s="437">
        <v>1</v>
      </c>
      <c r="S1332" s="448">
        <v>19902634.649999999</v>
      </c>
      <c r="T1332" s="448">
        <v>0</v>
      </c>
      <c r="U1332" s="448">
        <v>0</v>
      </c>
      <c r="V1332" s="448">
        <v>0</v>
      </c>
      <c r="W1332" s="448">
        <v>0</v>
      </c>
      <c r="X1332" s="448">
        <v>0</v>
      </c>
      <c r="Y1332" s="448">
        <v>0</v>
      </c>
      <c r="Z1332" s="448">
        <v>19902634.649999999</v>
      </c>
      <c r="AA1332" s="846">
        <v>44291</v>
      </c>
      <c r="AB1332" s="846">
        <v>44656</v>
      </c>
      <c r="AC1332" s="847">
        <v>19902634.649999999</v>
      </c>
      <c r="AD1332" s="448">
        <v>0.60277777777777775</v>
      </c>
      <c r="AE1332" s="448">
        <v>1.0138888888888888</v>
      </c>
      <c r="AF1332" s="848">
        <v>0.03</v>
      </c>
      <c r="AG1332" s="448">
        <v>11996865.886249999</v>
      </c>
      <c r="AH1332" s="448">
        <v>20179060.131249998</v>
      </c>
      <c r="AI1332" s="448">
        <v>597079.03949999996</v>
      </c>
      <c r="AJ1332" s="448">
        <v>0.60277777777777775</v>
      </c>
      <c r="AK1332" s="448">
        <v>1.0138888888888888</v>
      </c>
      <c r="AL1332" s="448">
        <v>0.03</v>
      </c>
    </row>
    <row r="1333" spans="1:38">
      <c r="A1333" s="437" t="s">
        <v>1185</v>
      </c>
      <c r="B1333" s="437" t="s">
        <v>3109</v>
      </c>
      <c r="C1333" s="437" t="s">
        <v>517</v>
      </c>
      <c r="D1333" s="437" t="s">
        <v>518</v>
      </c>
      <c r="E1333" s="437" t="s">
        <v>1393</v>
      </c>
      <c r="F1333" s="437" t="s">
        <v>1179</v>
      </c>
      <c r="G1333" s="437" t="s">
        <v>1370</v>
      </c>
      <c r="H1333" s="437" t="s">
        <v>524</v>
      </c>
      <c r="I1333" s="437" t="s">
        <v>1</v>
      </c>
      <c r="J1333" s="437" t="s">
        <v>1179</v>
      </c>
      <c r="K1333" s="437" t="s">
        <v>521</v>
      </c>
      <c r="L1333" s="437" t="s">
        <v>533</v>
      </c>
      <c r="M1333" s="437">
        <v>1</v>
      </c>
      <c r="N1333" s="437">
        <v>1</v>
      </c>
      <c r="O1333" s="437">
        <v>1</v>
      </c>
      <c r="P1333" s="437">
        <v>0</v>
      </c>
      <c r="Q1333" s="437">
        <v>1</v>
      </c>
      <c r="R1333" s="437">
        <v>1</v>
      </c>
      <c r="S1333" s="448">
        <v>29980172.02</v>
      </c>
      <c r="T1333" s="448">
        <v>0</v>
      </c>
      <c r="U1333" s="448">
        <v>0</v>
      </c>
      <c r="V1333" s="448">
        <v>0</v>
      </c>
      <c r="W1333" s="448">
        <v>0</v>
      </c>
      <c r="X1333" s="448">
        <v>0</v>
      </c>
      <c r="Y1333" s="448">
        <v>0</v>
      </c>
      <c r="Z1333" s="448">
        <v>29980172.02</v>
      </c>
      <c r="AA1333" s="846">
        <v>44291</v>
      </c>
      <c r="AB1333" s="846">
        <v>44656</v>
      </c>
      <c r="AC1333" s="847">
        <v>29980172.02</v>
      </c>
      <c r="AD1333" s="448">
        <v>0.60277777777777775</v>
      </c>
      <c r="AE1333" s="448">
        <v>1.0138888888888888</v>
      </c>
      <c r="AF1333" s="848">
        <v>0.03</v>
      </c>
      <c r="AG1333" s="448">
        <v>18071381.467611112</v>
      </c>
      <c r="AH1333" s="448">
        <v>30396563.298055552</v>
      </c>
      <c r="AI1333" s="448">
        <v>899405.16059999994</v>
      </c>
      <c r="AJ1333" s="448">
        <v>0.60277777777777786</v>
      </c>
      <c r="AK1333" s="448">
        <v>1.0138888888888888</v>
      </c>
      <c r="AL1333" s="448">
        <v>0.03</v>
      </c>
    </row>
    <row r="1334" spans="1:38">
      <c r="A1334" s="437" t="s">
        <v>1186</v>
      </c>
      <c r="B1334" s="437" t="s">
        <v>3110</v>
      </c>
      <c r="C1334" s="437" t="s">
        <v>517</v>
      </c>
      <c r="D1334" s="437" t="s">
        <v>518</v>
      </c>
      <c r="E1334" s="437" t="s">
        <v>1393</v>
      </c>
      <c r="F1334" s="437" t="s">
        <v>1179</v>
      </c>
      <c r="G1334" s="437" t="s">
        <v>1370</v>
      </c>
      <c r="H1334" s="437" t="s">
        <v>524</v>
      </c>
      <c r="I1334" s="437" t="s">
        <v>1</v>
      </c>
      <c r="J1334" s="437" t="s">
        <v>1179</v>
      </c>
      <c r="K1334" s="437" t="s">
        <v>521</v>
      </c>
      <c r="L1334" s="437" t="s">
        <v>533</v>
      </c>
      <c r="M1334" s="437">
        <v>1</v>
      </c>
      <c r="N1334" s="437">
        <v>1</v>
      </c>
      <c r="O1334" s="437">
        <v>1</v>
      </c>
      <c r="P1334" s="437">
        <v>0</v>
      </c>
      <c r="Q1334" s="437">
        <v>1</v>
      </c>
      <c r="R1334" s="437">
        <v>1</v>
      </c>
      <c r="S1334" s="448">
        <v>29962818.48</v>
      </c>
      <c r="T1334" s="448">
        <v>0</v>
      </c>
      <c r="U1334" s="448">
        <v>0</v>
      </c>
      <c r="V1334" s="448">
        <v>0</v>
      </c>
      <c r="W1334" s="448">
        <v>0</v>
      </c>
      <c r="X1334" s="448">
        <v>0</v>
      </c>
      <c r="Y1334" s="448">
        <v>0</v>
      </c>
      <c r="Z1334" s="448">
        <v>29962818.48</v>
      </c>
      <c r="AA1334" s="846">
        <v>44291</v>
      </c>
      <c r="AB1334" s="846">
        <v>44656</v>
      </c>
      <c r="AC1334" s="847">
        <v>29962818.48</v>
      </c>
      <c r="AD1334" s="448">
        <v>0.60277777777777775</v>
      </c>
      <c r="AE1334" s="448">
        <v>1.0138888888888888</v>
      </c>
      <c r="AF1334" s="848">
        <v>0.03</v>
      </c>
      <c r="AG1334" s="448">
        <v>18060921.139333334</v>
      </c>
      <c r="AH1334" s="448">
        <v>30378968.736666664</v>
      </c>
      <c r="AI1334" s="448">
        <v>898884.55440000002</v>
      </c>
      <c r="AJ1334" s="448">
        <v>0.60277777777777775</v>
      </c>
      <c r="AK1334" s="448">
        <v>1.0138888888888888</v>
      </c>
      <c r="AL1334" s="448">
        <v>0.03</v>
      </c>
    </row>
    <row r="1335" spans="1:38">
      <c r="A1335" s="437" t="s">
        <v>1187</v>
      </c>
      <c r="B1335" s="437" t="s">
        <v>3111</v>
      </c>
      <c r="C1335" s="437" t="s">
        <v>517</v>
      </c>
      <c r="D1335" s="437" t="s">
        <v>518</v>
      </c>
      <c r="E1335" s="437" t="s">
        <v>1393</v>
      </c>
      <c r="F1335" s="437" t="s">
        <v>1179</v>
      </c>
      <c r="G1335" s="437" t="s">
        <v>1370</v>
      </c>
      <c r="H1335" s="437" t="s">
        <v>524</v>
      </c>
      <c r="I1335" s="437" t="s">
        <v>1</v>
      </c>
      <c r="J1335" s="437" t="s">
        <v>1179</v>
      </c>
      <c r="K1335" s="437" t="s">
        <v>521</v>
      </c>
      <c r="L1335" s="437" t="s">
        <v>533</v>
      </c>
      <c r="M1335" s="437">
        <v>1</v>
      </c>
      <c r="N1335" s="437">
        <v>1</v>
      </c>
      <c r="O1335" s="437">
        <v>1</v>
      </c>
      <c r="P1335" s="437">
        <v>0</v>
      </c>
      <c r="Q1335" s="437">
        <v>1</v>
      </c>
      <c r="R1335" s="437">
        <v>1</v>
      </c>
      <c r="S1335" s="448">
        <v>19975212.32</v>
      </c>
      <c r="T1335" s="448">
        <v>0</v>
      </c>
      <c r="U1335" s="448">
        <v>0</v>
      </c>
      <c r="V1335" s="448">
        <v>0</v>
      </c>
      <c r="W1335" s="448">
        <v>0</v>
      </c>
      <c r="X1335" s="448">
        <v>0</v>
      </c>
      <c r="Y1335" s="448">
        <v>0</v>
      </c>
      <c r="Z1335" s="448">
        <v>19975212.32</v>
      </c>
      <c r="AA1335" s="846">
        <v>44291</v>
      </c>
      <c r="AB1335" s="846">
        <v>44656</v>
      </c>
      <c r="AC1335" s="847">
        <v>19975212.32</v>
      </c>
      <c r="AD1335" s="448">
        <v>0.60277777777777775</v>
      </c>
      <c r="AE1335" s="448">
        <v>1.0138888888888888</v>
      </c>
      <c r="AF1335" s="848">
        <v>0.03</v>
      </c>
      <c r="AG1335" s="448">
        <v>12040614.092888888</v>
      </c>
      <c r="AH1335" s="448">
        <v>20252645.824444443</v>
      </c>
      <c r="AI1335" s="448">
        <v>599256.36959999998</v>
      </c>
      <c r="AJ1335" s="448">
        <v>0.60277777777777775</v>
      </c>
      <c r="AK1335" s="448">
        <v>1.0138888888888888</v>
      </c>
      <c r="AL1335" s="448">
        <v>0.03</v>
      </c>
    </row>
    <row r="1336" spans="1:38">
      <c r="A1336" s="437" t="s">
        <v>1188</v>
      </c>
      <c r="B1336" s="437" t="s">
        <v>3112</v>
      </c>
      <c r="C1336" s="437" t="s">
        <v>517</v>
      </c>
      <c r="D1336" s="437" t="s">
        <v>518</v>
      </c>
      <c r="E1336" s="437" t="s">
        <v>1393</v>
      </c>
      <c r="F1336" s="437" t="s">
        <v>1179</v>
      </c>
      <c r="G1336" s="437" t="s">
        <v>1370</v>
      </c>
      <c r="H1336" s="437" t="s">
        <v>524</v>
      </c>
      <c r="I1336" s="437" t="s">
        <v>1</v>
      </c>
      <c r="J1336" s="437" t="s">
        <v>1179</v>
      </c>
      <c r="K1336" s="437" t="s">
        <v>521</v>
      </c>
      <c r="L1336" s="437" t="s">
        <v>533</v>
      </c>
      <c r="M1336" s="437">
        <v>1</v>
      </c>
      <c r="N1336" s="437">
        <v>1</v>
      </c>
      <c r="O1336" s="437">
        <v>1</v>
      </c>
      <c r="P1336" s="437">
        <v>0</v>
      </c>
      <c r="Q1336" s="437">
        <v>1</v>
      </c>
      <c r="R1336" s="437">
        <v>1</v>
      </c>
      <c r="S1336" s="448">
        <v>30165191.75</v>
      </c>
      <c r="T1336" s="448">
        <v>0</v>
      </c>
      <c r="U1336" s="448">
        <v>0</v>
      </c>
      <c r="V1336" s="448">
        <v>0</v>
      </c>
      <c r="W1336" s="448">
        <v>0</v>
      </c>
      <c r="X1336" s="448">
        <v>0</v>
      </c>
      <c r="Y1336" s="448">
        <v>0</v>
      </c>
      <c r="Z1336" s="448">
        <v>30165191.75</v>
      </c>
      <c r="AA1336" s="846">
        <v>44291</v>
      </c>
      <c r="AB1336" s="846">
        <v>44656</v>
      </c>
      <c r="AC1336" s="847">
        <v>30165191.75</v>
      </c>
      <c r="AD1336" s="448">
        <v>0.60277777777777775</v>
      </c>
      <c r="AE1336" s="448">
        <v>1.0138888888888888</v>
      </c>
      <c r="AF1336" s="848">
        <v>0.03</v>
      </c>
      <c r="AG1336" s="448">
        <v>18182907.249305554</v>
      </c>
      <c r="AH1336" s="448">
        <v>30584152.746527776</v>
      </c>
      <c r="AI1336" s="448">
        <v>904955.75249999994</v>
      </c>
      <c r="AJ1336" s="448">
        <v>0.60277777777777775</v>
      </c>
      <c r="AK1336" s="448">
        <v>1.0138888888888888</v>
      </c>
      <c r="AL1336" s="448">
        <v>0.03</v>
      </c>
    </row>
    <row r="1337" spans="1:38">
      <c r="A1337" s="437" t="s">
        <v>3113</v>
      </c>
      <c r="B1337" s="437" t="s">
        <v>3114</v>
      </c>
      <c r="C1337" s="437" t="s">
        <v>517</v>
      </c>
      <c r="D1337" s="437" t="s">
        <v>518</v>
      </c>
      <c r="E1337" s="437" t="s">
        <v>1393</v>
      </c>
      <c r="F1337" s="437" t="s">
        <v>1189</v>
      </c>
      <c r="G1337" s="437" t="s">
        <v>1370</v>
      </c>
      <c r="H1337" s="437" t="s">
        <v>519</v>
      </c>
      <c r="I1337" s="437" t="s">
        <v>1</v>
      </c>
      <c r="J1337" s="437" t="s">
        <v>1189</v>
      </c>
      <c r="K1337" s="437" t="s">
        <v>521</v>
      </c>
      <c r="L1337" s="437" t="s">
        <v>533</v>
      </c>
      <c r="M1337" s="437">
        <v>1</v>
      </c>
      <c r="N1337" s="437">
        <v>1</v>
      </c>
      <c r="O1337" s="437">
        <v>1</v>
      </c>
      <c r="P1337" s="437">
        <v>0</v>
      </c>
      <c r="Q1337" s="437">
        <v>0</v>
      </c>
      <c r="R1337" s="437">
        <v>0</v>
      </c>
      <c r="S1337" s="448">
        <v>7082696.4900000002</v>
      </c>
      <c r="T1337" s="448">
        <v>0</v>
      </c>
      <c r="U1337" s="448">
        <v>0</v>
      </c>
      <c r="V1337" s="448">
        <v>0</v>
      </c>
      <c r="W1337" s="448">
        <v>0</v>
      </c>
      <c r="X1337" s="448">
        <v>0</v>
      </c>
      <c r="Y1337" s="448">
        <v>0</v>
      </c>
      <c r="Z1337" s="448">
        <v>7082696.4900000002</v>
      </c>
      <c r="AA1337" s="846">
        <v>44291</v>
      </c>
      <c r="AB1337" s="846">
        <v>45387</v>
      </c>
      <c r="AC1337" s="847">
        <v>7082696.4900000002</v>
      </c>
      <c r="AD1337" s="448">
        <v>2.6333333333333333</v>
      </c>
      <c r="AE1337" s="448">
        <v>3.0444444444444443</v>
      </c>
      <c r="AF1337" s="848">
        <v>6.1652999999999999E-2</v>
      </c>
      <c r="AG1337" s="448">
        <v>18651100.756999999</v>
      </c>
      <c r="AH1337" s="448">
        <v>21562875.980666667</v>
      </c>
      <c r="AI1337" s="448">
        <v>436669.48669797002</v>
      </c>
      <c r="AJ1337" s="448">
        <v>2.6333333333333333</v>
      </c>
      <c r="AK1337" s="448">
        <v>3.0444444444444443</v>
      </c>
      <c r="AL1337" s="448">
        <v>6.1652999999999999E-2</v>
      </c>
    </row>
    <row r="1338" spans="1:38">
      <c r="A1338" s="437" t="s">
        <v>3115</v>
      </c>
      <c r="B1338" s="437" t="s">
        <v>3116</v>
      </c>
      <c r="C1338" s="437" t="s">
        <v>517</v>
      </c>
      <c r="D1338" s="437" t="s">
        <v>518</v>
      </c>
      <c r="E1338" s="437" t="s">
        <v>1393</v>
      </c>
      <c r="F1338" s="437" t="s">
        <v>1189</v>
      </c>
      <c r="G1338" s="437" t="s">
        <v>1370</v>
      </c>
      <c r="H1338" s="437" t="s">
        <v>519</v>
      </c>
      <c r="I1338" s="437" t="s">
        <v>1</v>
      </c>
      <c r="J1338" s="437" t="s">
        <v>1189</v>
      </c>
      <c r="K1338" s="437" t="s">
        <v>521</v>
      </c>
      <c r="L1338" s="437" t="s">
        <v>533</v>
      </c>
      <c r="M1338" s="437">
        <v>1</v>
      </c>
      <c r="N1338" s="437">
        <v>1</v>
      </c>
      <c r="O1338" s="437">
        <v>1</v>
      </c>
      <c r="P1338" s="437">
        <v>0</v>
      </c>
      <c r="Q1338" s="437">
        <v>0</v>
      </c>
      <c r="R1338" s="437">
        <v>0</v>
      </c>
      <c r="S1338" s="448">
        <v>440000</v>
      </c>
      <c r="T1338" s="448">
        <v>0</v>
      </c>
      <c r="U1338" s="448">
        <v>0</v>
      </c>
      <c r="V1338" s="448">
        <v>0</v>
      </c>
      <c r="W1338" s="448">
        <v>0</v>
      </c>
      <c r="X1338" s="448">
        <v>0</v>
      </c>
      <c r="Y1338" s="448">
        <v>0</v>
      </c>
      <c r="Z1338" s="448">
        <v>440000</v>
      </c>
      <c r="AA1338" s="846">
        <v>44291</v>
      </c>
      <c r="AB1338" s="846">
        <v>45387</v>
      </c>
      <c r="AC1338" s="847">
        <v>440000</v>
      </c>
      <c r="AD1338" s="448">
        <v>2.6333333333333333</v>
      </c>
      <c r="AE1338" s="448">
        <v>3.0444444444444443</v>
      </c>
      <c r="AF1338" s="848">
        <v>6.1652999999999999E-2</v>
      </c>
      <c r="AG1338" s="448">
        <v>1158666.6666666667</v>
      </c>
      <c r="AH1338" s="448">
        <v>1339555.5555555555</v>
      </c>
      <c r="AI1338" s="448">
        <v>27127.32</v>
      </c>
      <c r="AJ1338" s="448">
        <v>2.6333333333333333</v>
      </c>
      <c r="AK1338" s="448">
        <v>3.0444444444444443</v>
      </c>
      <c r="AL1338" s="448">
        <v>6.1652999999999999E-2</v>
      </c>
    </row>
    <row r="1339" spans="1:38">
      <c r="A1339" s="437" t="s">
        <v>1190</v>
      </c>
      <c r="B1339" s="437" t="s">
        <v>3117</v>
      </c>
      <c r="C1339" s="437" t="s">
        <v>517</v>
      </c>
      <c r="D1339" s="437" t="s">
        <v>518</v>
      </c>
      <c r="E1339" s="437" t="s">
        <v>1393</v>
      </c>
      <c r="F1339" s="437" t="s">
        <v>532</v>
      </c>
      <c r="G1339" s="437" t="s">
        <v>1370</v>
      </c>
      <c r="H1339" s="437" t="s">
        <v>519</v>
      </c>
      <c r="I1339" s="437" t="s">
        <v>1</v>
      </c>
      <c r="J1339" s="437" t="s">
        <v>205</v>
      </c>
      <c r="K1339" s="437" t="s">
        <v>521</v>
      </c>
      <c r="L1339" s="437" t="s">
        <v>533</v>
      </c>
      <c r="M1339" s="437">
        <v>1</v>
      </c>
      <c r="N1339" s="437">
        <v>1</v>
      </c>
      <c r="O1339" s="437">
        <v>1</v>
      </c>
      <c r="P1339" s="437">
        <v>0</v>
      </c>
      <c r="Q1339" s="437">
        <v>0</v>
      </c>
      <c r="R1339" s="437">
        <v>1</v>
      </c>
      <c r="S1339" s="448">
        <v>14138877.83</v>
      </c>
      <c r="T1339" s="448">
        <v>0</v>
      </c>
      <c r="U1339" s="448">
        <v>0</v>
      </c>
      <c r="V1339" s="448">
        <v>435852.12</v>
      </c>
      <c r="W1339" s="448">
        <v>0</v>
      </c>
      <c r="X1339" s="448">
        <v>0</v>
      </c>
      <c r="Y1339" s="448">
        <v>0</v>
      </c>
      <c r="Z1339" s="448">
        <v>14138877.83</v>
      </c>
      <c r="AA1339" s="846">
        <v>44050</v>
      </c>
      <c r="AB1339" s="846">
        <v>45145</v>
      </c>
      <c r="AC1339" s="847">
        <v>14138877.83</v>
      </c>
      <c r="AD1339" s="448">
        <v>1.961111111111111</v>
      </c>
      <c r="AE1339" s="448">
        <v>3.0416666666666665</v>
      </c>
      <c r="AF1339" s="848">
        <v>6.1652999999999999E-2</v>
      </c>
      <c r="AG1339" s="448">
        <v>27727910.411055554</v>
      </c>
      <c r="AH1339" s="448">
        <v>43005753.399583332</v>
      </c>
      <c r="AI1339" s="448">
        <v>871704.23485299002</v>
      </c>
      <c r="AJ1339" s="448">
        <v>1.961111111111111</v>
      </c>
      <c r="AK1339" s="448">
        <v>3.0416666666666665</v>
      </c>
      <c r="AL1339" s="448">
        <v>6.1652999999999999E-2</v>
      </c>
    </row>
    <row r="1340" spans="1:38">
      <c r="A1340" s="437" t="s">
        <v>1191</v>
      </c>
      <c r="B1340" s="437" t="s">
        <v>3118</v>
      </c>
      <c r="C1340" s="437" t="s">
        <v>517</v>
      </c>
      <c r="D1340" s="437" t="s">
        <v>518</v>
      </c>
      <c r="E1340" s="437" t="s">
        <v>1393</v>
      </c>
      <c r="F1340" s="437" t="s">
        <v>532</v>
      </c>
      <c r="G1340" s="437" t="s">
        <v>1370</v>
      </c>
      <c r="H1340" s="437" t="s">
        <v>519</v>
      </c>
      <c r="I1340" s="437" t="s">
        <v>1</v>
      </c>
      <c r="J1340" s="437" t="s">
        <v>205</v>
      </c>
      <c r="K1340" s="437" t="s">
        <v>521</v>
      </c>
      <c r="L1340" s="437" t="s">
        <v>533</v>
      </c>
      <c r="M1340" s="437">
        <v>1</v>
      </c>
      <c r="N1340" s="437">
        <v>1</v>
      </c>
      <c r="O1340" s="437">
        <v>1</v>
      </c>
      <c r="P1340" s="437">
        <v>0</v>
      </c>
      <c r="Q1340" s="437">
        <v>0</v>
      </c>
      <c r="R1340" s="437">
        <v>1</v>
      </c>
      <c r="S1340" s="448">
        <v>17633784.73</v>
      </c>
      <c r="T1340" s="448">
        <v>0</v>
      </c>
      <c r="U1340" s="448">
        <v>0</v>
      </c>
      <c r="V1340" s="448">
        <v>628600.34</v>
      </c>
      <c r="W1340" s="448">
        <v>0</v>
      </c>
      <c r="X1340" s="448">
        <v>0</v>
      </c>
      <c r="Y1340" s="448">
        <v>0</v>
      </c>
      <c r="Z1340" s="448">
        <v>17633784.73</v>
      </c>
      <c r="AA1340" s="846">
        <v>44050</v>
      </c>
      <c r="AB1340" s="846">
        <v>45876</v>
      </c>
      <c r="AC1340" s="847">
        <v>17633784.73</v>
      </c>
      <c r="AD1340" s="448">
        <v>3.9916666666666667</v>
      </c>
      <c r="AE1340" s="448">
        <v>5.072222222222222</v>
      </c>
      <c r="AF1340" s="848">
        <v>7.1294999999999997E-2</v>
      </c>
      <c r="AG1340" s="448">
        <v>70388190.713916674</v>
      </c>
      <c r="AH1340" s="448">
        <v>89442474.769388884</v>
      </c>
      <c r="AI1340" s="448">
        <v>1257200.6823253499</v>
      </c>
      <c r="AJ1340" s="448">
        <v>3.9916666666666671</v>
      </c>
      <c r="AK1340" s="448">
        <v>5.072222222222222</v>
      </c>
      <c r="AL1340" s="448">
        <v>7.1294999999999997E-2</v>
      </c>
    </row>
    <row r="1341" spans="1:38">
      <c r="A1341" s="437" t="s">
        <v>1192</v>
      </c>
      <c r="B1341" s="437" t="s">
        <v>3119</v>
      </c>
      <c r="C1341" s="437" t="s">
        <v>517</v>
      </c>
      <c r="D1341" s="437" t="s">
        <v>518</v>
      </c>
      <c r="E1341" s="437" t="s">
        <v>1393</v>
      </c>
      <c r="F1341" s="437" t="s">
        <v>532</v>
      </c>
      <c r="G1341" s="437" t="s">
        <v>1370</v>
      </c>
      <c r="H1341" s="437" t="s">
        <v>519</v>
      </c>
      <c r="I1341" s="437" t="s">
        <v>1</v>
      </c>
      <c r="J1341" s="437" t="s">
        <v>205</v>
      </c>
      <c r="K1341" s="437" t="s">
        <v>521</v>
      </c>
      <c r="L1341" s="437" t="s">
        <v>533</v>
      </c>
      <c r="M1341" s="437">
        <v>1</v>
      </c>
      <c r="N1341" s="437">
        <v>1</v>
      </c>
      <c r="O1341" s="437">
        <v>1</v>
      </c>
      <c r="P1341" s="437">
        <v>0</v>
      </c>
      <c r="Q1341" s="437">
        <v>0</v>
      </c>
      <c r="R1341" s="437">
        <v>1</v>
      </c>
      <c r="S1341" s="448">
        <v>57784516.399999999</v>
      </c>
      <c r="T1341" s="448">
        <v>0</v>
      </c>
      <c r="U1341" s="448">
        <v>0</v>
      </c>
      <c r="V1341" s="448">
        <v>0</v>
      </c>
      <c r="W1341" s="448">
        <v>0</v>
      </c>
      <c r="X1341" s="448">
        <v>0</v>
      </c>
      <c r="Y1341" s="448">
        <v>0</v>
      </c>
      <c r="Z1341" s="448">
        <v>57784516.399999999</v>
      </c>
      <c r="AA1341" s="846">
        <v>44291</v>
      </c>
      <c r="AB1341" s="846">
        <v>44656</v>
      </c>
      <c r="AC1341" s="847">
        <v>57784516.399999999</v>
      </c>
      <c r="AD1341" s="448">
        <v>0.60277777777777775</v>
      </c>
      <c r="AE1341" s="448">
        <v>1.0138888888888888</v>
      </c>
      <c r="AF1341" s="848">
        <v>0.03</v>
      </c>
      <c r="AG1341" s="448">
        <v>34831222.38555555</v>
      </c>
      <c r="AH1341" s="448">
        <v>58587079.12777777</v>
      </c>
      <c r="AI1341" s="448">
        <v>1733535.4919999999</v>
      </c>
      <c r="AJ1341" s="448">
        <v>0.60277777777777775</v>
      </c>
      <c r="AK1341" s="448">
        <v>1.0138888888888888</v>
      </c>
      <c r="AL1341" s="448">
        <v>0.03</v>
      </c>
    </row>
    <row r="1342" spans="1:38">
      <c r="A1342" s="437" t="s">
        <v>1193</v>
      </c>
      <c r="B1342" s="437" t="s">
        <v>3120</v>
      </c>
      <c r="C1342" s="437" t="s">
        <v>517</v>
      </c>
      <c r="D1342" s="437" t="s">
        <v>518</v>
      </c>
      <c r="E1342" s="437" t="s">
        <v>1393</v>
      </c>
      <c r="F1342" s="437" t="s">
        <v>532</v>
      </c>
      <c r="G1342" s="437" t="s">
        <v>1370</v>
      </c>
      <c r="H1342" s="437" t="s">
        <v>519</v>
      </c>
      <c r="I1342" s="437" t="s">
        <v>1</v>
      </c>
      <c r="J1342" s="437" t="s">
        <v>205</v>
      </c>
      <c r="K1342" s="437" t="s">
        <v>521</v>
      </c>
      <c r="L1342" s="437" t="s">
        <v>533</v>
      </c>
      <c r="M1342" s="437">
        <v>1</v>
      </c>
      <c r="N1342" s="437">
        <v>1</v>
      </c>
      <c r="O1342" s="437">
        <v>1</v>
      </c>
      <c r="P1342" s="437">
        <v>0</v>
      </c>
      <c r="Q1342" s="437">
        <v>0</v>
      </c>
      <c r="R1342" s="437">
        <v>1</v>
      </c>
      <c r="S1342" s="448">
        <v>30113313.41</v>
      </c>
      <c r="T1342" s="448">
        <v>0</v>
      </c>
      <c r="U1342" s="448">
        <v>0</v>
      </c>
      <c r="V1342" s="448">
        <v>0</v>
      </c>
      <c r="W1342" s="448">
        <v>0</v>
      </c>
      <c r="X1342" s="448">
        <v>0</v>
      </c>
      <c r="Y1342" s="448">
        <v>0</v>
      </c>
      <c r="Z1342" s="448">
        <v>30113313.41</v>
      </c>
      <c r="AA1342" s="846">
        <v>44291</v>
      </c>
      <c r="AB1342" s="846">
        <v>45387</v>
      </c>
      <c r="AC1342" s="847">
        <v>30113313.41</v>
      </c>
      <c r="AD1342" s="448">
        <v>2.6333333333333333</v>
      </c>
      <c r="AE1342" s="448">
        <v>3.0444444444444443</v>
      </c>
      <c r="AF1342" s="848">
        <v>6.1652999999999999E-2</v>
      </c>
      <c r="AG1342" s="448">
        <v>79298391.979666665</v>
      </c>
      <c r="AH1342" s="448">
        <v>91678309.714888886</v>
      </c>
      <c r="AI1342" s="448">
        <v>1856576.1116667299</v>
      </c>
      <c r="AJ1342" s="448">
        <v>2.6333333333333333</v>
      </c>
      <c r="AK1342" s="448">
        <v>3.0444444444444443</v>
      </c>
      <c r="AL1342" s="448">
        <v>6.1652999999999999E-2</v>
      </c>
    </row>
    <row r="1343" spans="1:38">
      <c r="A1343" s="437" t="s">
        <v>1194</v>
      </c>
      <c r="B1343" s="437" t="s">
        <v>3121</v>
      </c>
      <c r="C1343" s="437" t="s">
        <v>517</v>
      </c>
      <c r="D1343" s="437" t="s">
        <v>518</v>
      </c>
      <c r="E1343" s="437" t="s">
        <v>1393</v>
      </c>
      <c r="F1343" s="437" t="s">
        <v>1196</v>
      </c>
      <c r="G1343" s="437" t="s">
        <v>1369</v>
      </c>
      <c r="H1343" s="437" t="s">
        <v>1195</v>
      </c>
      <c r="I1343" s="437" t="s">
        <v>0</v>
      </c>
      <c r="J1343" s="437" t="s">
        <v>1197</v>
      </c>
      <c r="K1343" s="437" t="s">
        <v>521</v>
      </c>
      <c r="L1343" s="437" t="s">
        <v>533</v>
      </c>
      <c r="M1343" s="437">
        <v>1</v>
      </c>
      <c r="N1343" s="437">
        <v>1</v>
      </c>
      <c r="O1343" s="437">
        <v>1</v>
      </c>
      <c r="P1343" s="437">
        <v>1</v>
      </c>
      <c r="Q1343" s="437">
        <v>1</v>
      </c>
      <c r="R1343" s="437">
        <v>1</v>
      </c>
      <c r="S1343" s="448">
        <v>134728.43</v>
      </c>
      <c r="T1343" s="448">
        <v>0</v>
      </c>
      <c r="U1343" s="448">
        <v>0</v>
      </c>
      <c r="V1343" s="448">
        <v>0</v>
      </c>
      <c r="W1343" s="448">
        <v>0</v>
      </c>
      <c r="X1343" s="448">
        <v>0</v>
      </c>
      <c r="Y1343" s="448">
        <v>0</v>
      </c>
      <c r="Z1343" s="448">
        <v>134728.43</v>
      </c>
      <c r="AA1343" s="846">
        <v>44291</v>
      </c>
      <c r="AB1343" s="846">
        <v>45387</v>
      </c>
      <c r="AC1343" s="847">
        <v>134728.43</v>
      </c>
      <c r="AD1343" s="448">
        <v>2.6333333333333333</v>
      </c>
      <c r="AE1343" s="448">
        <v>3.0444444444444443</v>
      </c>
      <c r="AF1343" s="848">
        <v>6.1652999999999999E-2</v>
      </c>
      <c r="AG1343" s="448">
        <v>354784.86566666665</v>
      </c>
      <c r="AH1343" s="448">
        <v>410173.22022222215</v>
      </c>
      <c r="AI1343" s="448">
        <v>8306.4118947899988</v>
      </c>
      <c r="AJ1343" s="448">
        <v>2.6333333333333333</v>
      </c>
      <c r="AK1343" s="448">
        <v>3.0444444444444443</v>
      </c>
      <c r="AL1343" s="448">
        <v>6.1652999999999993E-2</v>
      </c>
    </row>
    <row r="1344" spans="1:38">
      <c r="A1344" s="437" t="s">
        <v>1198</v>
      </c>
      <c r="B1344" s="437" t="s">
        <v>3122</v>
      </c>
      <c r="C1344" s="437" t="s">
        <v>517</v>
      </c>
      <c r="D1344" s="437" t="s">
        <v>518</v>
      </c>
      <c r="E1344" s="437" t="s">
        <v>1393</v>
      </c>
      <c r="F1344" s="437" t="s">
        <v>1196</v>
      </c>
      <c r="G1344" s="437" t="s">
        <v>1369</v>
      </c>
      <c r="H1344" s="437" t="s">
        <v>1195</v>
      </c>
      <c r="I1344" s="437" t="s">
        <v>0</v>
      </c>
      <c r="J1344" s="437" t="s">
        <v>1197</v>
      </c>
      <c r="K1344" s="437" t="s">
        <v>521</v>
      </c>
      <c r="L1344" s="437" t="s">
        <v>533</v>
      </c>
      <c r="M1344" s="437">
        <v>1</v>
      </c>
      <c r="N1344" s="437">
        <v>1</v>
      </c>
      <c r="O1344" s="437">
        <v>1</v>
      </c>
      <c r="P1344" s="437">
        <v>1</v>
      </c>
      <c r="Q1344" s="437">
        <v>1</v>
      </c>
      <c r="R1344" s="437">
        <v>1</v>
      </c>
      <c r="S1344" s="448">
        <v>134728.43</v>
      </c>
      <c r="T1344" s="448">
        <v>0</v>
      </c>
      <c r="U1344" s="448">
        <v>0</v>
      </c>
      <c r="V1344" s="448">
        <v>0</v>
      </c>
      <c r="W1344" s="448">
        <v>0</v>
      </c>
      <c r="X1344" s="448">
        <v>0</v>
      </c>
      <c r="Y1344" s="448">
        <v>0</v>
      </c>
      <c r="Z1344" s="448">
        <v>134728.43</v>
      </c>
      <c r="AA1344" s="846">
        <v>44291</v>
      </c>
      <c r="AB1344" s="846">
        <v>46117</v>
      </c>
      <c r="AC1344" s="847">
        <v>134728.43</v>
      </c>
      <c r="AD1344" s="448">
        <v>4.6611111111111114</v>
      </c>
      <c r="AE1344" s="448">
        <v>5.072222222222222</v>
      </c>
      <c r="AF1344" s="848">
        <v>7.1294999999999997E-2</v>
      </c>
      <c r="AG1344" s="448">
        <v>627984.18205555552</v>
      </c>
      <c r="AH1344" s="448">
        <v>683372.53661111102</v>
      </c>
      <c r="AI1344" s="448">
        <v>9605.4634168499997</v>
      </c>
      <c r="AJ1344" s="448">
        <v>4.6611111111111114</v>
      </c>
      <c r="AK1344" s="448">
        <v>5.072222222222222</v>
      </c>
      <c r="AL1344" s="448">
        <v>7.1294999999999997E-2</v>
      </c>
    </row>
    <row r="1345" spans="1:38">
      <c r="A1345" s="437" t="s">
        <v>1199</v>
      </c>
      <c r="B1345" s="437" t="s">
        <v>3123</v>
      </c>
      <c r="C1345" s="437" t="s">
        <v>517</v>
      </c>
      <c r="D1345" s="437" t="s">
        <v>518</v>
      </c>
      <c r="E1345" s="437" t="s">
        <v>1393</v>
      </c>
      <c r="F1345" s="437" t="s">
        <v>532</v>
      </c>
      <c r="G1345" s="437" t="s">
        <v>1370</v>
      </c>
      <c r="H1345" s="437" t="s">
        <v>519</v>
      </c>
      <c r="I1345" s="437" t="s">
        <v>1</v>
      </c>
      <c r="J1345" s="437" t="s">
        <v>1200</v>
      </c>
      <c r="K1345" s="437" t="s">
        <v>521</v>
      </c>
      <c r="L1345" s="437" t="s">
        <v>533</v>
      </c>
      <c r="M1345" s="437">
        <v>1</v>
      </c>
      <c r="N1345" s="437">
        <v>1</v>
      </c>
      <c r="O1345" s="437">
        <v>1</v>
      </c>
      <c r="P1345" s="437">
        <v>0</v>
      </c>
      <c r="Q1345" s="437">
        <v>0</v>
      </c>
      <c r="R1345" s="437">
        <v>1</v>
      </c>
      <c r="S1345" s="448">
        <v>3623118.94</v>
      </c>
      <c r="T1345" s="448">
        <v>0</v>
      </c>
      <c r="U1345" s="448">
        <v>0</v>
      </c>
      <c r="V1345" s="448">
        <v>111688.08</v>
      </c>
      <c r="W1345" s="448">
        <v>0</v>
      </c>
      <c r="X1345" s="448">
        <v>0</v>
      </c>
      <c r="Y1345" s="448">
        <v>0</v>
      </c>
      <c r="Z1345" s="448">
        <v>3623118.94</v>
      </c>
      <c r="AA1345" s="846">
        <v>44050</v>
      </c>
      <c r="AB1345" s="846">
        <v>45145</v>
      </c>
      <c r="AC1345" s="847">
        <v>3623118.94</v>
      </c>
      <c r="AD1345" s="448">
        <v>1.961111111111111</v>
      </c>
      <c r="AE1345" s="448">
        <v>3.0416666666666665</v>
      </c>
      <c r="AF1345" s="848">
        <v>6.1652999999999999E-2</v>
      </c>
      <c r="AG1345" s="448">
        <v>7105338.810111111</v>
      </c>
      <c r="AH1345" s="448">
        <v>11020320.109166667</v>
      </c>
      <c r="AI1345" s="448">
        <v>223376.15200782</v>
      </c>
      <c r="AJ1345" s="448">
        <v>1.961111111111111</v>
      </c>
      <c r="AK1345" s="448">
        <v>3.041666666666667</v>
      </c>
      <c r="AL1345" s="448">
        <v>6.1652999999999999E-2</v>
      </c>
    </row>
    <row r="1346" spans="1:38">
      <c r="A1346" s="437" t="s">
        <v>1201</v>
      </c>
      <c r="B1346" s="437" t="s">
        <v>3124</v>
      </c>
      <c r="C1346" s="437" t="s">
        <v>517</v>
      </c>
      <c r="D1346" s="437" t="s">
        <v>518</v>
      </c>
      <c r="E1346" s="437" t="s">
        <v>1393</v>
      </c>
      <c r="F1346" s="437" t="s">
        <v>532</v>
      </c>
      <c r="G1346" s="437" t="s">
        <v>1370</v>
      </c>
      <c r="H1346" s="437" t="s">
        <v>519</v>
      </c>
      <c r="I1346" s="437" t="s">
        <v>1</v>
      </c>
      <c r="J1346" s="437" t="s">
        <v>1200</v>
      </c>
      <c r="K1346" s="437" t="s">
        <v>521</v>
      </c>
      <c r="L1346" s="437" t="s">
        <v>533</v>
      </c>
      <c r="M1346" s="437">
        <v>1</v>
      </c>
      <c r="N1346" s="437">
        <v>1</v>
      </c>
      <c r="O1346" s="437">
        <v>1</v>
      </c>
      <c r="P1346" s="437">
        <v>0</v>
      </c>
      <c r="Q1346" s="437">
        <v>0</v>
      </c>
      <c r="R1346" s="437">
        <v>1</v>
      </c>
      <c r="S1346" s="448">
        <v>2714030.49</v>
      </c>
      <c r="T1346" s="448">
        <v>0</v>
      </c>
      <c r="U1346" s="448">
        <v>0</v>
      </c>
      <c r="V1346" s="448">
        <v>96748.4</v>
      </c>
      <c r="W1346" s="448">
        <v>0</v>
      </c>
      <c r="X1346" s="448">
        <v>0</v>
      </c>
      <c r="Y1346" s="448">
        <v>0</v>
      </c>
      <c r="Z1346" s="448">
        <v>2714030.49</v>
      </c>
      <c r="AA1346" s="846">
        <v>44050</v>
      </c>
      <c r="AB1346" s="846">
        <v>45876</v>
      </c>
      <c r="AC1346" s="847">
        <v>2714030.49</v>
      </c>
      <c r="AD1346" s="448">
        <v>3.9916666666666667</v>
      </c>
      <c r="AE1346" s="448">
        <v>5.072222222222222</v>
      </c>
      <c r="AF1346" s="848">
        <v>7.1294999999999997E-2</v>
      </c>
      <c r="AG1346" s="448">
        <v>10833505.039250001</v>
      </c>
      <c r="AH1346" s="448">
        <v>13766165.763166668</v>
      </c>
      <c r="AI1346" s="448">
        <v>193496.80378455002</v>
      </c>
      <c r="AJ1346" s="448">
        <v>3.9916666666666667</v>
      </c>
      <c r="AK1346" s="448">
        <v>5.072222222222222</v>
      </c>
      <c r="AL1346" s="448">
        <v>7.1294999999999997E-2</v>
      </c>
    </row>
    <row r="1347" spans="1:38">
      <c r="A1347" s="437" t="s">
        <v>1202</v>
      </c>
      <c r="B1347" s="437" t="s">
        <v>3125</v>
      </c>
      <c r="C1347" s="437" t="s">
        <v>517</v>
      </c>
      <c r="D1347" s="437" t="s">
        <v>518</v>
      </c>
      <c r="E1347" s="437" t="s">
        <v>1393</v>
      </c>
      <c r="F1347" s="437" t="s">
        <v>532</v>
      </c>
      <c r="G1347" s="437" t="s">
        <v>1370</v>
      </c>
      <c r="H1347" s="437" t="s">
        <v>519</v>
      </c>
      <c r="I1347" s="437" t="s">
        <v>1</v>
      </c>
      <c r="J1347" s="437" t="s">
        <v>1200</v>
      </c>
      <c r="K1347" s="437" t="s">
        <v>521</v>
      </c>
      <c r="L1347" s="437" t="s">
        <v>533</v>
      </c>
      <c r="M1347" s="437">
        <v>1</v>
      </c>
      <c r="N1347" s="437">
        <v>1</v>
      </c>
      <c r="O1347" s="437">
        <v>1</v>
      </c>
      <c r="P1347" s="437">
        <v>0</v>
      </c>
      <c r="Q1347" s="437">
        <v>0</v>
      </c>
      <c r="R1347" s="437">
        <v>1</v>
      </c>
      <c r="S1347" s="448">
        <v>2712598.82</v>
      </c>
      <c r="T1347" s="448">
        <v>0</v>
      </c>
      <c r="U1347" s="448">
        <v>0</v>
      </c>
      <c r="V1347" s="448">
        <v>102376.19</v>
      </c>
      <c r="W1347" s="448">
        <v>0</v>
      </c>
      <c r="X1347" s="448">
        <v>0</v>
      </c>
      <c r="Y1347" s="448">
        <v>0</v>
      </c>
      <c r="Z1347" s="448">
        <v>2712598.82</v>
      </c>
      <c r="AA1347" s="846">
        <v>44050</v>
      </c>
      <c r="AB1347" s="846">
        <v>46606</v>
      </c>
      <c r="AC1347" s="847">
        <v>2712598.82</v>
      </c>
      <c r="AD1347" s="448">
        <v>6.0194444444444448</v>
      </c>
      <c r="AE1347" s="448">
        <v>7.1</v>
      </c>
      <c r="AF1347" s="848">
        <v>7.5481999999999994E-2</v>
      </c>
      <c r="AG1347" s="448">
        <v>16328337.897055555</v>
      </c>
      <c r="AH1347" s="448">
        <v>19259451.621999998</v>
      </c>
      <c r="AI1347" s="448">
        <v>204752.38413123996</v>
      </c>
      <c r="AJ1347" s="448">
        <v>6.0194444444444448</v>
      </c>
      <c r="AK1347" s="448">
        <v>7.1</v>
      </c>
      <c r="AL1347" s="448">
        <v>7.5481999999999994E-2</v>
      </c>
    </row>
    <row r="1348" spans="1:38">
      <c r="A1348" s="437" t="s">
        <v>536</v>
      </c>
      <c r="B1348" s="437" t="s">
        <v>3126</v>
      </c>
      <c r="C1348" s="437" t="s">
        <v>517</v>
      </c>
      <c r="D1348" s="437" t="s">
        <v>518</v>
      </c>
      <c r="E1348" s="437" t="s">
        <v>1393</v>
      </c>
      <c r="F1348" s="437" t="s">
        <v>33</v>
      </c>
      <c r="G1348" s="437" t="s">
        <v>1370</v>
      </c>
      <c r="H1348" s="437" t="s">
        <v>519</v>
      </c>
      <c r="I1348" s="437" t="s">
        <v>1</v>
      </c>
      <c r="J1348" s="437" t="s">
        <v>33</v>
      </c>
      <c r="K1348" s="437" t="s">
        <v>521</v>
      </c>
      <c r="L1348" s="437" t="s">
        <v>533</v>
      </c>
      <c r="M1348" s="437">
        <v>1</v>
      </c>
      <c r="N1348" s="437">
        <v>1</v>
      </c>
      <c r="O1348" s="437">
        <v>1</v>
      </c>
      <c r="P1348" s="437">
        <v>0</v>
      </c>
      <c r="Q1348" s="437">
        <v>0</v>
      </c>
      <c r="R1348" s="437">
        <v>1</v>
      </c>
      <c r="S1348" s="448">
        <v>77358333.349999994</v>
      </c>
      <c r="T1348" s="448">
        <v>0</v>
      </c>
      <c r="U1348" s="448">
        <v>0</v>
      </c>
      <c r="V1348" s="448">
        <v>0</v>
      </c>
      <c r="W1348" s="448">
        <v>0</v>
      </c>
      <c r="X1348" s="448">
        <v>0</v>
      </c>
      <c r="Y1348" s="448">
        <v>0</v>
      </c>
      <c r="Z1348" s="448">
        <v>77358333.349999994</v>
      </c>
      <c r="AA1348" s="846">
        <v>40318</v>
      </c>
      <c r="AB1348" s="846">
        <v>44701</v>
      </c>
      <c r="AC1348" s="847">
        <v>464150000</v>
      </c>
      <c r="AD1348" s="448">
        <v>0.72777777777777775</v>
      </c>
      <c r="AE1348" s="448">
        <v>12.175000000000001</v>
      </c>
      <c r="AF1348" s="848">
        <v>7.0000000000000007E-2</v>
      </c>
      <c r="AG1348" s="448">
        <v>56299675.938055545</v>
      </c>
      <c r="AH1348" s="448">
        <v>941837708.53625</v>
      </c>
      <c r="AI1348" s="448">
        <v>5415083.3344999999</v>
      </c>
      <c r="AJ1348" s="448">
        <v>0.72777777777777775</v>
      </c>
      <c r="AK1348" s="448">
        <v>12.175000000000001</v>
      </c>
      <c r="AL1348" s="448">
        <v>7.0000000000000007E-2</v>
      </c>
    </row>
    <row r="1349" spans="1:38">
      <c r="A1349" s="437" t="s">
        <v>1203</v>
      </c>
      <c r="B1349" s="437" t="s">
        <v>3127</v>
      </c>
      <c r="C1349" s="437" t="s">
        <v>517</v>
      </c>
      <c r="D1349" s="437" t="s">
        <v>518</v>
      </c>
      <c r="E1349" s="437" t="s">
        <v>1393</v>
      </c>
      <c r="F1349" s="437" t="s">
        <v>33</v>
      </c>
      <c r="G1349" s="437" t="s">
        <v>1370</v>
      </c>
      <c r="H1349" s="437" t="s">
        <v>519</v>
      </c>
      <c r="I1349" s="437" t="s">
        <v>1</v>
      </c>
      <c r="J1349" s="437" t="s">
        <v>1204</v>
      </c>
      <c r="K1349" s="437" t="s">
        <v>521</v>
      </c>
      <c r="L1349" s="437" t="s">
        <v>533</v>
      </c>
      <c r="M1349" s="437">
        <v>1</v>
      </c>
      <c r="N1349" s="437">
        <v>1</v>
      </c>
      <c r="O1349" s="437">
        <v>1</v>
      </c>
      <c r="P1349" s="437">
        <v>0</v>
      </c>
      <c r="Q1349" s="437">
        <v>0</v>
      </c>
      <c r="R1349" s="437">
        <v>1</v>
      </c>
      <c r="S1349" s="448">
        <v>878683209.42999995</v>
      </c>
      <c r="T1349" s="448">
        <v>0</v>
      </c>
      <c r="U1349" s="448">
        <v>0</v>
      </c>
      <c r="V1349" s="448">
        <v>0</v>
      </c>
      <c r="W1349" s="448">
        <v>0</v>
      </c>
      <c r="X1349" s="448">
        <v>0</v>
      </c>
      <c r="Y1349" s="448">
        <v>0</v>
      </c>
      <c r="Z1349" s="448">
        <v>878683209.42999995</v>
      </c>
      <c r="AA1349" s="846">
        <v>41025</v>
      </c>
      <c r="AB1349" s="846">
        <v>45408</v>
      </c>
      <c r="AC1349" s="847">
        <v>1318024814.1500001</v>
      </c>
      <c r="AD1349" s="448">
        <v>2.6916666666666669</v>
      </c>
      <c r="AE1349" s="448">
        <v>12.175000000000001</v>
      </c>
      <c r="AF1349" s="848">
        <v>7.4999999999999997E-2</v>
      </c>
      <c r="AG1349" s="448">
        <v>2365122305.3824167</v>
      </c>
      <c r="AH1349" s="448">
        <v>10697968074.810249</v>
      </c>
      <c r="AI1349" s="448">
        <v>65901240.707249992</v>
      </c>
      <c r="AJ1349" s="448">
        <v>2.6916666666666669</v>
      </c>
      <c r="AK1349" s="448">
        <v>12.175000000000001</v>
      </c>
      <c r="AL1349" s="448">
        <v>7.4999999999999997E-2</v>
      </c>
    </row>
    <row r="1350" spans="1:38">
      <c r="A1350" s="437" t="s">
        <v>1205</v>
      </c>
      <c r="B1350" s="437" t="s">
        <v>3128</v>
      </c>
      <c r="C1350" s="437" t="s">
        <v>517</v>
      </c>
      <c r="D1350" s="437" t="s">
        <v>518</v>
      </c>
      <c r="E1350" s="437" t="s">
        <v>1393</v>
      </c>
      <c r="F1350" s="437" t="s">
        <v>33</v>
      </c>
      <c r="G1350" s="437" t="s">
        <v>1370</v>
      </c>
      <c r="H1350" s="437" t="s">
        <v>519</v>
      </c>
      <c r="I1350" s="437" t="s">
        <v>1</v>
      </c>
      <c r="J1350" s="437" t="s">
        <v>1204</v>
      </c>
      <c r="K1350" s="437" t="s">
        <v>521</v>
      </c>
      <c r="L1350" s="437" t="s">
        <v>533</v>
      </c>
      <c r="M1350" s="437">
        <v>1</v>
      </c>
      <c r="N1350" s="437">
        <v>1</v>
      </c>
      <c r="O1350" s="437">
        <v>1</v>
      </c>
      <c r="P1350" s="437">
        <v>0</v>
      </c>
      <c r="Q1350" s="437">
        <v>0</v>
      </c>
      <c r="R1350" s="437">
        <v>1</v>
      </c>
      <c r="S1350" s="448">
        <v>37054394.943000004</v>
      </c>
      <c r="T1350" s="448">
        <v>0</v>
      </c>
      <c r="U1350" s="448">
        <v>0</v>
      </c>
      <c r="V1350" s="448">
        <v>0</v>
      </c>
      <c r="W1350" s="448">
        <v>0</v>
      </c>
      <c r="X1350" s="448">
        <v>0</v>
      </c>
      <c r="Y1350" s="448">
        <v>0</v>
      </c>
      <c r="Z1350" s="448">
        <v>37054394.943000004</v>
      </c>
      <c r="AA1350" s="846">
        <v>41075</v>
      </c>
      <c r="AB1350" s="846">
        <v>45458</v>
      </c>
      <c r="AC1350" s="847">
        <v>55581592.420000002</v>
      </c>
      <c r="AD1350" s="448">
        <v>2.8305555555555557</v>
      </c>
      <c r="AE1350" s="448">
        <v>12.175000000000001</v>
      </c>
      <c r="AF1350" s="848">
        <v>7.4999999999999997E-2</v>
      </c>
      <c r="AG1350" s="448">
        <v>104884523.46365835</v>
      </c>
      <c r="AH1350" s="448">
        <v>451137258.43102509</v>
      </c>
      <c r="AI1350" s="448">
        <v>2779079.6207250003</v>
      </c>
      <c r="AJ1350" s="448">
        <v>2.8305555555555557</v>
      </c>
      <c r="AK1350" s="448">
        <v>12.175000000000001</v>
      </c>
      <c r="AL1350" s="448">
        <v>7.4999999999999997E-2</v>
      </c>
    </row>
    <row r="1351" spans="1:38">
      <c r="A1351" s="437" t="s">
        <v>1205</v>
      </c>
      <c r="B1351" s="437" t="s">
        <v>3129</v>
      </c>
      <c r="C1351" s="437" t="s">
        <v>517</v>
      </c>
      <c r="D1351" s="437" t="s">
        <v>518</v>
      </c>
      <c r="E1351" s="437" t="s">
        <v>1393</v>
      </c>
      <c r="F1351" s="437" t="s">
        <v>33</v>
      </c>
      <c r="G1351" s="437" t="s">
        <v>1370</v>
      </c>
      <c r="H1351" s="437" t="s">
        <v>519</v>
      </c>
      <c r="I1351" s="437" t="s">
        <v>1</v>
      </c>
      <c r="J1351" s="437" t="s">
        <v>1204</v>
      </c>
      <c r="K1351" s="437" t="s">
        <v>521</v>
      </c>
      <c r="L1351" s="437" t="s">
        <v>533</v>
      </c>
      <c r="M1351" s="437">
        <v>1</v>
      </c>
      <c r="N1351" s="437">
        <v>1</v>
      </c>
      <c r="O1351" s="437">
        <v>1</v>
      </c>
      <c r="P1351" s="437">
        <v>0</v>
      </c>
      <c r="Q1351" s="437">
        <v>0</v>
      </c>
      <c r="R1351" s="437">
        <v>1</v>
      </c>
      <c r="S1351" s="448">
        <v>37054394.939999998</v>
      </c>
      <c r="T1351" s="448">
        <v>0</v>
      </c>
      <c r="U1351" s="448">
        <v>0</v>
      </c>
      <c r="V1351" s="448">
        <v>1389539.81</v>
      </c>
      <c r="W1351" s="448">
        <v>0</v>
      </c>
      <c r="X1351" s="448">
        <v>0</v>
      </c>
      <c r="Y1351" s="448">
        <v>0</v>
      </c>
      <c r="Z1351" s="448">
        <v>37054394.939999998</v>
      </c>
      <c r="AA1351" s="846">
        <v>41136</v>
      </c>
      <c r="AB1351" s="846">
        <v>45519</v>
      </c>
      <c r="AC1351" s="847">
        <v>55581592.420000002</v>
      </c>
      <c r="AD1351" s="448">
        <v>3</v>
      </c>
      <c r="AE1351" s="448">
        <v>12.175000000000001</v>
      </c>
      <c r="AF1351" s="848">
        <v>7.4999999999999997E-2</v>
      </c>
      <c r="AG1351" s="448">
        <v>111163184.81999999</v>
      </c>
      <c r="AH1351" s="448">
        <v>451137258.39450002</v>
      </c>
      <c r="AI1351" s="448">
        <v>2779079.6204999997</v>
      </c>
      <c r="AJ1351" s="448">
        <v>3</v>
      </c>
      <c r="AK1351" s="448">
        <v>12.175000000000001</v>
      </c>
      <c r="AL1351" s="448">
        <v>7.4999999999999997E-2</v>
      </c>
    </row>
    <row r="1352" spans="1:38">
      <c r="A1352" s="437" t="s">
        <v>1205</v>
      </c>
      <c r="B1352" s="437" t="s">
        <v>3130</v>
      </c>
      <c r="C1352" s="437" t="s">
        <v>517</v>
      </c>
      <c r="D1352" s="437" t="s">
        <v>518</v>
      </c>
      <c r="E1352" s="437" t="s">
        <v>1393</v>
      </c>
      <c r="F1352" s="437" t="s">
        <v>33</v>
      </c>
      <c r="G1352" s="437" t="s">
        <v>1370</v>
      </c>
      <c r="H1352" s="437" t="s">
        <v>519</v>
      </c>
      <c r="I1352" s="437" t="s">
        <v>1</v>
      </c>
      <c r="J1352" s="437" t="s">
        <v>1204</v>
      </c>
      <c r="K1352" s="437" t="s">
        <v>521</v>
      </c>
      <c r="L1352" s="437" t="s">
        <v>533</v>
      </c>
      <c r="M1352" s="437">
        <v>1</v>
      </c>
      <c r="N1352" s="437">
        <v>1</v>
      </c>
      <c r="O1352" s="437">
        <v>1</v>
      </c>
      <c r="P1352" s="437">
        <v>0</v>
      </c>
      <c r="Q1352" s="437">
        <v>0</v>
      </c>
      <c r="R1352" s="437">
        <v>1</v>
      </c>
      <c r="S1352" s="448">
        <v>50983545.740000002</v>
      </c>
      <c r="T1352" s="448">
        <v>0</v>
      </c>
      <c r="U1352" s="448">
        <v>0</v>
      </c>
      <c r="V1352" s="448">
        <v>0</v>
      </c>
      <c r="W1352" s="448">
        <v>0</v>
      </c>
      <c r="X1352" s="448">
        <v>0</v>
      </c>
      <c r="Y1352" s="448">
        <v>0</v>
      </c>
      <c r="Z1352" s="448">
        <v>50983545.740000002</v>
      </c>
      <c r="AA1352" s="846">
        <v>41166</v>
      </c>
      <c r="AB1352" s="846">
        <v>45549</v>
      </c>
      <c r="AC1352" s="847">
        <v>76475318.599999994</v>
      </c>
      <c r="AD1352" s="448">
        <v>3.0833333333333335</v>
      </c>
      <c r="AE1352" s="448">
        <v>12.175000000000001</v>
      </c>
      <c r="AF1352" s="848">
        <v>7.4999999999999997E-2</v>
      </c>
      <c r="AG1352" s="448">
        <v>157199266.03166667</v>
      </c>
      <c r="AH1352" s="448">
        <v>620724669.38450003</v>
      </c>
      <c r="AI1352" s="448">
        <v>3823765.9304999998</v>
      </c>
      <c r="AJ1352" s="448">
        <v>3.083333333333333</v>
      </c>
      <c r="AK1352" s="448">
        <v>12.175000000000001</v>
      </c>
      <c r="AL1352" s="448">
        <v>7.4999999999999997E-2</v>
      </c>
    </row>
    <row r="1353" spans="1:38">
      <c r="A1353" s="437" t="s">
        <v>1205</v>
      </c>
      <c r="B1353" s="437" t="s">
        <v>3131</v>
      </c>
      <c r="C1353" s="437" t="s">
        <v>517</v>
      </c>
      <c r="D1353" s="437" t="s">
        <v>518</v>
      </c>
      <c r="E1353" s="437" t="s">
        <v>1393</v>
      </c>
      <c r="F1353" s="437" t="s">
        <v>33</v>
      </c>
      <c r="G1353" s="437" t="s">
        <v>1370</v>
      </c>
      <c r="H1353" s="437" t="s">
        <v>519</v>
      </c>
      <c r="I1353" s="437" t="s">
        <v>1</v>
      </c>
      <c r="J1353" s="437" t="s">
        <v>1204</v>
      </c>
      <c r="K1353" s="437" t="s">
        <v>521</v>
      </c>
      <c r="L1353" s="437" t="s">
        <v>533</v>
      </c>
      <c r="M1353" s="437">
        <v>1</v>
      </c>
      <c r="N1353" s="437">
        <v>1</v>
      </c>
      <c r="O1353" s="437">
        <v>1</v>
      </c>
      <c r="P1353" s="437">
        <v>0</v>
      </c>
      <c r="Q1353" s="437">
        <v>0</v>
      </c>
      <c r="R1353" s="437">
        <v>1</v>
      </c>
      <c r="S1353" s="448">
        <v>37054394.939999998</v>
      </c>
      <c r="T1353" s="448">
        <v>0</v>
      </c>
      <c r="U1353" s="448">
        <v>0</v>
      </c>
      <c r="V1353" s="448">
        <v>0</v>
      </c>
      <c r="W1353" s="448">
        <v>0</v>
      </c>
      <c r="X1353" s="448">
        <v>0</v>
      </c>
      <c r="Y1353" s="448">
        <v>0</v>
      </c>
      <c r="Z1353" s="448">
        <v>37054394.939999998</v>
      </c>
      <c r="AA1353" s="846">
        <v>41197</v>
      </c>
      <c r="AB1353" s="846">
        <v>45580</v>
      </c>
      <c r="AC1353" s="847">
        <v>55581592.420000002</v>
      </c>
      <c r="AD1353" s="448">
        <v>3.1694444444444443</v>
      </c>
      <c r="AE1353" s="448">
        <v>12.175000000000001</v>
      </c>
      <c r="AF1353" s="848">
        <v>7.4999999999999997E-2</v>
      </c>
      <c r="AG1353" s="448">
        <v>117441846.18483332</v>
      </c>
      <c r="AH1353" s="448">
        <v>451137258.39450002</v>
      </c>
      <c r="AI1353" s="448">
        <v>2779079.6204999997</v>
      </c>
      <c r="AJ1353" s="448">
        <v>3.1694444444444443</v>
      </c>
      <c r="AK1353" s="448">
        <v>12.175000000000001</v>
      </c>
      <c r="AL1353" s="448">
        <v>7.4999999999999997E-2</v>
      </c>
    </row>
    <row r="1354" spans="1:38">
      <c r="A1354" s="437" t="s">
        <v>1205</v>
      </c>
      <c r="B1354" s="437" t="s">
        <v>3132</v>
      </c>
      <c r="C1354" s="437" t="s">
        <v>517</v>
      </c>
      <c r="D1354" s="437" t="s">
        <v>518</v>
      </c>
      <c r="E1354" s="437" t="s">
        <v>1393</v>
      </c>
      <c r="F1354" s="437" t="s">
        <v>33</v>
      </c>
      <c r="G1354" s="437" t="s">
        <v>1370</v>
      </c>
      <c r="H1354" s="437" t="s">
        <v>519</v>
      </c>
      <c r="I1354" s="437" t="s">
        <v>1</v>
      </c>
      <c r="J1354" s="437" t="s">
        <v>1204</v>
      </c>
      <c r="K1354" s="437" t="s">
        <v>521</v>
      </c>
      <c r="L1354" s="437" t="s">
        <v>533</v>
      </c>
      <c r="M1354" s="437">
        <v>1</v>
      </c>
      <c r="N1354" s="437">
        <v>1</v>
      </c>
      <c r="O1354" s="437">
        <v>1</v>
      </c>
      <c r="P1354" s="437">
        <v>0</v>
      </c>
      <c r="Q1354" s="437">
        <v>0</v>
      </c>
      <c r="R1354" s="437">
        <v>1</v>
      </c>
      <c r="S1354" s="448">
        <v>37054394.939999998</v>
      </c>
      <c r="T1354" s="448">
        <v>0</v>
      </c>
      <c r="U1354" s="448">
        <v>0</v>
      </c>
      <c r="V1354" s="448">
        <v>0</v>
      </c>
      <c r="W1354" s="448">
        <v>0</v>
      </c>
      <c r="X1354" s="448">
        <v>0</v>
      </c>
      <c r="Y1354" s="448">
        <v>0</v>
      </c>
      <c r="Z1354" s="448">
        <v>37054394.939999998</v>
      </c>
      <c r="AA1354" s="846">
        <v>41228</v>
      </c>
      <c r="AB1354" s="846">
        <v>45611</v>
      </c>
      <c r="AC1354" s="847">
        <v>55581592.420000002</v>
      </c>
      <c r="AD1354" s="448">
        <v>3.2555555555555555</v>
      </c>
      <c r="AE1354" s="448">
        <v>12.175000000000001</v>
      </c>
      <c r="AF1354" s="848">
        <v>7.4999999999999997E-2</v>
      </c>
      <c r="AG1354" s="448">
        <v>120632641.30466665</v>
      </c>
      <c r="AH1354" s="448">
        <v>451137258.39450002</v>
      </c>
      <c r="AI1354" s="448">
        <v>2779079.6204999997</v>
      </c>
      <c r="AJ1354" s="448">
        <v>3.2555555555555555</v>
      </c>
      <c r="AK1354" s="448">
        <v>12.175000000000001</v>
      </c>
      <c r="AL1354" s="448">
        <v>7.4999999999999997E-2</v>
      </c>
    </row>
    <row r="1355" spans="1:38">
      <c r="A1355" s="437" t="s">
        <v>1205</v>
      </c>
      <c r="B1355" s="437" t="s">
        <v>3133</v>
      </c>
      <c r="C1355" s="437" t="s">
        <v>517</v>
      </c>
      <c r="D1355" s="437" t="s">
        <v>518</v>
      </c>
      <c r="E1355" s="437" t="s">
        <v>1393</v>
      </c>
      <c r="F1355" s="437" t="s">
        <v>33</v>
      </c>
      <c r="G1355" s="437" t="s">
        <v>1370</v>
      </c>
      <c r="H1355" s="437" t="s">
        <v>519</v>
      </c>
      <c r="I1355" s="437" t="s">
        <v>1</v>
      </c>
      <c r="J1355" s="437" t="s">
        <v>1204</v>
      </c>
      <c r="K1355" s="437" t="s">
        <v>521</v>
      </c>
      <c r="L1355" s="437" t="s">
        <v>533</v>
      </c>
      <c r="M1355" s="437">
        <v>1</v>
      </c>
      <c r="N1355" s="437">
        <v>1</v>
      </c>
      <c r="O1355" s="437">
        <v>1</v>
      </c>
      <c r="P1355" s="437">
        <v>0</v>
      </c>
      <c r="Q1355" s="437">
        <v>0</v>
      </c>
      <c r="R1355" s="437">
        <v>1</v>
      </c>
      <c r="S1355" s="448">
        <v>37054394.939999998</v>
      </c>
      <c r="T1355" s="448">
        <v>0</v>
      </c>
      <c r="U1355" s="448">
        <v>0</v>
      </c>
      <c r="V1355" s="448">
        <v>0</v>
      </c>
      <c r="W1355" s="448">
        <v>0</v>
      </c>
      <c r="X1355" s="448">
        <v>0</v>
      </c>
      <c r="Y1355" s="448">
        <v>0</v>
      </c>
      <c r="Z1355" s="448">
        <v>37054394.939999998</v>
      </c>
      <c r="AA1355" s="846">
        <v>41257</v>
      </c>
      <c r="AB1355" s="846">
        <v>45640</v>
      </c>
      <c r="AC1355" s="847">
        <v>55581592.420000002</v>
      </c>
      <c r="AD1355" s="448">
        <v>3.3361111111111112</v>
      </c>
      <c r="AE1355" s="448">
        <v>12.175000000000001</v>
      </c>
      <c r="AF1355" s="848">
        <v>7.4999999999999997E-2</v>
      </c>
      <c r="AG1355" s="448">
        <v>123617578.67483333</v>
      </c>
      <c r="AH1355" s="448">
        <v>451137258.39450002</v>
      </c>
      <c r="AI1355" s="448">
        <v>2779079.6204999997</v>
      </c>
      <c r="AJ1355" s="448">
        <v>3.3361111111111112</v>
      </c>
      <c r="AK1355" s="448">
        <v>12.175000000000001</v>
      </c>
      <c r="AL1355" s="448">
        <v>7.4999999999999997E-2</v>
      </c>
    </row>
    <row r="1356" spans="1:38">
      <c r="A1356" s="437" t="s">
        <v>1205</v>
      </c>
      <c r="B1356" s="437" t="s">
        <v>3134</v>
      </c>
      <c r="C1356" s="437" t="s">
        <v>517</v>
      </c>
      <c r="D1356" s="437" t="s">
        <v>518</v>
      </c>
      <c r="E1356" s="437" t="s">
        <v>1393</v>
      </c>
      <c r="F1356" s="437" t="s">
        <v>33</v>
      </c>
      <c r="G1356" s="437" t="s">
        <v>1370</v>
      </c>
      <c r="H1356" s="437" t="s">
        <v>519</v>
      </c>
      <c r="I1356" s="437" t="s">
        <v>1</v>
      </c>
      <c r="J1356" s="437" t="s">
        <v>1204</v>
      </c>
      <c r="K1356" s="437" t="s">
        <v>521</v>
      </c>
      <c r="L1356" s="437" t="s">
        <v>533</v>
      </c>
      <c r="M1356" s="437">
        <v>1</v>
      </c>
      <c r="N1356" s="437">
        <v>1</v>
      </c>
      <c r="O1356" s="437">
        <v>1</v>
      </c>
      <c r="P1356" s="437">
        <v>0</v>
      </c>
      <c r="Q1356" s="437">
        <v>0</v>
      </c>
      <c r="R1356" s="437">
        <v>1</v>
      </c>
      <c r="S1356" s="448">
        <v>66988802.75</v>
      </c>
      <c r="T1356" s="448">
        <v>0</v>
      </c>
      <c r="U1356" s="448">
        <v>0</v>
      </c>
      <c r="V1356" s="448">
        <v>0</v>
      </c>
      <c r="W1356" s="448">
        <v>0</v>
      </c>
      <c r="X1356" s="448">
        <v>0</v>
      </c>
      <c r="Y1356" s="448">
        <v>0</v>
      </c>
      <c r="Z1356" s="448">
        <v>66988802.75</v>
      </c>
      <c r="AA1356" s="846">
        <v>41289</v>
      </c>
      <c r="AB1356" s="846">
        <v>45672</v>
      </c>
      <c r="AC1356" s="847">
        <v>83736003.439999998</v>
      </c>
      <c r="AD1356" s="448">
        <v>3.4249999999999998</v>
      </c>
      <c r="AE1356" s="448">
        <v>12.175000000000001</v>
      </c>
      <c r="AF1356" s="848">
        <v>7.4999999999999997E-2</v>
      </c>
      <c r="AG1356" s="448">
        <v>229436649.41874999</v>
      </c>
      <c r="AH1356" s="448">
        <v>815588673.48125005</v>
      </c>
      <c r="AI1356" s="448">
        <v>5024160.2062499998</v>
      </c>
      <c r="AJ1356" s="448">
        <v>3.4249999999999998</v>
      </c>
      <c r="AK1356" s="448">
        <v>12.175000000000001</v>
      </c>
      <c r="AL1356" s="448">
        <v>7.4999999999999997E-2</v>
      </c>
    </row>
    <row r="1357" spans="1:38">
      <c r="A1357" s="437" t="s">
        <v>1205</v>
      </c>
      <c r="B1357" s="437" t="s">
        <v>3135</v>
      </c>
      <c r="C1357" s="437" t="s">
        <v>517</v>
      </c>
      <c r="D1357" s="437" t="s">
        <v>518</v>
      </c>
      <c r="E1357" s="437" t="s">
        <v>1393</v>
      </c>
      <c r="F1357" s="437" t="s">
        <v>33</v>
      </c>
      <c r="G1357" s="437" t="s">
        <v>1370</v>
      </c>
      <c r="H1357" s="437" t="s">
        <v>519</v>
      </c>
      <c r="I1357" s="437" t="s">
        <v>1</v>
      </c>
      <c r="J1357" s="437" t="s">
        <v>1204</v>
      </c>
      <c r="K1357" s="437" t="s">
        <v>521</v>
      </c>
      <c r="L1357" s="437" t="s">
        <v>533</v>
      </c>
      <c r="M1357" s="437">
        <v>1</v>
      </c>
      <c r="N1357" s="437">
        <v>1</v>
      </c>
      <c r="O1357" s="437">
        <v>1</v>
      </c>
      <c r="P1357" s="437">
        <v>0</v>
      </c>
      <c r="Q1357" s="437">
        <v>0</v>
      </c>
      <c r="R1357" s="437">
        <v>1</v>
      </c>
      <c r="S1357" s="448">
        <v>55481135.18</v>
      </c>
      <c r="T1357" s="448">
        <v>0</v>
      </c>
      <c r="U1357" s="448">
        <v>11096227.039999999</v>
      </c>
      <c r="V1357" s="448">
        <v>2080542.57</v>
      </c>
      <c r="W1357" s="448">
        <v>0</v>
      </c>
      <c r="X1357" s="448">
        <v>0</v>
      </c>
      <c r="Y1357" s="448">
        <v>0</v>
      </c>
      <c r="Z1357" s="448">
        <v>44384908.140000001</v>
      </c>
      <c r="AA1357" s="846">
        <v>41320</v>
      </c>
      <c r="AB1357" s="846">
        <v>45703</v>
      </c>
      <c r="AC1357" s="847">
        <v>66577362.219999999</v>
      </c>
      <c r="AD1357" s="448">
        <v>3.5111111111111111</v>
      </c>
      <c r="AE1357" s="448">
        <v>12.175000000000001</v>
      </c>
      <c r="AF1357" s="848">
        <v>7.4999999999999997E-2</v>
      </c>
      <c r="AG1357" s="448">
        <v>155840344.13600001</v>
      </c>
      <c r="AH1357" s="448">
        <v>540386256.60450006</v>
      </c>
      <c r="AI1357" s="448">
        <v>3328868.1105</v>
      </c>
      <c r="AJ1357" s="448">
        <v>3.5111111111111111</v>
      </c>
      <c r="AK1357" s="448">
        <v>12.175000000000001</v>
      </c>
      <c r="AL1357" s="448">
        <v>7.4999999999999997E-2</v>
      </c>
    </row>
    <row r="1358" spans="1:38">
      <c r="A1358" s="437" t="s">
        <v>540</v>
      </c>
      <c r="B1358" s="437" t="s">
        <v>3136</v>
      </c>
      <c r="C1358" s="437" t="s">
        <v>517</v>
      </c>
      <c r="D1358" s="437" t="s">
        <v>518</v>
      </c>
      <c r="E1358" s="437" t="s">
        <v>1393</v>
      </c>
      <c r="F1358" s="437" t="s">
        <v>33</v>
      </c>
      <c r="G1358" s="437" t="s">
        <v>1370</v>
      </c>
      <c r="H1358" s="437" t="s">
        <v>519</v>
      </c>
      <c r="I1358" s="437" t="s">
        <v>1</v>
      </c>
      <c r="J1358" s="437" t="s">
        <v>1204</v>
      </c>
      <c r="K1358" s="437" t="s">
        <v>521</v>
      </c>
      <c r="L1358" s="437" t="s">
        <v>533</v>
      </c>
      <c r="M1358" s="437">
        <v>1</v>
      </c>
      <c r="N1358" s="437">
        <v>1</v>
      </c>
      <c r="O1358" s="437">
        <v>1</v>
      </c>
      <c r="P1358" s="437">
        <v>0</v>
      </c>
      <c r="Q1358" s="437">
        <v>0</v>
      </c>
      <c r="R1358" s="437">
        <v>1</v>
      </c>
      <c r="S1358" s="448">
        <v>55481135.219999999</v>
      </c>
      <c r="T1358" s="448">
        <v>0</v>
      </c>
      <c r="U1358" s="448">
        <v>0</v>
      </c>
      <c r="V1358" s="448">
        <v>0</v>
      </c>
      <c r="W1358" s="448">
        <v>0</v>
      </c>
      <c r="X1358" s="448">
        <v>0</v>
      </c>
      <c r="Y1358" s="448">
        <v>0</v>
      </c>
      <c r="Z1358" s="448">
        <v>55481135.219999999</v>
      </c>
      <c r="AA1358" s="846">
        <v>41348</v>
      </c>
      <c r="AB1358" s="846">
        <v>45731</v>
      </c>
      <c r="AC1358" s="847">
        <v>66577362.259999998</v>
      </c>
      <c r="AD1358" s="448">
        <v>3.588888888888889</v>
      </c>
      <c r="AE1358" s="448">
        <v>12.175000000000001</v>
      </c>
      <c r="AF1358" s="848">
        <v>7.4999999999999997E-2</v>
      </c>
      <c r="AG1358" s="448">
        <v>199115629.734</v>
      </c>
      <c r="AH1358" s="448">
        <v>675482821.30350006</v>
      </c>
      <c r="AI1358" s="448">
        <v>4161085.1414999999</v>
      </c>
      <c r="AJ1358" s="448">
        <v>3.588888888888889</v>
      </c>
      <c r="AK1358" s="448">
        <v>12.175000000000001</v>
      </c>
      <c r="AL1358" s="448">
        <v>7.4999999999999997E-2</v>
      </c>
    </row>
    <row r="1359" spans="1:38">
      <c r="A1359" s="437" t="s">
        <v>540</v>
      </c>
      <c r="B1359" s="437" t="s">
        <v>3137</v>
      </c>
      <c r="C1359" s="437" t="s">
        <v>517</v>
      </c>
      <c r="D1359" s="437" t="s">
        <v>518</v>
      </c>
      <c r="E1359" s="437" t="s">
        <v>1393</v>
      </c>
      <c r="F1359" s="437" t="s">
        <v>33</v>
      </c>
      <c r="G1359" s="437" t="s">
        <v>1370</v>
      </c>
      <c r="H1359" s="437" t="s">
        <v>519</v>
      </c>
      <c r="I1359" s="437" t="s">
        <v>1</v>
      </c>
      <c r="J1359" s="437" t="s">
        <v>1204</v>
      </c>
      <c r="K1359" s="437" t="s">
        <v>521</v>
      </c>
      <c r="L1359" s="437" t="s">
        <v>533</v>
      </c>
      <c r="M1359" s="437">
        <v>1</v>
      </c>
      <c r="N1359" s="437">
        <v>1</v>
      </c>
      <c r="O1359" s="437">
        <v>1</v>
      </c>
      <c r="P1359" s="437">
        <v>0</v>
      </c>
      <c r="Q1359" s="437">
        <v>0</v>
      </c>
      <c r="R1359" s="437">
        <v>1</v>
      </c>
      <c r="S1359" s="448">
        <v>67767916.319999993</v>
      </c>
      <c r="T1359" s="448">
        <v>0</v>
      </c>
      <c r="U1359" s="448">
        <v>0</v>
      </c>
      <c r="V1359" s="448">
        <v>0</v>
      </c>
      <c r="W1359" s="448">
        <v>0</v>
      </c>
      <c r="X1359" s="448">
        <v>0</v>
      </c>
      <c r="Y1359" s="448">
        <v>0</v>
      </c>
      <c r="Z1359" s="448">
        <v>67767916.319999993</v>
      </c>
      <c r="AA1359" s="846">
        <v>41375</v>
      </c>
      <c r="AB1359" s="846">
        <v>45758</v>
      </c>
      <c r="AC1359" s="847">
        <v>81321499.579999998</v>
      </c>
      <c r="AD1359" s="448">
        <v>3.6638888888888888</v>
      </c>
      <c r="AE1359" s="448">
        <v>12.175000000000001</v>
      </c>
      <c r="AF1359" s="848">
        <v>7.4999999999999997E-2</v>
      </c>
      <c r="AG1359" s="448">
        <v>248294115.62799996</v>
      </c>
      <c r="AH1359" s="448">
        <v>825074381.19599998</v>
      </c>
      <c r="AI1359" s="448">
        <v>5082593.7239999995</v>
      </c>
      <c r="AJ1359" s="448">
        <v>3.6638888888888888</v>
      </c>
      <c r="AK1359" s="448">
        <v>12.175000000000001</v>
      </c>
      <c r="AL1359" s="448">
        <v>7.4999999999999997E-2</v>
      </c>
    </row>
    <row r="1360" spans="1:38">
      <c r="A1360" s="437" t="s">
        <v>540</v>
      </c>
      <c r="B1360" s="437" t="s">
        <v>3138</v>
      </c>
      <c r="C1360" s="437" t="s">
        <v>517</v>
      </c>
      <c r="D1360" s="437" t="s">
        <v>518</v>
      </c>
      <c r="E1360" s="437" t="s">
        <v>1393</v>
      </c>
      <c r="F1360" s="437" t="s">
        <v>33</v>
      </c>
      <c r="G1360" s="437" t="s">
        <v>1370</v>
      </c>
      <c r="H1360" s="437" t="s">
        <v>519</v>
      </c>
      <c r="I1360" s="437" t="s">
        <v>1</v>
      </c>
      <c r="J1360" s="437" t="s">
        <v>1204</v>
      </c>
      <c r="K1360" s="437" t="s">
        <v>521</v>
      </c>
      <c r="L1360" s="437" t="s">
        <v>533</v>
      </c>
      <c r="M1360" s="437">
        <v>1</v>
      </c>
      <c r="N1360" s="437">
        <v>1</v>
      </c>
      <c r="O1360" s="437">
        <v>1</v>
      </c>
      <c r="P1360" s="437">
        <v>0</v>
      </c>
      <c r="Q1360" s="437">
        <v>0</v>
      </c>
      <c r="R1360" s="437">
        <v>1</v>
      </c>
      <c r="S1360" s="448">
        <v>55481135.219999999</v>
      </c>
      <c r="T1360" s="448">
        <v>0</v>
      </c>
      <c r="U1360" s="448">
        <v>0</v>
      </c>
      <c r="V1360" s="448">
        <v>0</v>
      </c>
      <c r="W1360" s="448">
        <v>0</v>
      </c>
      <c r="X1360" s="448">
        <v>0</v>
      </c>
      <c r="Y1360" s="448">
        <v>0</v>
      </c>
      <c r="Z1360" s="448">
        <v>55481135.219999999</v>
      </c>
      <c r="AA1360" s="846">
        <v>41409</v>
      </c>
      <c r="AB1360" s="846">
        <v>45792</v>
      </c>
      <c r="AC1360" s="847">
        <v>66577362.259999998</v>
      </c>
      <c r="AD1360" s="448">
        <v>3.7583333333333333</v>
      </c>
      <c r="AE1360" s="448">
        <v>12.175000000000001</v>
      </c>
      <c r="AF1360" s="848">
        <v>7.4999999999999997E-2</v>
      </c>
      <c r="AG1360" s="448">
        <v>208516599.86849999</v>
      </c>
      <c r="AH1360" s="448">
        <v>675482821.30350006</v>
      </c>
      <c r="AI1360" s="448">
        <v>4161085.1414999999</v>
      </c>
      <c r="AJ1360" s="448">
        <v>3.7583333333333333</v>
      </c>
      <c r="AK1360" s="448">
        <v>12.175000000000001</v>
      </c>
      <c r="AL1360" s="448">
        <v>7.4999999999999997E-2</v>
      </c>
    </row>
    <row r="1361" spans="1:38">
      <c r="A1361" s="437" t="s">
        <v>540</v>
      </c>
      <c r="B1361" s="437" t="s">
        <v>3139</v>
      </c>
      <c r="C1361" s="437" t="s">
        <v>517</v>
      </c>
      <c r="D1361" s="437" t="s">
        <v>518</v>
      </c>
      <c r="E1361" s="437" t="s">
        <v>1393</v>
      </c>
      <c r="F1361" s="437" t="s">
        <v>33</v>
      </c>
      <c r="G1361" s="437" t="s">
        <v>1370</v>
      </c>
      <c r="H1361" s="437" t="s">
        <v>519</v>
      </c>
      <c r="I1361" s="437" t="s">
        <v>1</v>
      </c>
      <c r="J1361" s="437" t="s">
        <v>1204</v>
      </c>
      <c r="K1361" s="437" t="s">
        <v>521</v>
      </c>
      <c r="L1361" s="437" t="s">
        <v>533</v>
      </c>
      <c r="M1361" s="437">
        <v>1</v>
      </c>
      <c r="N1361" s="437">
        <v>1</v>
      </c>
      <c r="O1361" s="437">
        <v>1</v>
      </c>
      <c r="P1361" s="437">
        <v>0</v>
      </c>
      <c r="Q1361" s="437">
        <v>0</v>
      </c>
      <c r="R1361" s="437">
        <v>1</v>
      </c>
      <c r="S1361" s="448">
        <v>55481135.219999999</v>
      </c>
      <c r="T1361" s="448">
        <v>0</v>
      </c>
      <c r="U1361" s="448">
        <v>0</v>
      </c>
      <c r="V1361" s="448">
        <v>0</v>
      </c>
      <c r="W1361" s="448">
        <v>0</v>
      </c>
      <c r="X1361" s="448">
        <v>0</v>
      </c>
      <c r="Y1361" s="448">
        <v>0</v>
      </c>
      <c r="Z1361" s="448">
        <v>55481135.219999999</v>
      </c>
      <c r="AA1361" s="846">
        <v>41439</v>
      </c>
      <c r="AB1361" s="846">
        <v>45822</v>
      </c>
      <c r="AC1361" s="847">
        <v>66577362.259999998</v>
      </c>
      <c r="AD1361" s="448">
        <v>3.8416666666666668</v>
      </c>
      <c r="AE1361" s="448">
        <v>12.175000000000001</v>
      </c>
      <c r="AF1361" s="848">
        <v>7.4999999999999997E-2</v>
      </c>
      <c r="AG1361" s="448">
        <v>213140027.8035</v>
      </c>
      <c r="AH1361" s="448">
        <v>675482821.30350006</v>
      </c>
      <c r="AI1361" s="448">
        <v>4161085.1414999999</v>
      </c>
      <c r="AJ1361" s="448">
        <v>3.8416666666666668</v>
      </c>
      <c r="AK1361" s="448">
        <v>12.175000000000001</v>
      </c>
      <c r="AL1361" s="448">
        <v>7.4999999999999997E-2</v>
      </c>
    </row>
    <row r="1362" spans="1:38">
      <c r="A1362" s="437" t="s">
        <v>540</v>
      </c>
      <c r="B1362" s="437" t="s">
        <v>3140</v>
      </c>
      <c r="C1362" s="437" t="s">
        <v>517</v>
      </c>
      <c r="D1362" s="437" t="s">
        <v>518</v>
      </c>
      <c r="E1362" s="437" t="s">
        <v>1393</v>
      </c>
      <c r="F1362" s="437" t="s">
        <v>33</v>
      </c>
      <c r="G1362" s="437" t="s">
        <v>1370</v>
      </c>
      <c r="H1362" s="437" t="s">
        <v>519</v>
      </c>
      <c r="I1362" s="437" t="s">
        <v>1</v>
      </c>
      <c r="J1362" s="437" t="s">
        <v>1204</v>
      </c>
      <c r="K1362" s="437" t="s">
        <v>521</v>
      </c>
      <c r="L1362" s="437" t="s">
        <v>533</v>
      </c>
      <c r="M1362" s="437">
        <v>1</v>
      </c>
      <c r="N1362" s="437">
        <v>1</v>
      </c>
      <c r="O1362" s="437">
        <v>1</v>
      </c>
      <c r="P1362" s="437">
        <v>0</v>
      </c>
      <c r="Q1362" s="437">
        <v>0</v>
      </c>
      <c r="R1362" s="437">
        <v>1</v>
      </c>
      <c r="S1362" s="448">
        <v>55481135.219999999</v>
      </c>
      <c r="T1362" s="448">
        <v>0</v>
      </c>
      <c r="U1362" s="448">
        <v>0</v>
      </c>
      <c r="V1362" s="448">
        <v>0</v>
      </c>
      <c r="W1362" s="448">
        <v>0</v>
      </c>
      <c r="X1362" s="448">
        <v>0</v>
      </c>
      <c r="Y1362" s="448">
        <v>0</v>
      </c>
      <c r="Z1362" s="448">
        <v>55481135.219999999</v>
      </c>
      <c r="AA1362" s="846">
        <v>41467</v>
      </c>
      <c r="AB1362" s="846">
        <v>45850</v>
      </c>
      <c r="AC1362" s="847">
        <v>66577362.259999998</v>
      </c>
      <c r="AD1362" s="448">
        <v>3.9194444444444443</v>
      </c>
      <c r="AE1362" s="448">
        <v>12.175000000000001</v>
      </c>
      <c r="AF1362" s="848">
        <v>7.4999999999999997E-2</v>
      </c>
      <c r="AG1362" s="448">
        <v>217455227.20949998</v>
      </c>
      <c r="AH1362" s="448">
        <v>675482821.30350006</v>
      </c>
      <c r="AI1362" s="448">
        <v>4161085.1414999999</v>
      </c>
      <c r="AJ1362" s="448">
        <v>3.9194444444444443</v>
      </c>
      <c r="AK1362" s="448">
        <v>12.175000000000001</v>
      </c>
      <c r="AL1362" s="448">
        <v>7.4999999999999997E-2</v>
      </c>
    </row>
    <row r="1363" spans="1:38">
      <c r="A1363" s="437" t="s">
        <v>540</v>
      </c>
      <c r="B1363" s="437" t="s">
        <v>3141</v>
      </c>
      <c r="C1363" s="437" t="s">
        <v>517</v>
      </c>
      <c r="D1363" s="437" t="s">
        <v>518</v>
      </c>
      <c r="E1363" s="437" t="s">
        <v>1393</v>
      </c>
      <c r="F1363" s="437" t="s">
        <v>33</v>
      </c>
      <c r="G1363" s="437" t="s">
        <v>1370</v>
      </c>
      <c r="H1363" s="437" t="s">
        <v>519</v>
      </c>
      <c r="I1363" s="437" t="s">
        <v>1</v>
      </c>
      <c r="J1363" s="437" t="s">
        <v>1204</v>
      </c>
      <c r="K1363" s="437" t="s">
        <v>521</v>
      </c>
      <c r="L1363" s="437" t="s">
        <v>533</v>
      </c>
      <c r="M1363" s="437">
        <v>1</v>
      </c>
      <c r="N1363" s="437">
        <v>1</v>
      </c>
      <c r="O1363" s="437">
        <v>1</v>
      </c>
      <c r="P1363" s="437">
        <v>0</v>
      </c>
      <c r="Q1363" s="437">
        <v>0</v>
      </c>
      <c r="R1363" s="437">
        <v>1</v>
      </c>
      <c r="S1363" s="448">
        <v>55481135.219999999</v>
      </c>
      <c r="T1363" s="448">
        <v>0</v>
      </c>
      <c r="U1363" s="448">
        <v>0</v>
      </c>
      <c r="V1363" s="448">
        <v>2080542.57</v>
      </c>
      <c r="W1363" s="448">
        <v>0</v>
      </c>
      <c r="X1363" s="448">
        <v>0</v>
      </c>
      <c r="Y1363" s="448">
        <v>0</v>
      </c>
      <c r="Z1363" s="448">
        <v>55481135.219999999</v>
      </c>
      <c r="AA1363" s="846">
        <v>41501</v>
      </c>
      <c r="AB1363" s="846">
        <v>45884</v>
      </c>
      <c r="AC1363" s="847">
        <v>66577362.259999998</v>
      </c>
      <c r="AD1363" s="448">
        <v>4.0138888888888893</v>
      </c>
      <c r="AE1363" s="448">
        <v>12.175000000000001</v>
      </c>
      <c r="AF1363" s="848">
        <v>7.4999999999999997E-2</v>
      </c>
      <c r="AG1363" s="448">
        <v>222695112.20250002</v>
      </c>
      <c r="AH1363" s="448">
        <v>675482821.30350006</v>
      </c>
      <c r="AI1363" s="448">
        <v>4161085.1414999999</v>
      </c>
      <c r="AJ1363" s="448">
        <v>4.0138888888888893</v>
      </c>
      <c r="AK1363" s="448">
        <v>12.175000000000001</v>
      </c>
      <c r="AL1363" s="448">
        <v>7.4999999999999997E-2</v>
      </c>
    </row>
    <row r="1364" spans="1:38">
      <c r="A1364" s="437" t="s">
        <v>540</v>
      </c>
      <c r="B1364" s="437" t="s">
        <v>3142</v>
      </c>
      <c r="C1364" s="437" t="s">
        <v>517</v>
      </c>
      <c r="D1364" s="437" t="s">
        <v>518</v>
      </c>
      <c r="E1364" s="437" t="s">
        <v>1393</v>
      </c>
      <c r="F1364" s="437" t="s">
        <v>33</v>
      </c>
      <c r="G1364" s="437" t="s">
        <v>1370</v>
      </c>
      <c r="H1364" s="437" t="s">
        <v>519</v>
      </c>
      <c r="I1364" s="437" t="s">
        <v>1</v>
      </c>
      <c r="J1364" s="437" t="s">
        <v>1204</v>
      </c>
      <c r="K1364" s="437" t="s">
        <v>521</v>
      </c>
      <c r="L1364" s="437" t="s">
        <v>533</v>
      </c>
      <c r="M1364" s="437">
        <v>1</v>
      </c>
      <c r="N1364" s="437">
        <v>1</v>
      </c>
      <c r="O1364" s="437">
        <v>1</v>
      </c>
      <c r="P1364" s="437">
        <v>0</v>
      </c>
      <c r="Q1364" s="437">
        <v>0</v>
      </c>
      <c r="R1364" s="437">
        <v>1</v>
      </c>
      <c r="S1364" s="448">
        <v>78355549.950000003</v>
      </c>
      <c r="T1364" s="448">
        <v>0</v>
      </c>
      <c r="U1364" s="448">
        <v>0</v>
      </c>
      <c r="V1364" s="448">
        <v>0</v>
      </c>
      <c r="W1364" s="448">
        <v>0</v>
      </c>
      <c r="X1364" s="448">
        <v>0</v>
      </c>
      <c r="Y1364" s="448">
        <v>0</v>
      </c>
      <c r="Z1364" s="448">
        <v>78355549.950000003</v>
      </c>
      <c r="AA1364" s="846">
        <v>41530</v>
      </c>
      <c r="AB1364" s="846">
        <v>45913</v>
      </c>
      <c r="AC1364" s="847">
        <v>94026659.939999998</v>
      </c>
      <c r="AD1364" s="448">
        <v>4.0944444444444441</v>
      </c>
      <c r="AE1364" s="448">
        <v>12.175000000000001</v>
      </c>
      <c r="AF1364" s="848">
        <v>7.4999999999999997E-2</v>
      </c>
      <c r="AG1364" s="448">
        <v>320822446.18416667</v>
      </c>
      <c r="AH1364" s="448">
        <v>953978820.64125013</v>
      </c>
      <c r="AI1364" s="448">
        <v>5876666.2462499999</v>
      </c>
      <c r="AJ1364" s="448">
        <v>4.0944444444444441</v>
      </c>
      <c r="AK1364" s="448">
        <v>12.175000000000001</v>
      </c>
      <c r="AL1364" s="448">
        <v>7.4999999999999997E-2</v>
      </c>
    </row>
    <row r="1365" spans="1:38">
      <c r="A1365" s="437" t="s">
        <v>1206</v>
      </c>
      <c r="B1365" s="437" t="s">
        <v>3143</v>
      </c>
      <c r="C1365" s="437" t="s">
        <v>517</v>
      </c>
      <c r="D1365" s="437" t="s">
        <v>518</v>
      </c>
      <c r="E1365" s="437" t="s">
        <v>1393</v>
      </c>
      <c r="F1365" s="437" t="s">
        <v>33</v>
      </c>
      <c r="G1365" s="437" t="s">
        <v>1370</v>
      </c>
      <c r="H1365" s="437" t="s">
        <v>519</v>
      </c>
      <c r="I1365" s="437" t="s">
        <v>1</v>
      </c>
      <c r="J1365" s="437" t="s">
        <v>1204</v>
      </c>
      <c r="K1365" s="437" t="s">
        <v>521</v>
      </c>
      <c r="L1365" s="437" t="s">
        <v>533</v>
      </c>
      <c r="M1365" s="437">
        <v>1</v>
      </c>
      <c r="N1365" s="437">
        <v>1</v>
      </c>
      <c r="O1365" s="437">
        <v>1</v>
      </c>
      <c r="P1365" s="437">
        <v>0</v>
      </c>
      <c r="Q1365" s="437">
        <v>0</v>
      </c>
      <c r="R1365" s="437">
        <v>1</v>
      </c>
      <c r="S1365" s="448">
        <v>55481135.219999999</v>
      </c>
      <c r="T1365" s="448">
        <v>0</v>
      </c>
      <c r="U1365" s="448">
        <v>0</v>
      </c>
      <c r="V1365" s="448">
        <v>0</v>
      </c>
      <c r="W1365" s="448">
        <v>0</v>
      </c>
      <c r="X1365" s="448">
        <v>0</v>
      </c>
      <c r="Y1365" s="448">
        <v>0</v>
      </c>
      <c r="Z1365" s="448">
        <v>55481135.219999999</v>
      </c>
      <c r="AA1365" s="846">
        <v>41562</v>
      </c>
      <c r="AB1365" s="846">
        <v>45945</v>
      </c>
      <c r="AC1365" s="847">
        <v>66577362.259999998</v>
      </c>
      <c r="AD1365" s="448">
        <v>4.1833333333333336</v>
      </c>
      <c r="AE1365" s="448">
        <v>12.175000000000001</v>
      </c>
      <c r="AF1365" s="848">
        <v>7.4999999999999997E-2</v>
      </c>
      <c r="AG1365" s="448">
        <v>232096082.33700001</v>
      </c>
      <c r="AH1365" s="448">
        <v>675482821.30350006</v>
      </c>
      <c r="AI1365" s="448">
        <v>4161085.1414999999</v>
      </c>
      <c r="AJ1365" s="448">
        <v>4.1833333333333336</v>
      </c>
      <c r="AK1365" s="448">
        <v>12.175000000000001</v>
      </c>
      <c r="AL1365" s="448">
        <v>7.4999999999999997E-2</v>
      </c>
    </row>
    <row r="1366" spans="1:38">
      <c r="A1366" s="437" t="s">
        <v>1206</v>
      </c>
      <c r="B1366" s="437" t="s">
        <v>3144</v>
      </c>
      <c r="C1366" s="437" t="s">
        <v>517</v>
      </c>
      <c r="D1366" s="437" t="s">
        <v>518</v>
      </c>
      <c r="E1366" s="437" t="s">
        <v>1393</v>
      </c>
      <c r="F1366" s="437" t="s">
        <v>33</v>
      </c>
      <c r="G1366" s="437" t="s">
        <v>1370</v>
      </c>
      <c r="H1366" s="437" t="s">
        <v>519</v>
      </c>
      <c r="I1366" s="437" t="s">
        <v>1</v>
      </c>
      <c r="J1366" s="437" t="s">
        <v>1204</v>
      </c>
      <c r="K1366" s="437" t="s">
        <v>521</v>
      </c>
      <c r="L1366" s="437" t="s">
        <v>533</v>
      </c>
      <c r="M1366" s="437">
        <v>1</v>
      </c>
      <c r="N1366" s="437">
        <v>1</v>
      </c>
      <c r="O1366" s="437">
        <v>1</v>
      </c>
      <c r="P1366" s="437">
        <v>0</v>
      </c>
      <c r="Q1366" s="437">
        <v>0</v>
      </c>
      <c r="R1366" s="437">
        <v>1</v>
      </c>
      <c r="S1366" s="448">
        <v>55481135.219999999</v>
      </c>
      <c r="T1366" s="448">
        <v>0</v>
      </c>
      <c r="U1366" s="448">
        <v>0</v>
      </c>
      <c r="V1366" s="448">
        <v>0</v>
      </c>
      <c r="W1366" s="448">
        <v>0</v>
      </c>
      <c r="X1366" s="448">
        <v>0</v>
      </c>
      <c r="Y1366" s="448">
        <v>0</v>
      </c>
      <c r="Z1366" s="448">
        <v>55481135.219999999</v>
      </c>
      <c r="AA1366" s="846">
        <v>41593</v>
      </c>
      <c r="AB1366" s="846">
        <v>45976</v>
      </c>
      <c r="AC1366" s="847">
        <v>66577362.259999998</v>
      </c>
      <c r="AD1366" s="448">
        <v>4.2694444444444448</v>
      </c>
      <c r="AE1366" s="448">
        <v>12.175000000000001</v>
      </c>
      <c r="AF1366" s="848">
        <v>7.4999999999999997E-2</v>
      </c>
      <c r="AG1366" s="448">
        <v>236873624.53650001</v>
      </c>
      <c r="AH1366" s="448">
        <v>675482821.30350006</v>
      </c>
      <c r="AI1366" s="448">
        <v>4161085.1414999999</v>
      </c>
      <c r="AJ1366" s="448">
        <v>4.2694444444444448</v>
      </c>
      <c r="AK1366" s="448">
        <v>12.175000000000001</v>
      </c>
      <c r="AL1366" s="448">
        <v>7.4999999999999997E-2</v>
      </c>
    </row>
    <row r="1367" spans="1:38">
      <c r="A1367" s="437" t="s">
        <v>1206</v>
      </c>
      <c r="B1367" s="437" t="s">
        <v>3145</v>
      </c>
      <c r="C1367" s="437" t="s">
        <v>517</v>
      </c>
      <c r="D1367" s="437" t="s">
        <v>518</v>
      </c>
      <c r="E1367" s="437" t="s">
        <v>1393</v>
      </c>
      <c r="F1367" s="437" t="s">
        <v>33</v>
      </c>
      <c r="G1367" s="437" t="s">
        <v>1370</v>
      </c>
      <c r="H1367" s="437" t="s">
        <v>519</v>
      </c>
      <c r="I1367" s="437" t="s">
        <v>1</v>
      </c>
      <c r="J1367" s="437" t="s">
        <v>1204</v>
      </c>
      <c r="K1367" s="437" t="s">
        <v>521</v>
      </c>
      <c r="L1367" s="437" t="s">
        <v>533</v>
      </c>
      <c r="M1367" s="437">
        <v>1</v>
      </c>
      <c r="N1367" s="437">
        <v>1</v>
      </c>
      <c r="O1367" s="437">
        <v>1</v>
      </c>
      <c r="P1367" s="437">
        <v>0</v>
      </c>
      <c r="Q1367" s="437">
        <v>0</v>
      </c>
      <c r="R1367" s="437">
        <v>1</v>
      </c>
      <c r="S1367" s="448">
        <v>55481135.219999999</v>
      </c>
      <c r="T1367" s="448">
        <v>0</v>
      </c>
      <c r="U1367" s="448">
        <v>0</v>
      </c>
      <c r="V1367" s="448">
        <v>0</v>
      </c>
      <c r="W1367" s="448">
        <v>0</v>
      </c>
      <c r="X1367" s="448">
        <v>0</v>
      </c>
      <c r="Y1367" s="448">
        <v>0</v>
      </c>
      <c r="Z1367" s="448">
        <v>55481135.219999999</v>
      </c>
      <c r="AA1367" s="846">
        <v>41621</v>
      </c>
      <c r="AB1367" s="846">
        <v>46004</v>
      </c>
      <c r="AC1367" s="847">
        <v>66577362.259999998</v>
      </c>
      <c r="AD1367" s="448">
        <v>4.3472222222222223</v>
      </c>
      <c r="AE1367" s="448">
        <v>12.175000000000001</v>
      </c>
      <c r="AF1367" s="848">
        <v>7.4999999999999997E-2</v>
      </c>
      <c r="AG1367" s="448">
        <v>241188823.9425</v>
      </c>
      <c r="AH1367" s="448">
        <v>675482821.30350006</v>
      </c>
      <c r="AI1367" s="448">
        <v>4161085.1414999999</v>
      </c>
      <c r="AJ1367" s="448">
        <v>4.3472222222222223</v>
      </c>
      <c r="AK1367" s="448">
        <v>12.175000000000001</v>
      </c>
      <c r="AL1367" s="448">
        <v>7.4999999999999997E-2</v>
      </c>
    </row>
    <row r="1368" spans="1:38">
      <c r="A1368" s="437" t="s">
        <v>542</v>
      </c>
      <c r="B1368" s="437" t="s">
        <v>3146</v>
      </c>
      <c r="C1368" s="437" t="s">
        <v>517</v>
      </c>
      <c r="D1368" s="437" t="s">
        <v>518</v>
      </c>
      <c r="E1368" s="437" t="s">
        <v>1393</v>
      </c>
      <c r="F1368" s="437" t="s">
        <v>33</v>
      </c>
      <c r="G1368" s="437" t="s">
        <v>1370</v>
      </c>
      <c r="H1368" s="437" t="s">
        <v>519</v>
      </c>
      <c r="I1368" s="437" t="s">
        <v>1</v>
      </c>
      <c r="J1368" s="437" t="s">
        <v>1204</v>
      </c>
      <c r="K1368" s="437" t="s">
        <v>521</v>
      </c>
      <c r="L1368" s="437" t="s">
        <v>533</v>
      </c>
      <c r="M1368" s="437">
        <v>1</v>
      </c>
      <c r="N1368" s="437">
        <v>1</v>
      </c>
      <c r="O1368" s="437">
        <v>1</v>
      </c>
      <c r="P1368" s="437">
        <v>0</v>
      </c>
      <c r="Q1368" s="437">
        <v>0</v>
      </c>
      <c r="R1368" s="437">
        <v>1</v>
      </c>
      <c r="S1368" s="448">
        <v>97367831.599999994</v>
      </c>
      <c r="T1368" s="448">
        <v>0</v>
      </c>
      <c r="U1368" s="448">
        <v>0</v>
      </c>
      <c r="V1368" s="448">
        <v>0</v>
      </c>
      <c r="W1368" s="448">
        <v>0</v>
      </c>
      <c r="X1368" s="448">
        <v>0</v>
      </c>
      <c r="Y1368" s="448">
        <v>0</v>
      </c>
      <c r="Z1368" s="448">
        <v>97367831.599999994</v>
      </c>
      <c r="AA1368" s="846">
        <v>41654</v>
      </c>
      <c r="AB1368" s="846">
        <v>46037</v>
      </c>
      <c r="AC1368" s="847">
        <v>116841397.92</v>
      </c>
      <c r="AD1368" s="448">
        <v>4.4388888888888891</v>
      </c>
      <c r="AE1368" s="448">
        <v>12.175000000000001</v>
      </c>
      <c r="AF1368" s="848">
        <v>7.4999999999999997E-2</v>
      </c>
      <c r="AG1368" s="448">
        <v>432204985.82444441</v>
      </c>
      <c r="AH1368" s="448">
        <v>1185453349.73</v>
      </c>
      <c r="AI1368" s="448">
        <v>7302587.3699999992</v>
      </c>
      <c r="AJ1368" s="448">
        <v>4.4388888888888891</v>
      </c>
      <c r="AK1368" s="448">
        <v>12.175000000000001</v>
      </c>
      <c r="AL1368" s="448">
        <v>7.4999999999999997E-2</v>
      </c>
    </row>
    <row r="1369" spans="1:38">
      <c r="A1369" s="437" t="s">
        <v>542</v>
      </c>
      <c r="B1369" s="437" t="s">
        <v>3147</v>
      </c>
      <c r="C1369" s="437" t="s">
        <v>517</v>
      </c>
      <c r="D1369" s="437" t="s">
        <v>518</v>
      </c>
      <c r="E1369" s="437" t="s">
        <v>1393</v>
      </c>
      <c r="F1369" s="437" t="s">
        <v>33</v>
      </c>
      <c r="G1369" s="437" t="s">
        <v>1370</v>
      </c>
      <c r="H1369" s="437" t="s">
        <v>519</v>
      </c>
      <c r="I1369" s="437" t="s">
        <v>1</v>
      </c>
      <c r="J1369" s="437" t="s">
        <v>1204</v>
      </c>
      <c r="K1369" s="437" t="s">
        <v>521</v>
      </c>
      <c r="L1369" s="437" t="s">
        <v>533</v>
      </c>
      <c r="M1369" s="437">
        <v>1</v>
      </c>
      <c r="N1369" s="437">
        <v>1</v>
      </c>
      <c r="O1369" s="437">
        <v>1</v>
      </c>
      <c r="P1369" s="437">
        <v>0</v>
      </c>
      <c r="Q1369" s="437">
        <v>0</v>
      </c>
      <c r="R1369" s="437">
        <v>1</v>
      </c>
      <c r="S1369" s="448">
        <v>73403643.75</v>
      </c>
      <c r="T1369" s="448">
        <v>0</v>
      </c>
      <c r="U1369" s="448">
        <v>12233940.630000001</v>
      </c>
      <c r="V1369" s="448">
        <v>2752636.64</v>
      </c>
      <c r="W1369" s="448">
        <v>0</v>
      </c>
      <c r="X1369" s="448">
        <v>0</v>
      </c>
      <c r="Y1369" s="448">
        <v>0</v>
      </c>
      <c r="Z1369" s="448">
        <v>61169703.119999997</v>
      </c>
      <c r="AA1369" s="846">
        <v>41684</v>
      </c>
      <c r="AB1369" s="846">
        <v>46067</v>
      </c>
      <c r="AC1369" s="847">
        <v>73403643.75</v>
      </c>
      <c r="AD1369" s="448">
        <v>4.5222222222222221</v>
      </c>
      <c r="AE1369" s="448">
        <v>12.175000000000001</v>
      </c>
      <c r="AF1369" s="848">
        <v>7.4999999999999997E-2</v>
      </c>
      <c r="AG1369" s="448">
        <v>276622990.77599996</v>
      </c>
      <c r="AH1369" s="448">
        <v>744741135.48600006</v>
      </c>
      <c r="AI1369" s="448">
        <v>4587727.7339999992</v>
      </c>
      <c r="AJ1369" s="448">
        <v>4.5222222222222221</v>
      </c>
      <c r="AK1369" s="448">
        <v>12.175000000000001</v>
      </c>
      <c r="AL1369" s="448">
        <v>7.4999999999999997E-2</v>
      </c>
    </row>
    <row r="1370" spans="1:38">
      <c r="A1370" s="437" t="s">
        <v>542</v>
      </c>
      <c r="B1370" s="437" t="s">
        <v>3148</v>
      </c>
      <c r="C1370" s="437" t="s">
        <v>517</v>
      </c>
      <c r="D1370" s="437" t="s">
        <v>518</v>
      </c>
      <c r="E1370" s="437" t="s">
        <v>1393</v>
      </c>
      <c r="F1370" s="437" t="s">
        <v>33</v>
      </c>
      <c r="G1370" s="437" t="s">
        <v>1370</v>
      </c>
      <c r="H1370" s="437" t="s">
        <v>519</v>
      </c>
      <c r="I1370" s="437" t="s">
        <v>1</v>
      </c>
      <c r="J1370" s="437" t="s">
        <v>1204</v>
      </c>
      <c r="K1370" s="437" t="s">
        <v>521</v>
      </c>
      <c r="L1370" s="437" t="s">
        <v>533</v>
      </c>
      <c r="M1370" s="437">
        <v>1</v>
      </c>
      <c r="N1370" s="437">
        <v>1</v>
      </c>
      <c r="O1370" s="437">
        <v>1</v>
      </c>
      <c r="P1370" s="437">
        <v>0</v>
      </c>
      <c r="Q1370" s="437">
        <v>0</v>
      </c>
      <c r="R1370" s="437">
        <v>1</v>
      </c>
      <c r="S1370" s="448">
        <v>74230968.409999996</v>
      </c>
      <c r="T1370" s="448">
        <v>0</v>
      </c>
      <c r="U1370" s="448">
        <v>0</v>
      </c>
      <c r="V1370" s="448">
        <v>0</v>
      </c>
      <c r="W1370" s="448">
        <v>0</v>
      </c>
      <c r="X1370" s="448">
        <v>0</v>
      </c>
      <c r="Y1370" s="448">
        <v>0</v>
      </c>
      <c r="Z1370" s="448">
        <v>74230968.409999996</v>
      </c>
      <c r="AA1370" s="846">
        <v>41712</v>
      </c>
      <c r="AB1370" s="846">
        <v>46095</v>
      </c>
      <c r="AC1370" s="847">
        <v>74230968.409999996</v>
      </c>
      <c r="AD1370" s="448">
        <v>4.5999999999999996</v>
      </c>
      <c r="AE1370" s="448">
        <v>12.175000000000001</v>
      </c>
      <c r="AF1370" s="848">
        <v>7.4999999999999997E-2</v>
      </c>
      <c r="AG1370" s="448">
        <v>341462454.68599993</v>
      </c>
      <c r="AH1370" s="448">
        <v>903762040.39174998</v>
      </c>
      <c r="AI1370" s="448">
        <v>5567322.6307499995</v>
      </c>
      <c r="AJ1370" s="448">
        <v>4.5999999999999996</v>
      </c>
      <c r="AK1370" s="448">
        <v>12.175000000000001</v>
      </c>
      <c r="AL1370" s="448">
        <v>7.4999999999999997E-2</v>
      </c>
    </row>
    <row r="1371" spans="1:38">
      <c r="A1371" s="437" t="s">
        <v>542</v>
      </c>
      <c r="B1371" s="437" t="s">
        <v>3149</v>
      </c>
      <c r="C1371" s="437" t="s">
        <v>517</v>
      </c>
      <c r="D1371" s="437" t="s">
        <v>518</v>
      </c>
      <c r="E1371" s="437" t="s">
        <v>1393</v>
      </c>
      <c r="F1371" s="437" t="s">
        <v>33</v>
      </c>
      <c r="G1371" s="437" t="s">
        <v>1370</v>
      </c>
      <c r="H1371" s="437" t="s">
        <v>519</v>
      </c>
      <c r="I1371" s="437" t="s">
        <v>1</v>
      </c>
      <c r="J1371" s="437" t="s">
        <v>1204</v>
      </c>
      <c r="K1371" s="437" t="s">
        <v>521</v>
      </c>
      <c r="L1371" s="437" t="s">
        <v>533</v>
      </c>
      <c r="M1371" s="437">
        <v>1</v>
      </c>
      <c r="N1371" s="437">
        <v>1</v>
      </c>
      <c r="O1371" s="437">
        <v>1</v>
      </c>
      <c r="P1371" s="437">
        <v>0</v>
      </c>
      <c r="Q1371" s="437">
        <v>0</v>
      </c>
      <c r="R1371" s="437">
        <v>1</v>
      </c>
      <c r="S1371" s="448">
        <v>91230654.299999997</v>
      </c>
      <c r="T1371" s="448">
        <v>0</v>
      </c>
      <c r="U1371" s="448">
        <v>0</v>
      </c>
      <c r="V1371" s="448">
        <v>0</v>
      </c>
      <c r="W1371" s="448">
        <v>0</v>
      </c>
      <c r="X1371" s="448">
        <v>0</v>
      </c>
      <c r="Y1371" s="448">
        <v>0</v>
      </c>
      <c r="Z1371" s="448">
        <v>91230654.299999997</v>
      </c>
      <c r="AA1371" s="846">
        <v>41744</v>
      </c>
      <c r="AB1371" s="846">
        <v>46127</v>
      </c>
      <c r="AC1371" s="847">
        <v>91230654.299999997</v>
      </c>
      <c r="AD1371" s="448">
        <v>4.6888888888888891</v>
      </c>
      <c r="AE1371" s="448">
        <v>12.175000000000001</v>
      </c>
      <c r="AF1371" s="848">
        <v>7.4999999999999997E-2</v>
      </c>
      <c r="AG1371" s="448">
        <v>427770401.27333331</v>
      </c>
      <c r="AH1371" s="448">
        <v>1110733216.1025</v>
      </c>
      <c r="AI1371" s="448">
        <v>6842299.0724999998</v>
      </c>
      <c r="AJ1371" s="448">
        <v>4.6888888888888891</v>
      </c>
      <c r="AK1371" s="448">
        <v>12.175000000000001</v>
      </c>
      <c r="AL1371" s="448">
        <v>7.4999999999999997E-2</v>
      </c>
    </row>
    <row r="1372" spans="1:38">
      <c r="A1372" s="437" t="s">
        <v>542</v>
      </c>
      <c r="B1372" s="437" t="s">
        <v>3150</v>
      </c>
      <c r="C1372" s="437" t="s">
        <v>517</v>
      </c>
      <c r="D1372" s="437" t="s">
        <v>518</v>
      </c>
      <c r="E1372" s="437" t="s">
        <v>1393</v>
      </c>
      <c r="F1372" s="437" t="s">
        <v>33</v>
      </c>
      <c r="G1372" s="437" t="s">
        <v>1370</v>
      </c>
      <c r="H1372" s="437" t="s">
        <v>519</v>
      </c>
      <c r="I1372" s="437" t="s">
        <v>1</v>
      </c>
      <c r="J1372" s="437" t="s">
        <v>1204</v>
      </c>
      <c r="K1372" s="437" t="s">
        <v>521</v>
      </c>
      <c r="L1372" s="437" t="s">
        <v>533</v>
      </c>
      <c r="M1372" s="437">
        <v>1</v>
      </c>
      <c r="N1372" s="437">
        <v>1</v>
      </c>
      <c r="O1372" s="437">
        <v>1</v>
      </c>
      <c r="P1372" s="437">
        <v>0</v>
      </c>
      <c r="Q1372" s="437">
        <v>0</v>
      </c>
      <c r="R1372" s="437">
        <v>1</v>
      </c>
      <c r="S1372" s="448">
        <v>75247453.769999996</v>
      </c>
      <c r="T1372" s="448">
        <v>0</v>
      </c>
      <c r="U1372" s="448">
        <v>0</v>
      </c>
      <c r="V1372" s="448">
        <v>0</v>
      </c>
      <c r="W1372" s="448">
        <v>0</v>
      </c>
      <c r="X1372" s="448">
        <v>0</v>
      </c>
      <c r="Y1372" s="448">
        <v>0</v>
      </c>
      <c r="Z1372" s="448">
        <v>75247453.769999996</v>
      </c>
      <c r="AA1372" s="846">
        <v>41774</v>
      </c>
      <c r="AB1372" s="846">
        <v>46157</v>
      </c>
      <c r="AC1372" s="847">
        <v>75247453.769999996</v>
      </c>
      <c r="AD1372" s="448">
        <v>4.7722222222222221</v>
      </c>
      <c r="AE1372" s="448">
        <v>12.175000000000001</v>
      </c>
      <c r="AF1372" s="848">
        <v>7.4999999999999997E-2</v>
      </c>
      <c r="AG1372" s="448">
        <v>359097571.04683334</v>
      </c>
      <c r="AH1372" s="448">
        <v>916137749.64974999</v>
      </c>
      <c r="AI1372" s="448">
        <v>5643559.0327499993</v>
      </c>
      <c r="AJ1372" s="448">
        <v>4.7722222222222221</v>
      </c>
      <c r="AK1372" s="448">
        <v>12.175000000000001</v>
      </c>
      <c r="AL1372" s="448">
        <v>7.4999999999999997E-2</v>
      </c>
    </row>
    <row r="1373" spans="1:38">
      <c r="A1373" s="437" t="s">
        <v>543</v>
      </c>
      <c r="B1373" s="437" t="s">
        <v>3151</v>
      </c>
      <c r="C1373" s="437" t="s">
        <v>517</v>
      </c>
      <c r="D1373" s="437" t="s">
        <v>518</v>
      </c>
      <c r="E1373" s="437" t="s">
        <v>1393</v>
      </c>
      <c r="F1373" s="437" t="s">
        <v>33</v>
      </c>
      <c r="G1373" s="437" t="s">
        <v>1370</v>
      </c>
      <c r="H1373" s="437" t="s">
        <v>519</v>
      </c>
      <c r="I1373" s="437" t="s">
        <v>1</v>
      </c>
      <c r="J1373" s="437" t="s">
        <v>1204</v>
      </c>
      <c r="K1373" s="437" t="s">
        <v>521</v>
      </c>
      <c r="L1373" s="437" t="s">
        <v>533</v>
      </c>
      <c r="M1373" s="437">
        <v>1</v>
      </c>
      <c r="N1373" s="437">
        <v>1</v>
      </c>
      <c r="O1373" s="437">
        <v>1</v>
      </c>
      <c r="P1373" s="437">
        <v>0</v>
      </c>
      <c r="Q1373" s="437">
        <v>0</v>
      </c>
      <c r="R1373" s="437">
        <v>1</v>
      </c>
      <c r="S1373" s="448">
        <v>58413258.609999999</v>
      </c>
      <c r="T1373" s="448">
        <v>0</v>
      </c>
      <c r="U1373" s="448">
        <v>0</v>
      </c>
      <c r="V1373" s="448">
        <v>0</v>
      </c>
      <c r="W1373" s="448">
        <v>0</v>
      </c>
      <c r="X1373" s="448">
        <v>0</v>
      </c>
      <c r="Y1373" s="448">
        <v>0</v>
      </c>
      <c r="Z1373" s="448">
        <v>58413258.609999999</v>
      </c>
      <c r="AA1373" s="846">
        <v>41803</v>
      </c>
      <c r="AB1373" s="846">
        <v>46186</v>
      </c>
      <c r="AC1373" s="847">
        <v>58413258.609999999</v>
      </c>
      <c r="AD1373" s="448">
        <v>4.8527777777777779</v>
      </c>
      <c r="AE1373" s="448">
        <v>12.175000000000001</v>
      </c>
      <c r="AF1373" s="848">
        <v>7.4999999999999997E-2</v>
      </c>
      <c r="AG1373" s="448">
        <v>283466563.31019443</v>
      </c>
      <c r="AH1373" s="448">
        <v>711181423.57675004</v>
      </c>
      <c r="AI1373" s="448">
        <v>4380994.3957500001</v>
      </c>
      <c r="AJ1373" s="448">
        <v>4.8527777777777779</v>
      </c>
      <c r="AK1373" s="448">
        <v>12.175000000000001</v>
      </c>
      <c r="AL1373" s="448">
        <v>7.4999999999999997E-2</v>
      </c>
    </row>
    <row r="1374" spans="1:38">
      <c r="A1374" s="437" t="s">
        <v>543</v>
      </c>
      <c r="B1374" s="437" t="s">
        <v>3152</v>
      </c>
      <c r="C1374" s="437" t="s">
        <v>517</v>
      </c>
      <c r="D1374" s="437" t="s">
        <v>518</v>
      </c>
      <c r="E1374" s="437" t="s">
        <v>1393</v>
      </c>
      <c r="F1374" s="437" t="s">
        <v>33</v>
      </c>
      <c r="G1374" s="437" t="s">
        <v>1370</v>
      </c>
      <c r="H1374" s="437" t="s">
        <v>519</v>
      </c>
      <c r="I1374" s="437" t="s">
        <v>1</v>
      </c>
      <c r="J1374" s="437" t="s">
        <v>1204</v>
      </c>
      <c r="K1374" s="437" t="s">
        <v>521</v>
      </c>
      <c r="L1374" s="437" t="s">
        <v>533</v>
      </c>
      <c r="M1374" s="437">
        <v>1</v>
      </c>
      <c r="N1374" s="437">
        <v>1</v>
      </c>
      <c r="O1374" s="437">
        <v>1</v>
      </c>
      <c r="P1374" s="437">
        <v>0</v>
      </c>
      <c r="Q1374" s="437">
        <v>0</v>
      </c>
      <c r="R1374" s="437">
        <v>1</v>
      </c>
      <c r="S1374" s="448">
        <v>75386000.239999995</v>
      </c>
      <c r="T1374" s="448">
        <v>0</v>
      </c>
      <c r="U1374" s="448">
        <v>0</v>
      </c>
      <c r="V1374" s="448">
        <v>0</v>
      </c>
      <c r="W1374" s="448">
        <v>0</v>
      </c>
      <c r="X1374" s="448">
        <v>0</v>
      </c>
      <c r="Y1374" s="448">
        <v>0</v>
      </c>
      <c r="Z1374" s="448">
        <v>75386000.239999995</v>
      </c>
      <c r="AA1374" s="846">
        <v>41835</v>
      </c>
      <c r="AB1374" s="846">
        <v>46218</v>
      </c>
      <c r="AC1374" s="847">
        <v>75386000.239999995</v>
      </c>
      <c r="AD1374" s="448">
        <v>4.9416666666666664</v>
      </c>
      <c r="AE1374" s="448">
        <v>12.175000000000001</v>
      </c>
      <c r="AF1374" s="848">
        <v>7.4999999999999997E-2</v>
      </c>
      <c r="AG1374" s="448">
        <v>372532484.5193333</v>
      </c>
      <c r="AH1374" s="448">
        <v>917824552.92199993</v>
      </c>
      <c r="AI1374" s="448">
        <v>5653950.0179999992</v>
      </c>
      <c r="AJ1374" s="448">
        <v>4.9416666666666664</v>
      </c>
      <c r="AK1374" s="448">
        <v>12.175000000000001</v>
      </c>
      <c r="AL1374" s="448">
        <v>7.4999999999999997E-2</v>
      </c>
    </row>
    <row r="1375" spans="1:38">
      <c r="A1375" s="437" t="s">
        <v>1132</v>
      </c>
      <c r="B1375" s="437" t="s">
        <v>3153</v>
      </c>
      <c r="C1375" s="437" t="s">
        <v>517</v>
      </c>
      <c r="D1375" s="437" t="s">
        <v>518</v>
      </c>
      <c r="E1375" s="437" t="s">
        <v>1393</v>
      </c>
      <c r="F1375" s="437" t="s">
        <v>33</v>
      </c>
      <c r="G1375" s="437" t="s">
        <v>1370</v>
      </c>
      <c r="H1375" s="437" t="s">
        <v>519</v>
      </c>
      <c r="I1375" s="437" t="s">
        <v>1</v>
      </c>
      <c r="J1375" s="437" t="s">
        <v>1204</v>
      </c>
      <c r="K1375" s="437" t="s">
        <v>521</v>
      </c>
      <c r="L1375" s="437" t="s">
        <v>533</v>
      </c>
      <c r="M1375" s="437">
        <v>1</v>
      </c>
      <c r="N1375" s="437">
        <v>1</v>
      </c>
      <c r="O1375" s="437">
        <v>1</v>
      </c>
      <c r="P1375" s="437">
        <v>0</v>
      </c>
      <c r="Q1375" s="437">
        <v>0</v>
      </c>
      <c r="R1375" s="437">
        <v>1</v>
      </c>
      <c r="S1375" s="448">
        <v>78581498.409999996</v>
      </c>
      <c r="T1375" s="448">
        <v>0</v>
      </c>
      <c r="U1375" s="448">
        <v>0</v>
      </c>
      <c r="V1375" s="448">
        <v>0</v>
      </c>
      <c r="W1375" s="448">
        <v>0</v>
      </c>
      <c r="X1375" s="448">
        <v>0</v>
      </c>
      <c r="Y1375" s="448">
        <v>0</v>
      </c>
      <c r="Z1375" s="448">
        <v>78581498.409999996</v>
      </c>
      <c r="AA1375" s="846">
        <v>41957</v>
      </c>
      <c r="AB1375" s="846">
        <v>46340</v>
      </c>
      <c r="AC1375" s="847">
        <v>78581498.409999996</v>
      </c>
      <c r="AD1375" s="448">
        <v>5.2805555555555559</v>
      </c>
      <c r="AE1375" s="448">
        <v>12.175000000000001</v>
      </c>
      <c r="AF1375" s="848">
        <v>7.4999999999999997E-2</v>
      </c>
      <c r="AG1375" s="448">
        <v>414953967.99280554</v>
      </c>
      <c r="AH1375" s="448">
        <v>956729743.14174998</v>
      </c>
      <c r="AI1375" s="448">
        <v>5893612.3807499995</v>
      </c>
      <c r="AJ1375" s="448">
        <v>5.2805555555555559</v>
      </c>
      <c r="AK1375" s="448">
        <v>12.175000000000001</v>
      </c>
      <c r="AL1375" s="448">
        <v>7.4999999999999997E-2</v>
      </c>
    </row>
    <row r="1376" spans="1:38">
      <c r="A1376" s="437" t="s">
        <v>1132</v>
      </c>
      <c r="B1376" s="437" t="s">
        <v>3154</v>
      </c>
      <c r="C1376" s="437" t="s">
        <v>517</v>
      </c>
      <c r="D1376" s="437" t="s">
        <v>518</v>
      </c>
      <c r="E1376" s="437" t="s">
        <v>1393</v>
      </c>
      <c r="F1376" s="437" t="s">
        <v>33</v>
      </c>
      <c r="G1376" s="437" t="s">
        <v>1370</v>
      </c>
      <c r="H1376" s="437" t="s">
        <v>519</v>
      </c>
      <c r="I1376" s="437" t="s">
        <v>1</v>
      </c>
      <c r="J1376" s="437" t="s">
        <v>1204</v>
      </c>
      <c r="K1376" s="437" t="s">
        <v>521</v>
      </c>
      <c r="L1376" s="437" t="s">
        <v>533</v>
      </c>
      <c r="M1376" s="437">
        <v>1</v>
      </c>
      <c r="N1376" s="437">
        <v>1</v>
      </c>
      <c r="O1376" s="437">
        <v>1</v>
      </c>
      <c r="P1376" s="437">
        <v>0</v>
      </c>
      <c r="Q1376" s="437">
        <v>0</v>
      </c>
      <c r="R1376" s="437">
        <v>1</v>
      </c>
      <c r="S1376" s="448">
        <v>78504288.269999996</v>
      </c>
      <c r="T1376" s="448">
        <v>0</v>
      </c>
      <c r="U1376" s="448">
        <v>0</v>
      </c>
      <c r="V1376" s="448">
        <v>0</v>
      </c>
      <c r="W1376" s="448">
        <v>0</v>
      </c>
      <c r="X1376" s="448">
        <v>0</v>
      </c>
      <c r="Y1376" s="448">
        <v>0</v>
      </c>
      <c r="Z1376" s="448">
        <v>78504288.269999996</v>
      </c>
      <c r="AA1376" s="846">
        <v>41988</v>
      </c>
      <c r="AB1376" s="846">
        <v>46371</v>
      </c>
      <c r="AC1376" s="847">
        <v>78504288.269999996</v>
      </c>
      <c r="AD1376" s="448">
        <v>5.3666666666666663</v>
      </c>
      <c r="AE1376" s="448">
        <v>12.175000000000001</v>
      </c>
      <c r="AF1376" s="848">
        <v>7.4999999999999997E-2</v>
      </c>
      <c r="AG1376" s="448">
        <v>421306347.04899997</v>
      </c>
      <c r="AH1376" s="448">
        <v>955789709.68725002</v>
      </c>
      <c r="AI1376" s="448">
        <v>5887821.6202499997</v>
      </c>
      <c r="AJ1376" s="448">
        <v>5.3666666666666663</v>
      </c>
      <c r="AK1376" s="448">
        <v>12.175000000000001</v>
      </c>
      <c r="AL1376" s="448">
        <v>7.4999999999999997E-2</v>
      </c>
    </row>
    <row r="1377" spans="1:38">
      <c r="A1377" s="437" t="s">
        <v>1132</v>
      </c>
      <c r="B1377" s="437" t="s">
        <v>3155</v>
      </c>
      <c r="C1377" s="437" t="s">
        <v>517</v>
      </c>
      <c r="D1377" s="437" t="s">
        <v>518</v>
      </c>
      <c r="E1377" s="437" t="s">
        <v>1393</v>
      </c>
      <c r="F1377" s="437" t="s">
        <v>33</v>
      </c>
      <c r="G1377" s="437" t="s">
        <v>1370</v>
      </c>
      <c r="H1377" s="437" t="s">
        <v>519</v>
      </c>
      <c r="I1377" s="437" t="s">
        <v>1</v>
      </c>
      <c r="J1377" s="437" t="s">
        <v>1204</v>
      </c>
      <c r="K1377" s="437" t="s">
        <v>521</v>
      </c>
      <c r="L1377" s="437" t="s">
        <v>533</v>
      </c>
      <c r="M1377" s="437">
        <v>1</v>
      </c>
      <c r="N1377" s="437">
        <v>1</v>
      </c>
      <c r="O1377" s="437">
        <v>1</v>
      </c>
      <c r="P1377" s="437">
        <v>0</v>
      </c>
      <c r="Q1377" s="437">
        <v>0</v>
      </c>
      <c r="R1377" s="437">
        <v>1</v>
      </c>
      <c r="S1377" s="448">
        <v>151692276.91</v>
      </c>
      <c r="T1377" s="448">
        <v>0</v>
      </c>
      <c r="U1377" s="448">
        <v>0</v>
      </c>
      <c r="V1377" s="448">
        <v>0</v>
      </c>
      <c r="W1377" s="448">
        <v>0</v>
      </c>
      <c r="X1377" s="448">
        <v>0</v>
      </c>
      <c r="Y1377" s="448">
        <v>0</v>
      </c>
      <c r="Z1377" s="448">
        <v>151692276.91</v>
      </c>
      <c r="AA1377" s="846">
        <v>42019</v>
      </c>
      <c r="AB1377" s="846">
        <v>46402</v>
      </c>
      <c r="AC1377" s="847">
        <v>151692276.91</v>
      </c>
      <c r="AD1377" s="448">
        <v>5.4527777777777775</v>
      </c>
      <c r="AE1377" s="448">
        <v>12.175000000000001</v>
      </c>
      <c r="AF1377" s="848">
        <v>7.4999999999999997E-2</v>
      </c>
      <c r="AG1377" s="448">
        <v>827144276.59536099</v>
      </c>
      <c r="AH1377" s="448">
        <v>1846853471.37925</v>
      </c>
      <c r="AI1377" s="448">
        <v>11376920.76825</v>
      </c>
      <c r="AJ1377" s="448">
        <v>5.4527777777777775</v>
      </c>
      <c r="AK1377" s="448">
        <v>12.175000000000001</v>
      </c>
      <c r="AL1377" s="448">
        <v>7.4999999999999997E-2</v>
      </c>
    </row>
    <row r="1378" spans="1:38">
      <c r="A1378" s="437" t="s">
        <v>544</v>
      </c>
      <c r="B1378" s="437" t="s">
        <v>3156</v>
      </c>
      <c r="C1378" s="437" t="s">
        <v>517</v>
      </c>
      <c r="D1378" s="437" t="s">
        <v>518</v>
      </c>
      <c r="E1378" s="437" t="s">
        <v>1393</v>
      </c>
      <c r="F1378" s="437" t="s">
        <v>33</v>
      </c>
      <c r="G1378" s="437" t="s">
        <v>1370</v>
      </c>
      <c r="H1378" s="437" t="s">
        <v>519</v>
      </c>
      <c r="I1378" s="437" t="s">
        <v>1</v>
      </c>
      <c r="J1378" s="437" t="s">
        <v>1204</v>
      </c>
      <c r="K1378" s="437" t="s">
        <v>521</v>
      </c>
      <c r="L1378" s="437" t="s">
        <v>533</v>
      </c>
      <c r="M1378" s="437">
        <v>1</v>
      </c>
      <c r="N1378" s="437">
        <v>1</v>
      </c>
      <c r="O1378" s="437">
        <v>1</v>
      </c>
      <c r="P1378" s="437">
        <v>0</v>
      </c>
      <c r="Q1378" s="437">
        <v>0</v>
      </c>
      <c r="R1378" s="437">
        <v>1</v>
      </c>
      <c r="S1378" s="448">
        <v>85554534.609999999</v>
      </c>
      <c r="T1378" s="448">
        <v>0</v>
      </c>
      <c r="U1378" s="448">
        <v>0</v>
      </c>
      <c r="V1378" s="448">
        <v>0</v>
      </c>
      <c r="W1378" s="448">
        <v>0</v>
      </c>
      <c r="X1378" s="448">
        <v>0</v>
      </c>
      <c r="Y1378" s="448">
        <v>0</v>
      </c>
      <c r="Z1378" s="448">
        <v>85554534.609999999</v>
      </c>
      <c r="AA1378" s="846">
        <v>42088</v>
      </c>
      <c r="AB1378" s="846">
        <v>46471</v>
      </c>
      <c r="AC1378" s="847">
        <v>85554534.609999999</v>
      </c>
      <c r="AD1378" s="448">
        <v>5.6444444444444448</v>
      </c>
      <c r="AE1378" s="448">
        <v>12.175000000000001</v>
      </c>
      <c r="AF1378" s="848">
        <v>7.4999999999999997E-2</v>
      </c>
      <c r="AG1378" s="448">
        <v>482907817.57644445</v>
      </c>
      <c r="AH1378" s="448">
        <v>1041626458.8767501</v>
      </c>
      <c r="AI1378" s="448">
        <v>6416590.0957499994</v>
      </c>
      <c r="AJ1378" s="448">
        <v>5.6444444444444448</v>
      </c>
      <c r="AK1378" s="448">
        <v>12.175000000000001</v>
      </c>
      <c r="AL1378" s="448">
        <v>7.4999999999999997E-2</v>
      </c>
    </row>
    <row r="1379" spans="1:38">
      <c r="A1379" s="437" t="s">
        <v>544</v>
      </c>
      <c r="B1379" s="437" t="s">
        <v>3157</v>
      </c>
      <c r="C1379" s="437" t="s">
        <v>517</v>
      </c>
      <c r="D1379" s="437" t="s">
        <v>518</v>
      </c>
      <c r="E1379" s="437" t="s">
        <v>1393</v>
      </c>
      <c r="F1379" s="437" t="s">
        <v>33</v>
      </c>
      <c r="G1379" s="437" t="s">
        <v>1370</v>
      </c>
      <c r="H1379" s="437" t="s">
        <v>519</v>
      </c>
      <c r="I1379" s="437" t="s">
        <v>1</v>
      </c>
      <c r="J1379" s="437" t="s">
        <v>1204</v>
      </c>
      <c r="K1379" s="437" t="s">
        <v>521</v>
      </c>
      <c r="L1379" s="437" t="s">
        <v>533</v>
      </c>
      <c r="M1379" s="437">
        <v>1</v>
      </c>
      <c r="N1379" s="437">
        <v>1</v>
      </c>
      <c r="O1379" s="437">
        <v>1</v>
      </c>
      <c r="P1379" s="437">
        <v>0</v>
      </c>
      <c r="Q1379" s="437">
        <v>0</v>
      </c>
      <c r="R1379" s="437">
        <v>1</v>
      </c>
      <c r="S1379" s="448">
        <v>85404710.010000005</v>
      </c>
      <c r="T1379" s="448">
        <v>0</v>
      </c>
      <c r="U1379" s="448">
        <v>0</v>
      </c>
      <c r="V1379" s="448">
        <v>0</v>
      </c>
      <c r="W1379" s="448">
        <v>0</v>
      </c>
      <c r="X1379" s="448">
        <v>0</v>
      </c>
      <c r="Y1379" s="448">
        <v>0</v>
      </c>
      <c r="Z1379" s="448">
        <v>85404710.010000005</v>
      </c>
      <c r="AA1379" s="846">
        <v>42088</v>
      </c>
      <c r="AB1379" s="846">
        <v>46471</v>
      </c>
      <c r="AC1379" s="847">
        <v>85404710.010000005</v>
      </c>
      <c r="AD1379" s="448">
        <v>5.6444444444444448</v>
      </c>
      <c r="AE1379" s="448">
        <v>12.175000000000001</v>
      </c>
      <c r="AF1379" s="848">
        <v>7.4999999999999997E-2</v>
      </c>
      <c r="AG1379" s="448">
        <v>482062140.94533342</v>
      </c>
      <c r="AH1379" s="448">
        <v>1039802344.3717501</v>
      </c>
      <c r="AI1379" s="448">
        <v>6405353.2507500006</v>
      </c>
      <c r="AJ1379" s="448">
        <v>5.6444444444444448</v>
      </c>
      <c r="AK1379" s="448">
        <v>12.175000000000001</v>
      </c>
      <c r="AL1379" s="448">
        <v>7.4999999999999997E-2</v>
      </c>
    </row>
    <row r="1380" spans="1:38">
      <c r="A1380" s="437" t="s">
        <v>544</v>
      </c>
      <c r="B1380" s="437" t="s">
        <v>3158</v>
      </c>
      <c r="C1380" s="437" t="s">
        <v>517</v>
      </c>
      <c r="D1380" s="437" t="s">
        <v>518</v>
      </c>
      <c r="E1380" s="437" t="s">
        <v>1393</v>
      </c>
      <c r="F1380" s="437" t="s">
        <v>33</v>
      </c>
      <c r="G1380" s="437" t="s">
        <v>1370</v>
      </c>
      <c r="H1380" s="437" t="s">
        <v>519</v>
      </c>
      <c r="I1380" s="437" t="s">
        <v>1</v>
      </c>
      <c r="J1380" s="437" t="s">
        <v>1204</v>
      </c>
      <c r="K1380" s="437" t="s">
        <v>521</v>
      </c>
      <c r="L1380" s="437" t="s">
        <v>533</v>
      </c>
      <c r="M1380" s="437">
        <v>1</v>
      </c>
      <c r="N1380" s="437">
        <v>1</v>
      </c>
      <c r="O1380" s="437">
        <v>1</v>
      </c>
      <c r="P1380" s="437">
        <v>0</v>
      </c>
      <c r="Q1380" s="437">
        <v>0</v>
      </c>
      <c r="R1380" s="437">
        <v>1</v>
      </c>
      <c r="S1380" s="448">
        <v>105463902.08</v>
      </c>
      <c r="T1380" s="448">
        <v>0</v>
      </c>
      <c r="U1380" s="448">
        <v>0</v>
      </c>
      <c r="V1380" s="448">
        <v>0</v>
      </c>
      <c r="W1380" s="448">
        <v>0</v>
      </c>
      <c r="X1380" s="448">
        <v>0</v>
      </c>
      <c r="Y1380" s="448">
        <v>0</v>
      </c>
      <c r="Z1380" s="448">
        <v>105463902.08</v>
      </c>
      <c r="AA1380" s="846">
        <v>42109</v>
      </c>
      <c r="AB1380" s="846">
        <v>46492</v>
      </c>
      <c r="AC1380" s="847">
        <v>105463902.08</v>
      </c>
      <c r="AD1380" s="448">
        <v>5.7027777777777775</v>
      </c>
      <c r="AE1380" s="448">
        <v>12.175000000000001</v>
      </c>
      <c r="AF1380" s="848">
        <v>7.4999999999999997E-2</v>
      </c>
      <c r="AG1380" s="448">
        <v>601437197.13955557</v>
      </c>
      <c r="AH1380" s="448">
        <v>1284023007.8240001</v>
      </c>
      <c r="AI1380" s="448">
        <v>7909792.6559999995</v>
      </c>
      <c r="AJ1380" s="448">
        <v>5.7027777777777784</v>
      </c>
      <c r="AK1380" s="448">
        <v>12.175000000000001</v>
      </c>
      <c r="AL1380" s="448">
        <v>7.4999999999999997E-2</v>
      </c>
    </row>
    <row r="1381" spans="1:38">
      <c r="A1381" s="437" t="s">
        <v>540</v>
      </c>
      <c r="B1381" s="437" t="s">
        <v>3159</v>
      </c>
      <c r="C1381" s="437" t="s">
        <v>517</v>
      </c>
      <c r="D1381" s="437" t="s">
        <v>518</v>
      </c>
      <c r="E1381" s="437" t="s">
        <v>1393</v>
      </c>
      <c r="F1381" s="437" t="s">
        <v>1538</v>
      </c>
      <c r="G1381" s="437" t="s">
        <v>1370</v>
      </c>
      <c r="H1381" s="437" t="s">
        <v>1207</v>
      </c>
      <c r="I1381" s="437" t="s">
        <v>1</v>
      </c>
      <c r="J1381" s="437" t="s">
        <v>1538</v>
      </c>
      <c r="K1381" s="437" t="s">
        <v>521</v>
      </c>
      <c r="L1381" s="437" t="s">
        <v>533</v>
      </c>
      <c r="M1381" s="437">
        <v>1</v>
      </c>
      <c r="N1381" s="437">
        <v>1</v>
      </c>
      <c r="O1381" s="437">
        <v>1</v>
      </c>
      <c r="P1381" s="437">
        <v>0</v>
      </c>
      <c r="Q1381" s="437">
        <v>0</v>
      </c>
      <c r="R1381" s="437">
        <v>0</v>
      </c>
      <c r="S1381" s="448">
        <v>5120329.3899999997</v>
      </c>
      <c r="T1381" s="448">
        <v>0</v>
      </c>
      <c r="U1381" s="448">
        <v>0</v>
      </c>
      <c r="V1381" s="448">
        <v>192012.35</v>
      </c>
      <c r="W1381" s="448">
        <v>0</v>
      </c>
      <c r="X1381" s="448">
        <v>0</v>
      </c>
      <c r="Y1381" s="448">
        <v>0</v>
      </c>
      <c r="Z1381" s="448">
        <v>5120329.3899999997</v>
      </c>
      <c r="AA1381" s="846">
        <v>41486</v>
      </c>
      <c r="AB1381" s="846">
        <v>46965</v>
      </c>
      <c r="AC1381" s="847">
        <v>5120329.3899999997</v>
      </c>
      <c r="AD1381" s="448">
        <v>7.0166666666666666</v>
      </c>
      <c r="AE1381" s="448">
        <v>15.219444444444445</v>
      </c>
      <c r="AF1381" s="848">
        <v>7.4999999999999997E-2</v>
      </c>
      <c r="AG1381" s="448">
        <v>35927644.553166665</v>
      </c>
      <c r="AH1381" s="448">
        <v>77928568.688361108</v>
      </c>
      <c r="AI1381" s="448">
        <v>384024.70424999995</v>
      </c>
      <c r="AJ1381" s="448">
        <v>7.0166666666666666</v>
      </c>
      <c r="AK1381" s="448">
        <v>15.219444444444445</v>
      </c>
      <c r="AL1381" s="448">
        <v>7.4999999999999997E-2</v>
      </c>
    </row>
    <row r="1382" spans="1:38">
      <c r="A1382" s="437" t="s">
        <v>542</v>
      </c>
      <c r="B1382" s="437" t="s">
        <v>3160</v>
      </c>
      <c r="C1382" s="437" t="s">
        <v>517</v>
      </c>
      <c r="D1382" s="437" t="s">
        <v>518</v>
      </c>
      <c r="E1382" s="437" t="s">
        <v>1393</v>
      </c>
      <c r="F1382" s="437" t="s">
        <v>1538</v>
      </c>
      <c r="G1382" s="437" t="s">
        <v>1370</v>
      </c>
      <c r="H1382" s="437" t="s">
        <v>1207</v>
      </c>
      <c r="I1382" s="437" t="s">
        <v>1</v>
      </c>
      <c r="J1382" s="437" t="s">
        <v>1538</v>
      </c>
      <c r="K1382" s="437" t="s">
        <v>521</v>
      </c>
      <c r="L1382" s="437" t="s">
        <v>533</v>
      </c>
      <c r="M1382" s="437">
        <v>1</v>
      </c>
      <c r="N1382" s="437">
        <v>1</v>
      </c>
      <c r="O1382" s="437">
        <v>1</v>
      </c>
      <c r="P1382" s="437">
        <v>0</v>
      </c>
      <c r="Q1382" s="437">
        <v>0</v>
      </c>
      <c r="R1382" s="437">
        <v>0</v>
      </c>
      <c r="S1382" s="448">
        <v>1284789.3400000001</v>
      </c>
      <c r="T1382" s="448">
        <v>0</v>
      </c>
      <c r="U1382" s="448">
        <v>0</v>
      </c>
      <c r="V1382" s="448">
        <v>0</v>
      </c>
      <c r="W1382" s="448">
        <v>0</v>
      </c>
      <c r="X1382" s="448">
        <v>0</v>
      </c>
      <c r="Y1382" s="448">
        <v>0</v>
      </c>
      <c r="Z1382" s="448">
        <v>1284789.3400000001</v>
      </c>
      <c r="AA1382" s="846">
        <v>41751</v>
      </c>
      <c r="AB1382" s="846">
        <v>49056</v>
      </c>
      <c r="AC1382" s="847">
        <v>1284789.3400000001</v>
      </c>
      <c r="AD1382" s="448">
        <v>12.824999999999999</v>
      </c>
      <c r="AE1382" s="448">
        <v>20.291666666666668</v>
      </c>
      <c r="AF1382" s="848">
        <v>7.4999999999999997E-3</v>
      </c>
      <c r="AG1382" s="448">
        <v>16477423.285499999</v>
      </c>
      <c r="AH1382" s="448">
        <v>26070517.02416667</v>
      </c>
      <c r="AI1382" s="448">
        <v>9635.9200500000006</v>
      </c>
      <c r="AJ1382" s="448">
        <v>12.824999999999999</v>
      </c>
      <c r="AK1382" s="448">
        <v>20.291666666666668</v>
      </c>
      <c r="AL1382" s="448">
        <v>7.4999999999999997E-3</v>
      </c>
    </row>
    <row r="1383" spans="1:38">
      <c r="A1383" s="437" t="s">
        <v>1209</v>
      </c>
      <c r="B1383" s="437" t="s">
        <v>3161</v>
      </c>
      <c r="C1383" s="437" t="s">
        <v>517</v>
      </c>
      <c r="D1383" s="437" t="s">
        <v>518</v>
      </c>
      <c r="E1383" s="437" t="s">
        <v>1393</v>
      </c>
      <c r="F1383" s="437" t="s">
        <v>1210</v>
      </c>
      <c r="G1383" s="437" t="s">
        <v>1370</v>
      </c>
      <c r="H1383" s="437" t="s">
        <v>519</v>
      </c>
      <c r="I1383" s="437" t="s">
        <v>1</v>
      </c>
      <c r="J1383" s="437" t="s">
        <v>1210</v>
      </c>
      <c r="K1383" s="437" t="s">
        <v>521</v>
      </c>
      <c r="L1383" s="437" t="s">
        <v>533</v>
      </c>
      <c r="M1383" s="437">
        <v>1</v>
      </c>
      <c r="N1383" s="437">
        <v>1</v>
      </c>
      <c r="O1383" s="437">
        <v>1</v>
      </c>
      <c r="P1383" s="437">
        <v>0</v>
      </c>
      <c r="Q1383" s="437">
        <v>0</v>
      </c>
      <c r="R1383" s="437">
        <v>1</v>
      </c>
      <c r="S1383" s="448">
        <v>103796139.68000001</v>
      </c>
      <c r="T1383" s="448">
        <v>0</v>
      </c>
      <c r="U1383" s="448">
        <v>0</v>
      </c>
      <c r="V1383" s="448">
        <v>0</v>
      </c>
      <c r="W1383" s="448">
        <v>0</v>
      </c>
      <c r="X1383" s="448">
        <v>0</v>
      </c>
      <c r="Y1383" s="448">
        <v>0</v>
      </c>
      <c r="Z1383" s="448">
        <v>103796139.68000001</v>
      </c>
      <c r="AA1383" s="846">
        <v>43851</v>
      </c>
      <c r="AB1383" s="846">
        <v>44947</v>
      </c>
      <c r="AC1383" s="847">
        <v>103796139.68000001</v>
      </c>
      <c r="AD1383" s="448">
        <v>1.4111111111111112</v>
      </c>
      <c r="AE1383" s="448">
        <v>3.0444444444444443</v>
      </c>
      <c r="AF1383" s="848">
        <v>6.2600000000000003E-2</v>
      </c>
      <c r="AG1383" s="448">
        <v>146467885.9928889</v>
      </c>
      <c r="AH1383" s="448">
        <v>316001580.80355555</v>
      </c>
      <c r="AI1383" s="448">
        <v>6497638.3439680012</v>
      </c>
      <c r="AJ1383" s="448">
        <v>1.4111111111111112</v>
      </c>
      <c r="AK1383" s="448">
        <v>3.0444444444444443</v>
      </c>
      <c r="AL1383" s="448">
        <v>6.2600000000000003E-2</v>
      </c>
    </row>
    <row r="1384" spans="1:38">
      <c r="A1384" s="437" t="s">
        <v>1211</v>
      </c>
      <c r="B1384" s="437" t="s">
        <v>3162</v>
      </c>
      <c r="C1384" s="437" t="s">
        <v>517</v>
      </c>
      <c r="D1384" s="437" t="s">
        <v>518</v>
      </c>
      <c r="E1384" s="437" t="s">
        <v>1393</v>
      </c>
      <c r="F1384" s="437" t="s">
        <v>1210</v>
      </c>
      <c r="G1384" s="437" t="s">
        <v>1370</v>
      </c>
      <c r="H1384" s="437" t="s">
        <v>519</v>
      </c>
      <c r="I1384" s="437" t="s">
        <v>1</v>
      </c>
      <c r="J1384" s="437" t="s">
        <v>1210</v>
      </c>
      <c r="K1384" s="437" t="s">
        <v>521</v>
      </c>
      <c r="L1384" s="437" t="s">
        <v>533</v>
      </c>
      <c r="M1384" s="437">
        <v>1</v>
      </c>
      <c r="N1384" s="437">
        <v>1</v>
      </c>
      <c r="O1384" s="437">
        <v>1</v>
      </c>
      <c r="P1384" s="437">
        <v>0</v>
      </c>
      <c r="Q1384" s="437">
        <v>0</v>
      </c>
      <c r="R1384" s="437">
        <v>1</v>
      </c>
      <c r="S1384" s="448">
        <v>23228705.489999998</v>
      </c>
      <c r="T1384" s="448">
        <v>0</v>
      </c>
      <c r="U1384" s="448">
        <v>0</v>
      </c>
      <c r="V1384" s="448">
        <v>716059.69</v>
      </c>
      <c r="W1384" s="448">
        <v>0</v>
      </c>
      <c r="X1384" s="448">
        <v>0</v>
      </c>
      <c r="Y1384" s="448">
        <v>0</v>
      </c>
      <c r="Z1384" s="448">
        <v>23228705.489999998</v>
      </c>
      <c r="AA1384" s="846">
        <v>44050</v>
      </c>
      <c r="AB1384" s="846">
        <v>45145</v>
      </c>
      <c r="AC1384" s="847">
        <v>23228705.489999998</v>
      </c>
      <c r="AD1384" s="448">
        <v>1.961111111111111</v>
      </c>
      <c r="AE1384" s="448">
        <v>3.0416666666666665</v>
      </c>
      <c r="AF1384" s="848">
        <v>6.1652999999999999E-2</v>
      </c>
      <c r="AG1384" s="448">
        <v>45554072.43316666</v>
      </c>
      <c r="AH1384" s="448">
        <v>70653979.198749989</v>
      </c>
      <c r="AI1384" s="448">
        <v>1432119.3795749699</v>
      </c>
      <c r="AJ1384" s="448">
        <v>1.961111111111111</v>
      </c>
      <c r="AK1384" s="448">
        <v>3.0416666666666665</v>
      </c>
      <c r="AL1384" s="448">
        <v>6.1652999999999999E-2</v>
      </c>
    </row>
    <row r="1385" spans="1:38">
      <c r="A1385" s="437" t="s">
        <v>1212</v>
      </c>
      <c r="B1385" s="437" t="s">
        <v>3163</v>
      </c>
      <c r="C1385" s="437" t="s">
        <v>517</v>
      </c>
      <c r="D1385" s="437" t="s">
        <v>518</v>
      </c>
      <c r="E1385" s="437" t="s">
        <v>1393</v>
      </c>
      <c r="F1385" s="437" t="s">
        <v>1213</v>
      </c>
      <c r="G1385" s="437" t="s">
        <v>1370</v>
      </c>
      <c r="H1385" s="437" t="s">
        <v>519</v>
      </c>
      <c r="I1385" s="437" t="s">
        <v>1</v>
      </c>
      <c r="J1385" s="437" t="s">
        <v>1213</v>
      </c>
      <c r="K1385" s="437" t="s">
        <v>521</v>
      </c>
      <c r="L1385" s="437" t="s">
        <v>533</v>
      </c>
      <c r="M1385" s="437">
        <v>1</v>
      </c>
      <c r="N1385" s="437">
        <v>1</v>
      </c>
      <c r="O1385" s="437">
        <v>1</v>
      </c>
      <c r="P1385" s="437">
        <v>0</v>
      </c>
      <c r="Q1385" s="437">
        <v>0</v>
      </c>
      <c r="R1385" s="437">
        <v>1</v>
      </c>
      <c r="S1385" s="448">
        <v>3637106.56</v>
      </c>
      <c r="T1385" s="448">
        <v>0</v>
      </c>
      <c r="U1385" s="448">
        <v>0</v>
      </c>
      <c r="V1385" s="448">
        <v>0</v>
      </c>
      <c r="W1385" s="448">
        <v>0</v>
      </c>
      <c r="X1385" s="448">
        <v>0</v>
      </c>
      <c r="Y1385" s="448">
        <v>0</v>
      </c>
      <c r="Z1385" s="448">
        <v>3637106.56</v>
      </c>
      <c r="AA1385" s="846">
        <v>40974</v>
      </c>
      <c r="AB1385" s="846">
        <v>45357</v>
      </c>
      <c r="AC1385" s="847">
        <v>8486581.9600000009</v>
      </c>
      <c r="AD1385" s="448">
        <v>2.5499999999999998</v>
      </c>
      <c r="AE1385" s="448">
        <v>12.175000000000001</v>
      </c>
      <c r="AF1385" s="848">
        <v>7.0000000000000007E-2</v>
      </c>
      <c r="AG1385" s="448">
        <v>9274621.7280000001</v>
      </c>
      <c r="AH1385" s="448">
        <v>44281772.368000001</v>
      </c>
      <c r="AI1385" s="448">
        <v>254597.45920000004</v>
      </c>
      <c r="AJ1385" s="448">
        <v>2.5499999999999998</v>
      </c>
      <c r="AK1385" s="448">
        <v>12.175000000000001</v>
      </c>
      <c r="AL1385" s="448">
        <v>7.0000000000000007E-2</v>
      </c>
    </row>
    <row r="1386" spans="1:38">
      <c r="A1386" s="437" t="s">
        <v>540</v>
      </c>
      <c r="B1386" s="437" t="s">
        <v>3164</v>
      </c>
      <c r="C1386" s="437" t="s">
        <v>517</v>
      </c>
      <c r="D1386" s="437" t="s">
        <v>518</v>
      </c>
      <c r="E1386" s="437" t="s">
        <v>1393</v>
      </c>
      <c r="F1386" s="437" t="s">
        <v>1213</v>
      </c>
      <c r="G1386" s="437" t="s">
        <v>1370</v>
      </c>
      <c r="H1386" s="437" t="s">
        <v>519</v>
      </c>
      <c r="I1386" s="437" t="s">
        <v>1</v>
      </c>
      <c r="J1386" s="437" t="s">
        <v>1213</v>
      </c>
      <c r="K1386" s="437" t="s">
        <v>521</v>
      </c>
      <c r="L1386" s="437" t="s">
        <v>533</v>
      </c>
      <c r="M1386" s="437">
        <v>1</v>
      </c>
      <c r="N1386" s="437">
        <v>1</v>
      </c>
      <c r="O1386" s="437">
        <v>1</v>
      </c>
      <c r="P1386" s="437">
        <v>0</v>
      </c>
      <c r="Q1386" s="437">
        <v>0</v>
      </c>
      <c r="R1386" s="437">
        <v>1</v>
      </c>
      <c r="S1386" s="448">
        <v>15000000</v>
      </c>
      <c r="T1386" s="448">
        <v>0</v>
      </c>
      <c r="U1386" s="448">
        <v>0</v>
      </c>
      <c r="V1386" s="448">
        <v>0</v>
      </c>
      <c r="W1386" s="448">
        <v>0</v>
      </c>
      <c r="X1386" s="448">
        <v>0</v>
      </c>
      <c r="Y1386" s="448">
        <v>0</v>
      </c>
      <c r="Z1386" s="448">
        <v>15000000</v>
      </c>
      <c r="AA1386" s="846">
        <v>41389</v>
      </c>
      <c r="AB1386" s="846">
        <v>46868</v>
      </c>
      <c r="AC1386" s="847">
        <v>15000000</v>
      </c>
      <c r="AD1386" s="448">
        <v>6.7472222222222218</v>
      </c>
      <c r="AE1386" s="448">
        <v>15.219444444444445</v>
      </c>
      <c r="AF1386" s="848">
        <v>7.7499999999999999E-2</v>
      </c>
      <c r="AG1386" s="448">
        <v>101208333.33333333</v>
      </c>
      <c r="AH1386" s="448">
        <v>228291666.66666669</v>
      </c>
      <c r="AI1386" s="448">
        <v>1162500</v>
      </c>
      <c r="AJ1386" s="448">
        <v>6.7472222222222218</v>
      </c>
      <c r="AK1386" s="448">
        <v>15.219444444444445</v>
      </c>
      <c r="AL1386" s="448">
        <v>7.7499999999999999E-2</v>
      </c>
    </row>
    <row r="1387" spans="1:38">
      <c r="A1387" s="437" t="s">
        <v>540</v>
      </c>
      <c r="B1387" s="437" t="s">
        <v>3165</v>
      </c>
      <c r="C1387" s="437" t="s">
        <v>517</v>
      </c>
      <c r="D1387" s="437" t="s">
        <v>518</v>
      </c>
      <c r="E1387" s="437" t="s">
        <v>1393</v>
      </c>
      <c r="F1387" s="437" t="s">
        <v>1213</v>
      </c>
      <c r="G1387" s="437" t="s">
        <v>1370</v>
      </c>
      <c r="H1387" s="437" t="s">
        <v>519</v>
      </c>
      <c r="I1387" s="437" t="s">
        <v>1</v>
      </c>
      <c r="J1387" s="437" t="s">
        <v>1213</v>
      </c>
      <c r="K1387" s="437" t="s">
        <v>521</v>
      </c>
      <c r="L1387" s="437" t="s">
        <v>533</v>
      </c>
      <c r="M1387" s="437">
        <v>1</v>
      </c>
      <c r="N1387" s="437">
        <v>1</v>
      </c>
      <c r="O1387" s="437">
        <v>1</v>
      </c>
      <c r="P1387" s="437">
        <v>0</v>
      </c>
      <c r="Q1387" s="437">
        <v>0</v>
      </c>
      <c r="R1387" s="437">
        <v>1</v>
      </c>
      <c r="S1387" s="448">
        <v>18000000</v>
      </c>
      <c r="T1387" s="448">
        <v>0</v>
      </c>
      <c r="U1387" s="448">
        <v>0</v>
      </c>
      <c r="V1387" s="448">
        <v>0</v>
      </c>
      <c r="W1387" s="448">
        <v>0</v>
      </c>
      <c r="X1387" s="448">
        <v>0</v>
      </c>
      <c r="Y1387" s="448">
        <v>0</v>
      </c>
      <c r="Z1387" s="448">
        <v>18000000</v>
      </c>
      <c r="AA1387" s="846">
        <v>41450</v>
      </c>
      <c r="AB1387" s="846">
        <v>46929</v>
      </c>
      <c r="AC1387" s="847">
        <v>18000000</v>
      </c>
      <c r="AD1387" s="448">
        <v>6.916666666666667</v>
      </c>
      <c r="AE1387" s="448">
        <v>15.219444444444445</v>
      </c>
      <c r="AF1387" s="848">
        <v>7.7499999999999999E-2</v>
      </c>
      <c r="AG1387" s="448">
        <v>124500000</v>
      </c>
      <c r="AH1387" s="448">
        <v>273950000</v>
      </c>
      <c r="AI1387" s="448">
        <v>1395000</v>
      </c>
      <c r="AJ1387" s="448">
        <v>6.916666666666667</v>
      </c>
      <c r="AK1387" s="448">
        <v>15.219444444444445</v>
      </c>
      <c r="AL1387" s="448">
        <v>7.7499999999999999E-2</v>
      </c>
    </row>
    <row r="1388" spans="1:38">
      <c r="A1388" s="437" t="s">
        <v>540</v>
      </c>
      <c r="B1388" s="437" t="s">
        <v>3166</v>
      </c>
      <c r="C1388" s="437" t="s">
        <v>517</v>
      </c>
      <c r="D1388" s="437" t="s">
        <v>518</v>
      </c>
      <c r="E1388" s="437" t="s">
        <v>1393</v>
      </c>
      <c r="F1388" s="437" t="s">
        <v>1213</v>
      </c>
      <c r="G1388" s="437" t="s">
        <v>1370</v>
      </c>
      <c r="H1388" s="437" t="s">
        <v>519</v>
      </c>
      <c r="I1388" s="437" t="s">
        <v>1</v>
      </c>
      <c r="J1388" s="437" t="s">
        <v>1213</v>
      </c>
      <c r="K1388" s="437" t="s">
        <v>521</v>
      </c>
      <c r="L1388" s="437" t="s">
        <v>533</v>
      </c>
      <c r="M1388" s="437">
        <v>1</v>
      </c>
      <c r="N1388" s="437">
        <v>1</v>
      </c>
      <c r="O1388" s="437">
        <v>1</v>
      </c>
      <c r="P1388" s="437">
        <v>0</v>
      </c>
      <c r="Q1388" s="437">
        <v>0</v>
      </c>
      <c r="R1388" s="437">
        <v>1</v>
      </c>
      <c r="S1388" s="448">
        <v>5000000</v>
      </c>
      <c r="T1388" s="448">
        <v>0</v>
      </c>
      <c r="U1388" s="448">
        <v>0</v>
      </c>
      <c r="V1388" s="448">
        <v>0</v>
      </c>
      <c r="W1388" s="448">
        <v>0</v>
      </c>
      <c r="X1388" s="448">
        <v>0</v>
      </c>
      <c r="Y1388" s="448">
        <v>0</v>
      </c>
      <c r="Z1388" s="448">
        <v>5000000</v>
      </c>
      <c r="AA1388" s="846">
        <v>41479</v>
      </c>
      <c r="AB1388" s="846">
        <v>46958</v>
      </c>
      <c r="AC1388" s="847">
        <v>5000000</v>
      </c>
      <c r="AD1388" s="448">
        <v>6.9972222222222218</v>
      </c>
      <c r="AE1388" s="448">
        <v>15.219444444444445</v>
      </c>
      <c r="AF1388" s="848">
        <v>7.7499999999999999E-2</v>
      </c>
      <c r="AG1388" s="448">
        <v>34986111.111111112</v>
      </c>
      <c r="AH1388" s="448">
        <v>76097222.222222224</v>
      </c>
      <c r="AI1388" s="448">
        <v>387500</v>
      </c>
      <c r="AJ1388" s="448">
        <v>6.9972222222222227</v>
      </c>
      <c r="AK1388" s="448">
        <v>15.219444444444445</v>
      </c>
      <c r="AL1388" s="448">
        <v>7.7499999999999999E-2</v>
      </c>
    </row>
    <row r="1389" spans="1:38">
      <c r="A1389" s="437" t="s">
        <v>540</v>
      </c>
      <c r="B1389" s="437" t="s">
        <v>3167</v>
      </c>
      <c r="C1389" s="437" t="s">
        <v>517</v>
      </c>
      <c r="D1389" s="437" t="s">
        <v>518</v>
      </c>
      <c r="E1389" s="437" t="s">
        <v>1393</v>
      </c>
      <c r="F1389" s="437" t="s">
        <v>1213</v>
      </c>
      <c r="G1389" s="437" t="s">
        <v>1370</v>
      </c>
      <c r="H1389" s="437" t="s">
        <v>519</v>
      </c>
      <c r="I1389" s="437" t="s">
        <v>1</v>
      </c>
      <c r="J1389" s="437" t="s">
        <v>1213</v>
      </c>
      <c r="K1389" s="437" t="s">
        <v>521</v>
      </c>
      <c r="L1389" s="437" t="s">
        <v>533</v>
      </c>
      <c r="M1389" s="437">
        <v>1</v>
      </c>
      <c r="N1389" s="437">
        <v>1</v>
      </c>
      <c r="O1389" s="437">
        <v>1</v>
      </c>
      <c r="P1389" s="437">
        <v>0</v>
      </c>
      <c r="Q1389" s="437">
        <v>0</v>
      </c>
      <c r="R1389" s="437">
        <v>1</v>
      </c>
      <c r="S1389" s="448">
        <v>7500000</v>
      </c>
      <c r="T1389" s="448">
        <v>0</v>
      </c>
      <c r="U1389" s="448">
        <v>0</v>
      </c>
      <c r="V1389" s="448">
        <v>290625</v>
      </c>
      <c r="W1389" s="448">
        <v>0</v>
      </c>
      <c r="X1389" s="448">
        <v>0</v>
      </c>
      <c r="Y1389" s="448">
        <v>0</v>
      </c>
      <c r="Z1389" s="448">
        <v>7500000</v>
      </c>
      <c r="AA1389" s="846">
        <v>41487</v>
      </c>
      <c r="AB1389" s="846">
        <v>46966</v>
      </c>
      <c r="AC1389" s="847">
        <v>7500000</v>
      </c>
      <c r="AD1389" s="448">
        <v>7.0194444444444448</v>
      </c>
      <c r="AE1389" s="448">
        <v>15.219444444444445</v>
      </c>
      <c r="AF1389" s="848">
        <v>7.7499999999999999E-2</v>
      </c>
      <c r="AG1389" s="448">
        <v>52645833.333333336</v>
      </c>
      <c r="AH1389" s="448">
        <v>114145833.33333334</v>
      </c>
      <c r="AI1389" s="448">
        <v>581250</v>
      </c>
      <c r="AJ1389" s="448">
        <v>7.0194444444444448</v>
      </c>
      <c r="AK1389" s="448">
        <v>15.219444444444445</v>
      </c>
      <c r="AL1389" s="448">
        <v>7.7499999999999999E-2</v>
      </c>
    </row>
    <row r="1390" spans="1:38">
      <c r="A1390" s="437" t="s">
        <v>540</v>
      </c>
      <c r="B1390" s="437" t="s">
        <v>3168</v>
      </c>
      <c r="C1390" s="437" t="s">
        <v>517</v>
      </c>
      <c r="D1390" s="437" t="s">
        <v>518</v>
      </c>
      <c r="E1390" s="437" t="s">
        <v>1393</v>
      </c>
      <c r="F1390" s="437" t="s">
        <v>1213</v>
      </c>
      <c r="G1390" s="437" t="s">
        <v>1370</v>
      </c>
      <c r="H1390" s="437" t="s">
        <v>519</v>
      </c>
      <c r="I1390" s="437" t="s">
        <v>1</v>
      </c>
      <c r="J1390" s="437" t="s">
        <v>1213</v>
      </c>
      <c r="K1390" s="437" t="s">
        <v>521</v>
      </c>
      <c r="L1390" s="437" t="s">
        <v>533</v>
      </c>
      <c r="M1390" s="437">
        <v>1</v>
      </c>
      <c r="N1390" s="437">
        <v>1</v>
      </c>
      <c r="O1390" s="437">
        <v>1</v>
      </c>
      <c r="P1390" s="437">
        <v>0</v>
      </c>
      <c r="Q1390" s="437">
        <v>0</v>
      </c>
      <c r="R1390" s="437">
        <v>1</v>
      </c>
      <c r="S1390" s="448">
        <v>13000000</v>
      </c>
      <c r="T1390" s="448">
        <v>0</v>
      </c>
      <c r="U1390" s="448">
        <v>0</v>
      </c>
      <c r="V1390" s="448">
        <v>0</v>
      </c>
      <c r="W1390" s="448">
        <v>0</v>
      </c>
      <c r="X1390" s="448">
        <v>0</v>
      </c>
      <c r="Y1390" s="448">
        <v>0</v>
      </c>
      <c r="Z1390" s="448">
        <v>13000000</v>
      </c>
      <c r="AA1390" s="846">
        <v>41528</v>
      </c>
      <c r="AB1390" s="846">
        <v>47007</v>
      </c>
      <c r="AC1390" s="847">
        <v>13000000</v>
      </c>
      <c r="AD1390" s="448">
        <v>7.1333333333333337</v>
      </c>
      <c r="AE1390" s="448">
        <v>15.219444444444445</v>
      </c>
      <c r="AF1390" s="848">
        <v>7.7499999999999999E-2</v>
      </c>
      <c r="AG1390" s="448">
        <v>92733333.333333343</v>
      </c>
      <c r="AH1390" s="448">
        <v>197852777.77777779</v>
      </c>
      <c r="AI1390" s="448">
        <v>1007500</v>
      </c>
      <c r="AJ1390" s="448">
        <v>7.1333333333333337</v>
      </c>
      <c r="AK1390" s="448">
        <v>15.219444444444445</v>
      </c>
      <c r="AL1390" s="448">
        <v>7.7499999999999999E-2</v>
      </c>
    </row>
    <row r="1391" spans="1:38">
      <c r="A1391" s="437" t="s">
        <v>541</v>
      </c>
      <c r="B1391" s="437" t="s">
        <v>3169</v>
      </c>
      <c r="C1391" s="437" t="s">
        <v>517</v>
      </c>
      <c r="D1391" s="437" t="s">
        <v>518</v>
      </c>
      <c r="E1391" s="437" t="s">
        <v>1393</v>
      </c>
      <c r="F1391" s="437" t="s">
        <v>1213</v>
      </c>
      <c r="G1391" s="437" t="s">
        <v>1370</v>
      </c>
      <c r="H1391" s="437" t="s">
        <v>519</v>
      </c>
      <c r="I1391" s="437" t="s">
        <v>1</v>
      </c>
      <c r="J1391" s="437" t="s">
        <v>1213</v>
      </c>
      <c r="K1391" s="437" t="s">
        <v>521</v>
      </c>
      <c r="L1391" s="437" t="s">
        <v>533</v>
      </c>
      <c r="M1391" s="437">
        <v>1</v>
      </c>
      <c r="N1391" s="437">
        <v>1</v>
      </c>
      <c r="O1391" s="437">
        <v>1</v>
      </c>
      <c r="P1391" s="437">
        <v>0</v>
      </c>
      <c r="Q1391" s="437">
        <v>0</v>
      </c>
      <c r="R1391" s="437">
        <v>1</v>
      </c>
      <c r="S1391" s="448">
        <v>25000000</v>
      </c>
      <c r="T1391" s="448">
        <v>0</v>
      </c>
      <c r="U1391" s="448">
        <v>0</v>
      </c>
      <c r="V1391" s="448">
        <v>0</v>
      </c>
      <c r="W1391" s="448">
        <v>0</v>
      </c>
      <c r="X1391" s="448">
        <v>0</v>
      </c>
      <c r="Y1391" s="448">
        <v>0</v>
      </c>
      <c r="Z1391" s="448">
        <v>25000000</v>
      </c>
      <c r="AA1391" s="846">
        <v>41570</v>
      </c>
      <c r="AB1391" s="846">
        <v>47049</v>
      </c>
      <c r="AC1391" s="847">
        <v>25000000</v>
      </c>
      <c r="AD1391" s="448">
        <v>7.25</v>
      </c>
      <c r="AE1391" s="448">
        <v>15.219444444444445</v>
      </c>
      <c r="AF1391" s="848">
        <v>7.7499999999999999E-2</v>
      </c>
      <c r="AG1391" s="448">
        <v>181250000</v>
      </c>
      <c r="AH1391" s="448">
        <v>380486111.1111111</v>
      </c>
      <c r="AI1391" s="448">
        <v>1937500</v>
      </c>
      <c r="AJ1391" s="448">
        <v>7.25</v>
      </c>
      <c r="AK1391" s="448">
        <v>15.219444444444445</v>
      </c>
      <c r="AL1391" s="448">
        <v>7.7499999999999999E-2</v>
      </c>
    </row>
    <row r="1392" spans="1:38">
      <c r="A1392" s="437" t="s">
        <v>541</v>
      </c>
      <c r="B1392" s="437" t="s">
        <v>3170</v>
      </c>
      <c r="C1392" s="437" t="s">
        <v>517</v>
      </c>
      <c r="D1392" s="437" t="s">
        <v>518</v>
      </c>
      <c r="E1392" s="437" t="s">
        <v>1393</v>
      </c>
      <c r="F1392" s="437" t="s">
        <v>1213</v>
      </c>
      <c r="G1392" s="437" t="s">
        <v>1370</v>
      </c>
      <c r="H1392" s="437" t="s">
        <v>519</v>
      </c>
      <c r="I1392" s="437" t="s">
        <v>1</v>
      </c>
      <c r="J1392" s="437" t="s">
        <v>1213</v>
      </c>
      <c r="K1392" s="437" t="s">
        <v>521</v>
      </c>
      <c r="L1392" s="437" t="s">
        <v>533</v>
      </c>
      <c r="M1392" s="437">
        <v>1</v>
      </c>
      <c r="N1392" s="437">
        <v>1</v>
      </c>
      <c r="O1392" s="437">
        <v>1</v>
      </c>
      <c r="P1392" s="437">
        <v>0</v>
      </c>
      <c r="Q1392" s="437">
        <v>0</v>
      </c>
      <c r="R1392" s="437">
        <v>1</v>
      </c>
      <c r="S1392" s="448">
        <v>12500000</v>
      </c>
      <c r="T1392" s="448">
        <v>0</v>
      </c>
      <c r="U1392" s="448">
        <v>0</v>
      </c>
      <c r="V1392" s="448">
        <v>0</v>
      </c>
      <c r="W1392" s="448">
        <v>0</v>
      </c>
      <c r="X1392" s="448">
        <v>0</v>
      </c>
      <c r="Y1392" s="448">
        <v>0</v>
      </c>
      <c r="Z1392" s="448">
        <v>12500000</v>
      </c>
      <c r="AA1392" s="846">
        <v>41585</v>
      </c>
      <c r="AB1392" s="846">
        <v>47064</v>
      </c>
      <c r="AC1392" s="847">
        <v>12500000</v>
      </c>
      <c r="AD1392" s="448">
        <v>7.291666666666667</v>
      </c>
      <c r="AE1392" s="448">
        <v>15.219444444444445</v>
      </c>
      <c r="AF1392" s="848">
        <v>7.7499999999999999E-2</v>
      </c>
      <c r="AG1392" s="448">
        <v>91145833.333333343</v>
      </c>
      <c r="AH1392" s="448">
        <v>190243055.55555555</v>
      </c>
      <c r="AI1392" s="448">
        <v>968750</v>
      </c>
      <c r="AJ1392" s="448">
        <v>7.2916666666666679</v>
      </c>
      <c r="AK1392" s="448">
        <v>15.219444444444445</v>
      </c>
      <c r="AL1392" s="448">
        <v>7.7499999999999999E-2</v>
      </c>
    </row>
    <row r="1393" spans="1:38">
      <c r="A1393" s="437" t="s">
        <v>541</v>
      </c>
      <c r="B1393" s="437" t="s">
        <v>3171</v>
      </c>
      <c r="C1393" s="437" t="s">
        <v>517</v>
      </c>
      <c r="D1393" s="437" t="s">
        <v>518</v>
      </c>
      <c r="E1393" s="437" t="s">
        <v>1393</v>
      </c>
      <c r="F1393" s="437" t="s">
        <v>1213</v>
      </c>
      <c r="G1393" s="437" t="s">
        <v>1370</v>
      </c>
      <c r="H1393" s="437" t="s">
        <v>519</v>
      </c>
      <c r="I1393" s="437" t="s">
        <v>1</v>
      </c>
      <c r="J1393" s="437" t="s">
        <v>1213</v>
      </c>
      <c r="K1393" s="437" t="s">
        <v>521</v>
      </c>
      <c r="L1393" s="437" t="s">
        <v>533</v>
      </c>
      <c r="M1393" s="437">
        <v>1</v>
      </c>
      <c r="N1393" s="437">
        <v>1</v>
      </c>
      <c r="O1393" s="437">
        <v>1</v>
      </c>
      <c r="P1393" s="437">
        <v>0</v>
      </c>
      <c r="Q1393" s="437">
        <v>0</v>
      </c>
      <c r="R1393" s="437">
        <v>1</v>
      </c>
      <c r="S1393" s="448">
        <v>12500000</v>
      </c>
      <c r="T1393" s="448">
        <v>0</v>
      </c>
      <c r="U1393" s="448">
        <v>0</v>
      </c>
      <c r="V1393" s="448">
        <v>0</v>
      </c>
      <c r="W1393" s="448">
        <v>0</v>
      </c>
      <c r="X1393" s="448">
        <v>0</v>
      </c>
      <c r="Y1393" s="448">
        <v>0</v>
      </c>
      <c r="Z1393" s="448">
        <v>12500000</v>
      </c>
      <c r="AA1393" s="846">
        <v>41586</v>
      </c>
      <c r="AB1393" s="846">
        <v>47065</v>
      </c>
      <c r="AC1393" s="847">
        <v>12500000</v>
      </c>
      <c r="AD1393" s="448">
        <v>7.2944444444444443</v>
      </c>
      <c r="AE1393" s="448">
        <v>15.219444444444445</v>
      </c>
      <c r="AF1393" s="848">
        <v>7.7499999999999999E-2</v>
      </c>
      <c r="AG1393" s="448">
        <v>91180555.555555552</v>
      </c>
      <c r="AH1393" s="448">
        <v>190243055.55555555</v>
      </c>
      <c r="AI1393" s="448">
        <v>968750</v>
      </c>
      <c r="AJ1393" s="448">
        <v>7.2944444444444443</v>
      </c>
      <c r="AK1393" s="448">
        <v>15.219444444444445</v>
      </c>
      <c r="AL1393" s="448">
        <v>7.7499999999999999E-2</v>
      </c>
    </row>
    <row r="1394" spans="1:38">
      <c r="A1394" s="437" t="s">
        <v>541</v>
      </c>
      <c r="B1394" s="437" t="s">
        <v>3172</v>
      </c>
      <c r="C1394" s="437" t="s">
        <v>517</v>
      </c>
      <c r="D1394" s="437" t="s">
        <v>518</v>
      </c>
      <c r="E1394" s="437" t="s">
        <v>1393</v>
      </c>
      <c r="F1394" s="437" t="s">
        <v>1213</v>
      </c>
      <c r="G1394" s="437" t="s">
        <v>1370</v>
      </c>
      <c r="H1394" s="437" t="s">
        <v>519</v>
      </c>
      <c r="I1394" s="437" t="s">
        <v>1</v>
      </c>
      <c r="J1394" s="437" t="s">
        <v>1213</v>
      </c>
      <c r="K1394" s="437" t="s">
        <v>521</v>
      </c>
      <c r="L1394" s="437" t="s">
        <v>533</v>
      </c>
      <c r="M1394" s="437">
        <v>1</v>
      </c>
      <c r="N1394" s="437">
        <v>1</v>
      </c>
      <c r="O1394" s="437">
        <v>1</v>
      </c>
      <c r="P1394" s="437">
        <v>0</v>
      </c>
      <c r="Q1394" s="437">
        <v>0</v>
      </c>
      <c r="R1394" s="437">
        <v>1</v>
      </c>
      <c r="S1394" s="448">
        <v>13000000</v>
      </c>
      <c r="T1394" s="448">
        <v>0</v>
      </c>
      <c r="U1394" s="448">
        <v>0</v>
      </c>
      <c r="V1394" s="448">
        <v>0</v>
      </c>
      <c r="W1394" s="448">
        <v>0</v>
      </c>
      <c r="X1394" s="448">
        <v>0</v>
      </c>
      <c r="Y1394" s="448">
        <v>0</v>
      </c>
      <c r="Z1394" s="448">
        <v>13000000</v>
      </c>
      <c r="AA1394" s="846">
        <v>41627</v>
      </c>
      <c r="AB1394" s="846">
        <v>47106</v>
      </c>
      <c r="AC1394" s="847">
        <v>13000000</v>
      </c>
      <c r="AD1394" s="448">
        <v>7.4083333333333332</v>
      </c>
      <c r="AE1394" s="448">
        <v>15.219444444444445</v>
      </c>
      <c r="AF1394" s="848">
        <v>7.7499999999999999E-2</v>
      </c>
      <c r="AG1394" s="448">
        <v>96308333.333333328</v>
      </c>
      <c r="AH1394" s="448">
        <v>197852777.77777779</v>
      </c>
      <c r="AI1394" s="448">
        <v>1007500</v>
      </c>
      <c r="AJ1394" s="448">
        <v>7.4083333333333332</v>
      </c>
      <c r="AK1394" s="448">
        <v>15.219444444444445</v>
      </c>
      <c r="AL1394" s="448">
        <v>7.7499999999999999E-2</v>
      </c>
    </row>
    <row r="1395" spans="1:38">
      <c r="A1395" s="437" t="s">
        <v>542</v>
      </c>
      <c r="B1395" s="437" t="s">
        <v>3173</v>
      </c>
      <c r="C1395" s="437" t="s">
        <v>517</v>
      </c>
      <c r="D1395" s="437" t="s">
        <v>518</v>
      </c>
      <c r="E1395" s="437" t="s">
        <v>1393</v>
      </c>
      <c r="F1395" s="437" t="s">
        <v>1213</v>
      </c>
      <c r="G1395" s="437" t="s">
        <v>1370</v>
      </c>
      <c r="H1395" s="437" t="s">
        <v>519</v>
      </c>
      <c r="I1395" s="437" t="s">
        <v>1</v>
      </c>
      <c r="J1395" s="437" t="s">
        <v>1213</v>
      </c>
      <c r="K1395" s="437" t="s">
        <v>521</v>
      </c>
      <c r="L1395" s="437" t="s">
        <v>533</v>
      </c>
      <c r="M1395" s="437">
        <v>1</v>
      </c>
      <c r="N1395" s="437">
        <v>1</v>
      </c>
      <c r="O1395" s="437">
        <v>1</v>
      </c>
      <c r="P1395" s="437">
        <v>0</v>
      </c>
      <c r="Q1395" s="437">
        <v>0</v>
      </c>
      <c r="R1395" s="437">
        <v>1</v>
      </c>
      <c r="S1395" s="448">
        <v>10000000</v>
      </c>
      <c r="T1395" s="448">
        <v>0</v>
      </c>
      <c r="U1395" s="448">
        <v>0</v>
      </c>
      <c r="V1395" s="448">
        <v>422500</v>
      </c>
      <c r="W1395" s="448">
        <v>0</v>
      </c>
      <c r="X1395" s="448">
        <v>0</v>
      </c>
      <c r="Y1395" s="448">
        <v>0</v>
      </c>
      <c r="Z1395" s="448">
        <v>10000000</v>
      </c>
      <c r="AA1395" s="846">
        <v>41676</v>
      </c>
      <c r="AB1395" s="846">
        <v>48981</v>
      </c>
      <c r="AC1395" s="847">
        <v>10000000</v>
      </c>
      <c r="AD1395" s="448">
        <v>12.616666666666667</v>
      </c>
      <c r="AE1395" s="448">
        <v>20.291666666666668</v>
      </c>
      <c r="AF1395" s="848">
        <v>8.4500000000000006E-2</v>
      </c>
      <c r="AG1395" s="448">
        <v>126166666.66666667</v>
      </c>
      <c r="AH1395" s="448">
        <v>202916666.66666669</v>
      </c>
      <c r="AI1395" s="448">
        <v>845000</v>
      </c>
      <c r="AJ1395" s="448">
        <v>12.616666666666667</v>
      </c>
      <c r="AK1395" s="448">
        <v>20.291666666666668</v>
      </c>
      <c r="AL1395" s="448">
        <v>8.4500000000000006E-2</v>
      </c>
    </row>
    <row r="1396" spans="1:38">
      <c r="A1396" s="437" t="s">
        <v>542</v>
      </c>
      <c r="B1396" s="437" t="s">
        <v>3174</v>
      </c>
      <c r="C1396" s="437" t="s">
        <v>517</v>
      </c>
      <c r="D1396" s="437" t="s">
        <v>518</v>
      </c>
      <c r="E1396" s="437" t="s">
        <v>1393</v>
      </c>
      <c r="F1396" s="437" t="s">
        <v>1213</v>
      </c>
      <c r="G1396" s="437" t="s">
        <v>1370</v>
      </c>
      <c r="H1396" s="437" t="s">
        <v>519</v>
      </c>
      <c r="I1396" s="437" t="s">
        <v>1</v>
      </c>
      <c r="J1396" s="437" t="s">
        <v>1213</v>
      </c>
      <c r="K1396" s="437" t="s">
        <v>521</v>
      </c>
      <c r="L1396" s="437" t="s">
        <v>533</v>
      </c>
      <c r="M1396" s="437">
        <v>1</v>
      </c>
      <c r="N1396" s="437">
        <v>1</v>
      </c>
      <c r="O1396" s="437">
        <v>1</v>
      </c>
      <c r="P1396" s="437">
        <v>0</v>
      </c>
      <c r="Q1396" s="437">
        <v>0</v>
      </c>
      <c r="R1396" s="437">
        <v>1</v>
      </c>
      <c r="S1396" s="448">
        <v>20000000</v>
      </c>
      <c r="T1396" s="448">
        <v>0</v>
      </c>
      <c r="U1396" s="448">
        <v>0</v>
      </c>
      <c r="V1396" s="448">
        <v>0</v>
      </c>
      <c r="W1396" s="448">
        <v>0</v>
      </c>
      <c r="X1396" s="448">
        <v>0</v>
      </c>
      <c r="Y1396" s="448">
        <v>0</v>
      </c>
      <c r="Z1396" s="448">
        <v>20000000</v>
      </c>
      <c r="AA1396" s="846">
        <v>41717</v>
      </c>
      <c r="AB1396" s="846">
        <v>49022</v>
      </c>
      <c r="AC1396" s="847">
        <v>20000000</v>
      </c>
      <c r="AD1396" s="448">
        <v>12.730555555555556</v>
      </c>
      <c r="AE1396" s="448">
        <v>20.291666666666668</v>
      </c>
      <c r="AF1396" s="848">
        <v>8.4500000000000006E-2</v>
      </c>
      <c r="AG1396" s="448">
        <v>254611111.11111113</v>
      </c>
      <c r="AH1396" s="448">
        <v>405833333.33333337</v>
      </c>
      <c r="AI1396" s="448">
        <v>1690000</v>
      </c>
      <c r="AJ1396" s="448">
        <v>12.730555555555556</v>
      </c>
      <c r="AK1396" s="448">
        <v>20.291666666666668</v>
      </c>
      <c r="AL1396" s="448">
        <v>8.4500000000000006E-2</v>
      </c>
    </row>
    <row r="1397" spans="1:38">
      <c r="A1397" s="437" t="s">
        <v>542</v>
      </c>
      <c r="B1397" s="437" t="s">
        <v>3175</v>
      </c>
      <c r="C1397" s="437" t="s">
        <v>517</v>
      </c>
      <c r="D1397" s="437" t="s">
        <v>518</v>
      </c>
      <c r="E1397" s="437" t="s">
        <v>1393</v>
      </c>
      <c r="F1397" s="437" t="s">
        <v>1213</v>
      </c>
      <c r="G1397" s="437" t="s">
        <v>1370</v>
      </c>
      <c r="H1397" s="437" t="s">
        <v>519</v>
      </c>
      <c r="I1397" s="437" t="s">
        <v>1</v>
      </c>
      <c r="J1397" s="437" t="s">
        <v>1213</v>
      </c>
      <c r="K1397" s="437" t="s">
        <v>521</v>
      </c>
      <c r="L1397" s="437" t="s">
        <v>533</v>
      </c>
      <c r="M1397" s="437">
        <v>1</v>
      </c>
      <c r="N1397" s="437">
        <v>1</v>
      </c>
      <c r="O1397" s="437">
        <v>1</v>
      </c>
      <c r="P1397" s="437">
        <v>0</v>
      </c>
      <c r="Q1397" s="437">
        <v>0</v>
      </c>
      <c r="R1397" s="437">
        <v>1</v>
      </c>
      <c r="S1397" s="448">
        <v>20000000</v>
      </c>
      <c r="T1397" s="448">
        <v>0</v>
      </c>
      <c r="U1397" s="448">
        <v>0</v>
      </c>
      <c r="V1397" s="448">
        <v>0</v>
      </c>
      <c r="W1397" s="448">
        <v>0</v>
      </c>
      <c r="X1397" s="448">
        <v>0</v>
      </c>
      <c r="Y1397" s="448">
        <v>0</v>
      </c>
      <c r="Z1397" s="448">
        <v>20000000</v>
      </c>
      <c r="AA1397" s="846">
        <v>41731</v>
      </c>
      <c r="AB1397" s="846">
        <v>49036</v>
      </c>
      <c r="AC1397" s="847">
        <v>20000000</v>
      </c>
      <c r="AD1397" s="448">
        <v>12.769444444444444</v>
      </c>
      <c r="AE1397" s="448">
        <v>20.291666666666668</v>
      </c>
      <c r="AF1397" s="848">
        <v>8.4500000000000006E-2</v>
      </c>
      <c r="AG1397" s="448">
        <v>255388888.88888887</v>
      </c>
      <c r="AH1397" s="448">
        <v>405833333.33333337</v>
      </c>
      <c r="AI1397" s="448">
        <v>1690000</v>
      </c>
      <c r="AJ1397" s="448">
        <v>12.769444444444444</v>
      </c>
      <c r="AK1397" s="448">
        <v>20.291666666666668</v>
      </c>
      <c r="AL1397" s="448">
        <v>8.4500000000000006E-2</v>
      </c>
    </row>
    <row r="1398" spans="1:38">
      <c r="A1398" s="437" t="s">
        <v>542</v>
      </c>
      <c r="B1398" s="437" t="s">
        <v>3176</v>
      </c>
      <c r="C1398" s="437" t="s">
        <v>517</v>
      </c>
      <c r="D1398" s="437" t="s">
        <v>518</v>
      </c>
      <c r="E1398" s="437" t="s">
        <v>1393</v>
      </c>
      <c r="F1398" s="437" t="s">
        <v>1213</v>
      </c>
      <c r="G1398" s="437" t="s">
        <v>1370</v>
      </c>
      <c r="H1398" s="437" t="s">
        <v>519</v>
      </c>
      <c r="I1398" s="437" t="s">
        <v>1</v>
      </c>
      <c r="J1398" s="437" t="s">
        <v>1213</v>
      </c>
      <c r="K1398" s="437" t="s">
        <v>521</v>
      </c>
      <c r="L1398" s="437" t="s">
        <v>533</v>
      </c>
      <c r="M1398" s="437">
        <v>1</v>
      </c>
      <c r="N1398" s="437">
        <v>1</v>
      </c>
      <c r="O1398" s="437">
        <v>1</v>
      </c>
      <c r="P1398" s="437">
        <v>0</v>
      </c>
      <c r="Q1398" s="437">
        <v>0</v>
      </c>
      <c r="R1398" s="437">
        <v>1</v>
      </c>
      <c r="S1398" s="448">
        <v>8000000</v>
      </c>
      <c r="T1398" s="448">
        <v>0</v>
      </c>
      <c r="U1398" s="448">
        <v>0</v>
      </c>
      <c r="V1398" s="448">
        <v>0</v>
      </c>
      <c r="W1398" s="448">
        <v>0</v>
      </c>
      <c r="X1398" s="448">
        <v>0</v>
      </c>
      <c r="Y1398" s="448">
        <v>0</v>
      </c>
      <c r="Z1398" s="448">
        <v>8000000</v>
      </c>
      <c r="AA1398" s="846">
        <v>41789</v>
      </c>
      <c r="AB1398" s="846">
        <v>49094</v>
      </c>
      <c r="AC1398" s="847">
        <v>8000000</v>
      </c>
      <c r="AD1398" s="448">
        <v>12.930555555555555</v>
      </c>
      <c r="AE1398" s="448">
        <v>20.291666666666668</v>
      </c>
      <c r="AF1398" s="848">
        <v>8.4500000000000006E-2</v>
      </c>
      <c r="AG1398" s="448">
        <v>103444444.44444445</v>
      </c>
      <c r="AH1398" s="448">
        <v>162333333.33333334</v>
      </c>
      <c r="AI1398" s="448">
        <v>676000</v>
      </c>
      <c r="AJ1398" s="448">
        <v>12.930555555555555</v>
      </c>
      <c r="AK1398" s="448">
        <v>20.291666666666668</v>
      </c>
      <c r="AL1398" s="448">
        <v>8.4500000000000006E-2</v>
      </c>
    </row>
    <row r="1399" spans="1:38">
      <c r="A1399" s="437" t="s">
        <v>543</v>
      </c>
      <c r="B1399" s="437" t="s">
        <v>3177</v>
      </c>
      <c r="C1399" s="437" t="s">
        <v>517</v>
      </c>
      <c r="D1399" s="437" t="s">
        <v>518</v>
      </c>
      <c r="E1399" s="437" t="s">
        <v>1393</v>
      </c>
      <c r="F1399" s="437" t="s">
        <v>1213</v>
      </c>
      <c r="G1399" s="437" t="s">
        <v>1370</v>
      </c>
      <c r="H1399" s="437" t="s">
        <v>519</v>
      </c>
      <c r="I1399" s="437" t="s">
        <v>1</v>
      </c>
      <c r="J1399" s="437" t="s">
        <v>1213</v>
      </c>
      <c r="K1399" s="437" t="s">
        <v>521</v>
      </c>
      <c r="L1399" s="437" t="s">
        <v>533</v>
      </c>
      <c r="M1399" s="437">
        <v>1</v>
      </c>
      <c r="N1399" s="437">
        <v>1</v>
      </c>
      <c r="O1399" s="437">
        <v>1</v>
      </c>
      <c r="P1399" s="437">
        <v>0</v>
      </c>
      <c r="Q1399" s="437">
        <v>0</v>
      </c>
      <c r="R1399" s="437">
        <v>1</v>
      </c>
      <c r="S1399" s="448">
        <v>10000000</v>
      </c>
      <c r="T1399" s="448">
        <v>0</v>
      </c>
      <c r="U1399" s="448">
        <v>0</v>
      </c>
      <c r="V1399" s="448">
        <v>0</v>
      </c>
      <c r="W1399" s="448">
        <v>0</v>
      </c>
      <c r="X1399" s="448">
        <v>0</v>
      </c>
      <c r="Y1399" s="448">
        <v>0</v>
      </c>
      <c r="Z1399" s="448">
        <v>10000000</v>
      </c>
      <c r="AA1399" s="846">
        <v>41801</v>
      </c>
      <c r="AB1399" s="846">
        <v>47280</v>
      </c>
      <c r="AC1399" s="847">
        <v>10000000</v>
      </c>
      <c r="AD1399" s="448">
        <v>7.8916666666666666</v>
      </c>
      <c r="AE1399" s="448">
        <v>15.219444444444445</v>
      </c>
      <c r="AF1399" s="848">
        <v>7.6999999999999999E-2</v>
      </c>
      <c r="AG1399" s="448">
        <v>78916666.666666672</v>
      </c>
      <c r="AH1399" s="448">
        <v>152194444.44444445</v>
      </c>
      <c r="AI1399" s="448">
        <v>770000</v>
      </c>
      <c r="AJ1399" s="448">
        <v>7.8916666666666675</v>
      </c>
      <c r="AK1399" s="448">
        <v>15.219444444444445</v>
      </c>
      <c r="AL1399" s="448">
        <v>7.6999999999999999E-2</v>
      </c>
    </row>
    <row r="1400" spans="1:38">
      <c r="A1400" s="437" t="s">
        <v>543</v>
      </c>
      <c r="B1400" s="437" t="s">
        <v>3178</v>
      </c>
      <c r="C1400" s="437" t="s">
        <v>517</v>
      </c>
      <c r="D1400" s="437" t="s">
        <v>518</v>
      </c>
      <c r="E1400" s="437" t="s">
        <v>1393</v>
      </c>
      <c r="F1400" s="437" t="s">
        <v>1213</v>
      </c>
      <c r="G1400" s="437" t="s">
        <v>1370</v>
      </c>
      <c r="H1400" s="437" t="s">
        <v>519</v>
      </c>
      <c r="I1400" s="437" t="s">
        <v>1</v>
      </c>
      <c r="J1400" s="437" t="s">
        <v>1213</v>
      </c>
      <c r="K1400" s="437" t="s">
        <v>521</v>
      </c>
      <c r="L1400" s="437" t="s">
        <v>533</v>
      </c>
      <c r="M1400" s="437">
        <v>1</v>
      </c>
      <c r="N1400" s="437">
        <v>1</v>
      </c>
      <c r="O1400" s="437">
        <v>1</v>
      </c>
      <c r="P1400" s="437">
        <v>0</v>
      </c>
      <c r="Q1400" s="437">
        <v>0</v>
      </c>
      <c r="R1400" s="437">
        <v>1</v>
      </c>
      <c r="S1400" s="448">
        <v>10000000</v>
      </c>
      <c r="T1400" s="448">
        <v>0</v>
      </c>
      <c r="U1400" s="448">
        <v>0</v>
      </c>
      <c r="V1400" s="448">
        <v>0</v>
      </c>
      <c r="W1400" s="448">
        <v>0</v>
      </c>
      <c r="X1400" s="448">
        <v>0</v>
      </c>
      <c r="Y1400" s="448">
        <v>0</v>
      </c>
      <c r="Z1400" s="448">
        <v>10000000</v>
      </c>
      <c r="AA1400" s="846">
        <v>41801</v>
      </c>
      <c r="AB1400" s="846">
        <v>49106</v>
      </c>
      <c r="AC1400" s="847">
        <v>10000000</v>
      </c>
      <c r="AD1400" s="448">
        <v>12.963888888888889</v>
      </c>
      <c r="AE1400" s="448">
        <v>20.291666666666668</v>
      </c>
      <c r="AF1400" s="848">
        <v>8.4500000000000006E-2</v>
      </c>
      <c r="AG1400" s="448">
        <v>129638888.88888888</v>
      </c>
      <c r="AH1400" s="448">
        <v>202916666.66666669</v>
      </c>
      <c r="AI1400" s="448">
        <v>845000</v>
      </c>
      <c r="AJ1400" s="448">
        <v>12.963888888888889</v>
      </c>
      <c r="AK1400" s="448">
        <v>20.291666666666668</v>
      </c>
      <c r="AL1400" s="448">
        <v>8.4500000000000006E-2</v>
      </c>
    </row>
    <row r="1401" spans="1:38">
      <c r="A1401" s="437" t="s">
        <v>543</v>
      </c>
      <c r="B1401" s="437" t="s">
        <v>3179</v>
      </c>
      <c r="C1401" s="437" t="s">
        <v>517</v>
      </c>
      <c r="D1401" s="437" t="s">
        <v>518</v>
      </c>
      <c r="E1401" s="437" t="s">
        <v>1393</v>
      </c>
      <c r="F1401" s="437" t="s">
        <v>1213</v>
      </c>
      <c r="G1401" s="437" t="s">
        <v>1370</v>
      </c>
      <c r="H1401" s="437" t="s">
        <v>519</v>
      </c>
      <c r="I1401" s="437" t="s">
        <v>1</v>
      </c>
      <c r="J1401" s="437" t="s">
        <v>1213</v>
      </c>
      <c r="K1401" s="437" t="s">
        <v>521</v>
      </c>
      <c r="L1401" s="437" t="s">
        <v>533</v>
      </c>
      <c r="M1401" s="437">
        <v>1</v>
      </c>
      <c r="N1401" s="437">
        <v>1</v>
      </c>
      <c r="O1401" s="437">
        <v>1</v>
      </c>
      <c r="P1401" s="437">
        <v>0</v>
      </c>
      <c r="Q1401" s="437">
        <v>0</v>
      </c>
      <c r="R1401" s="437">
        <v>1</v>
      </c>
      <c r="S1401" s="448">
        <v>3000000</v>
      </c>
      <c r="T1401" s="448">
        <v>0</v>
      </c>
      <c r="U1401" s="448">
        <v>0</v>
      </c>
      <c r="V1401" s="448">
        <v>0</v>
      </c>
      <c r="W1401" s="448">
        <v>0</v>
      </c>
      <c r="X1401" s="448">
        <v>0</v>
      </c>
      <c r="Y1401" s="448">
        <v>0</v>
      </c>
      <c r="Z1401" s="448">
        <v>3000000</v>
      </c>
      <c r="AA1401" s="846">
        <v>41802</v>
      </c>
      <c r="AB1401" s="846">
        <v>45455</v>
      </c>
      <c r="AC1401" s="847">
        <v>5000000</v>
      </c>
      <c r="AD1401" s="448">
        <v>2.8222222222222224</v>
      </c>
      <c r="AE1401" s="448">
        <v>10.147222222222222</v>
      </c>
      <c r="AF1401" s="848">
        <v>6.4000000000000001E-2</v>
      </c>
      <c r="AG1401" s="448">
        <v>8466666.6666666679</v>
      </c>
      <c r="AH1401" s="448">
        <v>30441666.666666668</v>
      </c>
      <c r="AI1401" s="448">
        <v>192000</v>
      </c>
      <c r="AJ1401" s="448">
        <v>2.8222222222222229</v>
      </c>
      <c r="AK1401" s="448">
        <v>10.147222222222222</v>
      </c>
      <c r="AL1401" s="448">
        <v>6.4000000000000001E-2</v>
      </c>
    </row>
    <row r="1402" spans="1:38">
      <c r="A1402" s="437" t="s">
        <v>543</v>
      </c>
      <c r="B1402" s="437" t="s">
        <v>3180</v>
      </c>
      <c r="C1402" s="437" t="s">
        <v>517</v>
      </c>
      <c r="D1402" s="437" t="s">
        <v>518</v>
      </c>
      <c r="E1402" s="437" t="s">
        <v>1393</v>
      </c>
      <c r="F1402" s="437" t="s">
        <v>1213</v>
      </c>
      <c r="G1402" s="437" t="s">
        <v>1370</v>
      </c>
      <c r="H1402" s="437" t="s">
        <v>519</v>
      </c>
      <c r="I1402" s="437" t="s">
        <v>1</v>
      </c>
      <c r="J1402" s="437" t="s">
        <v>1213</v>
      </c>
      <c r="K1402" s="437" t="s">
        <v>521</v>
      </c>
      <c r="L1402" s="437" t="s">
        <v>533</v>
      </c>
      <c r="M1402" s="437">
        <v>1</v>
      </c>
      <c r="N1402" s="437">
        <v>1</v>
      </c>
      <c r="O1402" s="437">
        <v>1</v>
      </c>
      <c r="P1402" s="437">
        <v>0</v>
      </c>
      <c r="Q1402" s="437">
        <v>0</v>
      </c>
      <c r="R1402" s="437">
        <v>1</v>
      </c>
      <c r="S1402" s="448">
        <v>5000000</v>
      </c>
      <c r="T1402" s="448">
        <v>0</v>
      </c>
      <c r="U1402" s="448">
        <v>0</v>
      </c>
      <c r="V1402" s="448">
        <v>0</v>
      </c>
      <c r="W1402" s="448">
        <v>0</v>
      </c>
      <c r="X1402" s="448">
        <v>0</v>
      </c>
      <c r="Y1402" s="448">
        <v>0</v>
      </c>
      <c r="Z1402" s="448">
        <v>5000000</v>
      </c>
      <c r="AA1402" s="846">
        <v>41802</v>
      </c>
      <c r="AB1402" s="846">
        <v>47281</v>
      </c>
      <c r="AC1402" s="847">
        <v>5000000</v>
      </c>
      <c r="AD1402" s="448">
        <v>7.8944444444444448</v>
      </c>
      <c r="AE1402" s="448">
        <v>15.219444444444445</v>
      </c>
      <c r="AF1402" s="848">
        <v>7.6999999999999999E-2</v>
      </c>
      <c r="AG1402" s="448">
        <v>39472222.222222224</v>
      </c>
      <c r="AH1402" s="448">
        <v>76097222.222222224</v>
      </c>
      <c r="AI1402" s="448">
        <v>385000</v>
      </c>
      <c r="AJ1402" s="448">
        <v>7.8944444444444448</v>
      </c>
      <c r="AK1402" s="448">
        <v>15.219444444444445</v>
      </c>
      <c r="AL1402" s="448">
        <v>7.6999999999999999E-2</v>
      </c>
    </row>
    <row r="1403" spans="1:38">
      <c r="A1403" s="437" t="s">
        <v>543</v>
      </c>
      <c r="B1403" s="437" t="s">
        <v>3181</v>
      </c>
      <c r="C1403" s="437" t="s">
        <v>517</v>
      </c>
      <c r="D1403" s="437" t="s">
        <v>518</v>
      </c>
      <c r="E1403" s="437" t="s">
        <v>1393</v>
      </c>
      <c r="F1403" s="437" t="s">
        <v>1213</v>
      </c>
      <c r="G1403" s="437" t="s">
        <v>1370</v>
      </c>
      <c r="H1403" s="437" t="s">
        <v>519</v>
      </c>
      <c r="I1403" s="437" t="s">
        <v>1</v>
      </c>
      <c r="J1403" s="437" t="s">
        <v>1213</v>
      </c>
      <c r="K1403" s="437" t="s">
        <v>521</v>
      </c>
      <c r="L1403" s="437" t="s">
        <v>533</v>
      </c>
      <c r="M1403" s="437">
        <v>1</v>
      </c>
      <c r="N1403" s="437">
        <v>1</v>
      </c>
      <c r="O1403" s="437">
        <v>1</v>
      </c>
      <c r="P1403" s="437">
        <v>0</v>
      </c>
      <c r="Q1403" s="437">
        <v>0</v>
      </c>
      <c r="R1403" s="437">
        <v>1</v>
      </c>
      <c r="S1403" s="448">
        <v>4500000</v>
      </c>
      <c r="T1403" s="448">
        <v>0</v>
      </c>
      <c r="U1403" s="448">
        <v>0</v>
      </c>
      <c r="V1403" s="448">
        <v>0</v>
      </c>
      <c r="W1403" s="448">
        <v>0</v>
      </c>
      <c r="X1403" s="448">
        <v>0</v>
      </c>
      <c r="Y1403" s="448">
        <v>0</v>
      </c>
      <c r="Z1403" s="448">
        <v>4500000</v>
      </c>
      <c r="AA1403" s="846">
        <v>41802</v>
      </c>
      <c r="AB1403" s="846">
        <v>49107</v>
      </c>
      <c r="AC1403" s="847">
        <v>4500000</v>
      </c>
      <c r="AD1403" s="448">
        <v>12.966666666666667</v>
      </c>
      <c r="AE1403" s="448">
        <v>20.291666666666668</v>
      </c>
      <c r="AF1403" s="848">
        <v>8.4500000000000006E-2</v>
      </c>
      <c r="AG1403" s="448">
        <v>58350000</v>
      </c>
      <c r="AH1403" s="448">
        <v>91312500</v>
      </c>
      <c r="AI1403" s="448">
        <v>380250</v>
      </c>
      <c r="AJ1403" s="448">
        <v>12.966666666666667</v>
      </c>
      <c r="AK1403" s="448">
        <v>20.291666666666668</v>
      </c>
      <c r="AL1403" s="448">
        <v>8.4500000000000006E-2</v>
      </c>
    </row>
    <row r="1404" spans="1:38">
      <c r="A1404" s="437" t="s">
        <v>543</v>
      </c>
      <c r="B1404" s="437" t="s">
        <v>3182</v>
      </c>
      <c r="C1404" s="437" t="s">
        <v>517</v>
      </c>
      <c r="D1404" s="437" t="s">
        <v>518</v>
      </c>
      <c r="E1404" s="437" t="s">
        <v>1393</v>
      </c>
      <c r="F1404" s="437" t="s">
        <v>1213</v>
      </c>
      <c r="G1404" s="437" t="s">
        <v>1370</v>
      </c>
      <c r="H1404" s="437" t="s">
        <v>519</v>
      </c>
      <c r="I1404" s="437" t="s">
        <v>1</v>
      </c>
      <c r="J1404" s="437" t="s">
        <v>1213</v>
      </c>
      <c r="K1404" s="437" t="s">
        <v>521</v>
      </c>
      <c r="L1404" s="437" t="s">
        <v>533</v>
      </c>
      <c r="M1404" s="437">
        <v>1</v>
      </c>
      <c r="N1404" s="437">
        <v>1</v>
      </c>
      <c r="O1404" s="437">
        <v>1</v>
      </c>
      <c r="P1404" s="437">
        <v>0</v>
      </c>
      <c r="Q1404" s="437">
        <v>0</v>
      </c>
      <c r="R1404" s="437">
        <v>1</v>
      </c>
      <c r="S1404" s="448">
        <v>5000000</v>
      </c>
      <c r="T1404" s="448">
        <v>0</v>
      </c>
      <c r="U1404" s="448">
        <v>0</v>
      </c>
      <c r="V1404" s="448">
        <v>0</v>
      </c>
      <c r="W1404" s="448">
        <v>0</v>
      </c>
      <c r="X1404" s="448">
        <v>0</v>
      </c>
      <c r="Y1404" s="448">
        <v>0</v>
      </c>
      <c r="Z1404" s="448">
        <v>5000000</v>
      </c>
      <c r="AA1404" s="846">
        <v>41821</v>
      </c>
      <c r="AB1404" s="846">
        <v>47300</v>
      </c>
      <c r="AC1404" s="847">
        <v>5000000</v>
      </c>
      <c r="AD1404" s="448">
        <v>7.947222222222222</v>
      </c>
      <c r="AE1404" s="448">
        <v>15.219444444444445</v>
      </c>
      <c r="AF1404" s="848">
        <v>7.6999999999999999E-2</v>
      </c>
      <c r="AG1404" s="448">
        <v>39736111.111111112</v>
      </c>
      <c r="AH1404" s="448">
        <v>76097222.222222224</v>
      </c>
      <c r="AI1404" s="448">
        <v>385000</v>
      </c>
      <c r="AJ1404" s="448">
        <v>7.947222222222222</v>
      </c>
      <c r="AK1404" s="448">
        <v>15.219444444444445</v>
      </c>
      <c r="AL1404" s="448">
        <v>7.6999999999999999E-2</v>
      </c>
    </row>
    <row r="1405" spans="1:38">
      <c r="A1405" s="437" t="s">
        <v>543</v>
      </c>
      <c r="B1405" s="437" t="s">
        <v>3183</v>
      </c>
      <c r="C1405" s="437" t="s">
        <v>517</v>
      </c>
      <c r="D1405" s="437" t="s">
        <v>518</v>
      </c>
      <c r="E1405" s="437" t="s">
        <v>1393</v>
      </c>
      <c r="F1405" s="437" t="s">
        <v>1213</v>
      </c>
      <c r="G1405" s="437" t="s">
        <v>1370</v>
      </c>
      <c r="H1405" s="437" t="s">
        <v>519</v>
      </c>
      <c r="I1405" s="437" t="s">
        <v>1</v>
      </c>
      <c r="J1405" s="437" t="s">
        <v>1213</v>
      </c>
      <c r="K1405" s="437" t="s">
        <v>521</v>
      </c>
      <c r="L1405" s="437" t="s">
        <v>533</v>
      </c>
      <c r="M1405" s="437">
        <v>1</v>
      </c>
      <c r="N1405" s="437">
        <v>1</v>
      </c>
      <c r="O1405" s="437">
        <v>1</v>
      </c>
      <c r="P1405" s="437">
        <v>0</v>
      </c>
      <c r="Q1405" s="437">
        <v>0</v>
      </c>
      <c r="R1405" s="437">
        <v>1</v>
      </c>
      <c r="S1405" s="448">
        <v>15000000</v>
      </c>
      <c r="T1405" s="448">
        <v>0</v>
      </c>
      <c r="U1405" s="448">
        <v>0</v>
      </c>
      <c r="V1405" s="448">
        <v>0</v>
      </c>
      <c r="W1405" s="448">
        <v>0</v>
      </c>
      <c r="X1405" s="448">
        <v>0</v>
      </c>
      <c r="Y1405" s="448">
        <v>0</v>
      </c>
      <c r="Z1405" s="448">
        <v>15000000</v>
      </c>
      <c r="AA1405" s="846">
        <v>41821</v>
      </c>
      <c r="AB1405" s="846">
        <v>49126</v>
      </c>
      <c r="AC1405" s="847">
        <v>15000000</v>
      </c>
      <c r="AD1405" s="448">
        <v>13.019444444444444</v>
      </c>
      <c r="AE1405" s="448">
        <v>20.291666666666668</v>
      </c>
      <c r="AF1405" s="848">
        <v>8.4500000000000006E-2</v>
      </c>
      <c r="AG1405" s="448">
        <v>195291666.66666666</v>
      </c>
      <c r="AH1405" s="448">
        <v>304375000</v>
      </c>
      <c r="AI1405" s="448">
        <v>1267500</v>
      </c>
      <c r="AJ1405" s="448">
        <v>13.019444444444444</v>
      </c>
      <c r="AK1405" s="448">
        <v>20.291666666666668</v>
      </c>
      <c r="AL1405" s="448">
        <v>8.4500000000000006E-2</v>
      </c>
    </row>
    <row r="1406" spans="1:38">
      <c r="A1406" s="437" t="s">
        <v>543</v>
      </c>
      <c r="B1406" s="437" t="s">
        <v>3184</v>
      </c>
      <c r="C1406" s="437" t="s">
        <v>517</v>
      </c>
      <c r="D1406" s="437" t="s">
        <v>518</v>
      </c>
      <c r="E1406" s="437" t="s">
        <v>1393</v>
      </c>
      <c r="F1406" s="437" t="s">
        <v>1213</v>
      </c>
      <c r="G1406" s="437" t="s">
        <v>1370</v>
      </c>
      <c r="H1406" s="437" t="s">
        <v>519</v>
      </c>
      <c r="I1406" s="437" t="s">
        <v>1</v>
      </c>
      <c r="J1406" s="437" t="s">
        <v>1213</v>
      </c>
      <c r="K1406" s="437" t="s">
        <v>521</v>
      </c>
      <c r="L1406" s="437" t="s">
        <v>533</v>
      </c>
      <c r="M1406" s="437">
        <v>1</v>
      </c>
      <c r="N1406" s="437">
        <v>1</v>
      </c>
      <c r="O1406" s="437">
        <v>1</v>
      </c>
      <c r="P1406" s="437">
        <v>0</v>
      </c>
      <c r="Q1406" s="437">
        <v>0</v>
      </c>
      <c r="R1406" s="437">
        <v>1</v>
      </c>
      <c r="S1406" s="448">
        <v>10000000</v>
      </c>
      <c r="T1406" s="448">
        <v>0</v>
      </c>
      <c r="U1406" s="448">
        <v>0</v>
      </c>
      <c r="V1406" s="448">
        <v>0</v>
      </c>
      <c r="W1406" s="448">
        <v>0</v>
      </c>
      <c r="X1406" s="448">
        <v>0</v>
      </c>
      <c r="Y1406" s="448">
        <v>0</v>
      </c>
      <c r="Z1406" s="448">
        <v>10000000</v>
      </c>
      <c r="AA1406" s="846">
        <v>41837</v>
      </c>
      <c r="AB1406" s="846">
        <v>49142</v>
      </c>
      <c r="AC1406" s="847">
        <v>10000000</v>
      </c>
      <c r="AD1406" s="448">
        <v>13.063888888888888</v>
      </c>
      <c r="AE1406" s="448">
        <v>20.291666666666668</v>
      </c>
      <c r="AF1406" s="848">
        <v>8.4500000000000006E-2</v>
      </c>
      <c r="AG1406" s="448">
        <v>130638888.88888888</v>
      </c>
      <c r="AH1406" s="448">
        <v>202916666.66666669</v>
      </c>
      <c r="AI1406" s="448">
        <v>845000</v>
      </c>
      <c r="AJ1406" s="448">
        <v>13.063888888888888</v>
      </c>
      <c r="AK1406" s="448">
        <v>20.291666666666668</v>
      </c>
      <c r="AL1406" s="448">
        <v>8.4500000000000006E-2</v>
      </c>
    </row>
    <row r="1407" spans="1:38">
      <c r="A1407" s="437" t="s">
        <v>543</v>
      </c>
      <c r="B1407" s="437" t="s">
        <v>3185</v>
      </c>
      <c r="C1407" s="437" t="s">
        <v>517</v>
      </c>
      <c r="D1407" s="437" t="s">
        <v>518</v>
      </c>
      <c r="E1407" s="437" t="s">
        <v>1393</v>
      </c>
      <c r="F1407" s="437" t="s">
        <v>1213</v>
      </c>
      <c r="G1407" s="437" t="s">
        <v>1370</v>
      </c>
      <c r="H1407" s="437" t="s">
        <v>519</v>
      </c>
      <c r="I1407" s="437" t="s">
        <v>1</v>
      </c>
      <c r="J1407" s="437" t="s">
        <v>1213</v>
      </c>
      <c r="K1407" s="437" t="s">
        <v>521</v>
      </c>
      <c r="L1407" s="437" t="s">
        <v>533</v>
      </c>
      <c r="M1407" s="437">
        <v>1</v>
      </c>
      <c r="N1407" s="437">
        <v>1</v>
      </c>
      <c r="O1407" s="437">
        <v>1</v>
      </c>
      <c r="P1407" s="437">
        <v>0</v>
      </c>
      <c r="Q1407" s="437">
        <v>0</v>
      </c>
      <c r="R1407" s="437">
        <v>1</v>
      </c>
      <c r="S1407" s="448">
        <v>7000000</v>
      </c>
      <c r="T1407" s="448">
        <v>0</v>
      </c>
      <c r="U1407" s="448">
        <v>0</v>
      </c>
      <c r="V1407" s="448">
        <v>0</v>
      </c>
      <c r="W1407" s="448">
        <v>0</v>
      </c>
      <c r="X1407" s="448">
        <v>0</v>
      </c>
      <c r="Y1407" s="448">
        <v>0</v>
      </c>
      <c r="Z1407" s="448">
        <v>7000000</v>
      </c>
      <c r="AA1407" s="846">
        <v>41892</v>
      </c>
      <c r="AB1407" s="846">
        <v>47371</v>
      </c>
      <c r="AC1407" s="847">
        <v>7000000</v>
      </c>
      <c r="AD1407" s="448">
        <v>8.1444444444444439</v>
      </c>
      <c r="AE1407" s="448">
        <v>15.219444444444445</v>
      </c>
      <c r="AF1407" s="848">
        <v>7.6999999999999999E-2</v>
      </c>
      <c r="AG1407" s="448">
        <v>57011111.111111104</v>
      </c>
      <c r="AH1407" s="448">
        <v>106536111.11111112</v>
      </c>
      <c r="AI1407" s="448">
        <v>539000</v>
      </c>
      <c r="AJ1407" s="448">
        <v>8.1444444444444439</v>
      </c>
      <c r="AK1407" s="448">
        <v>15.219444444444445</v>
      </c>
      <c r="AL1407" s="448">
        <v>7.6999999999999999E-2</v>
      </c>
    </row>
    <row r="1408" spans="1:38">
      <c r="A1408" s="437" t="s">
        <v>543</v>
      </c>
      <c r="B1408" s="437" t="s">
        <v>3186</v>
      </c>
      <c r="C1408" s="437" t="s">
        <v>517</v>
      </c>
      <c r="D1408" s="437" t="s">
        <v>518</v>
      </c>
      <c r="E1408" s="437" t="s">
        <v>1393</v>
      </c>
      <c r="F1408" s="437" t="s">
        <v>1213</v>
      </c>
      <c r="G1408" s="437" t="s">
        <v>1370</v>
      </c>
      <c r="H1408" s="437" t="s">
        <v>519</v>
      </c>
      <c r="I1408" s="437" t="s">
        <v>1</v>
      </c>
      <c r="J1408" s="437" t="s">
        <v>1213</v>
      </c>
      <c r="K1408" s="437" t="s">
        <v>521</v>
      </c>
      <c r="L1408" s="437" t="s">
        <v>533</v>
      </c>
      <c r="M1408" s="437">
        <v>1</v>
      </c>
      <c r="N1408" s="437">
        <v>1</v>
      </c>
      <c r="O1408" s="437">
        <v>1</v>
      </c>
      <c r="P1408" s="437">
        <v>0</v>
      </c>
      <c r="Q1408" s="437">
        <v>0</v>
      </c>
      <c r="R1408" s="437">
        <v>1</v>
      </c>
      <c r="S1408" s="448">
        <v>7000000</v>
      </c>
      <c r="T1408" s="448">
        <v>0</v>
      </c>
      <c r="U1408" s="448">
        <v>0</v>
      </c>
      <c r="V1408" s="448">
        <v>0</v>
      </c>
      <c r="W1408" s="448">
        <v>0</v>
      </c>
      <c r="X1408" s="448">
        <v>0</v>
      </c>
      <c r="Y1408" s="448">
        <v>0</v>
      </c>
      <c r="Z1408" s="448">
        <v>7000000</v>
      </c>
      <c r="AA1408" s="846">
        <v>41892</v>
      </c>
      <c r="AB1408" s="846">
        <v>49197</v>
      </c>
      <c r="AC1408" s="847">
        <v>7000000</v>
      </c>
      <c r="AD1408" s="448">
        <v>13.216666666666667</v>
      </c>
      <c r="AE1408" s="448">
        <v>20.291666666666668</v>
      </c>
      <c r="AF1408" s="848">
        <v>8.4500000000000006E-2</v>
      </c>
      <c r="AG1408" s="448">
        <v>92516666.666666672</v>
      </c>
      <c r="AH1408" s="448">
        <v>142041666.66666669</v>
      </c>
      <c r="AI1408" s="448">
        <v>591500</v>
      </c>
      <c r="AJ1408" s="448">
        <v>13.216666666666667</v>
      </c>
      <c r="AK1408" s="448">
        <v>20.291666666666668</v>
      </c>
      <c r="AL1408" s="448">
        <v>8.4500000000000006E-2</v>
      </c>
    </row>
    <row r="1409" spans="1:38">
      <c r="A1409" s="437" t="s">
        <v>543</v>
      </c>
      <c r="B1409" s="437" t="s">
        <v>3187</v>
      </c>
      <c r="C1409" s="437" t="s">
        <v>517</v>
      </c>
      <c r="D1409" s="437" t="s">
        <v>518</v>
      </c>
      <c r="E1409" s="437" t="s">
        <v>1393</v>
      </c>
      <c r="F1409" s="437" t="s">
        <v>1213</v>
      </c>
      <c r="G1409" s="437" t="s">
        <v>1370</v>
      </c>
      <c r="H1409" s="437" t="s">
        <v>519</v>
      </c>
      <c r="I1409" s="437" t="s">
        <v>1</v>
      </c>
      <c r="J1409" s="437" t="s">
        <v>1213</v>
      </c>
      <c r="K1409" s="437" t="s">
        <v>521</v>
      </c>
      <c r="L1409" s="437" t="s">
        <v>533</v>
      </c>
      <c r="M1409" s="437">
        <v>1</v>
      </c>
      <c r="N1409" s="437">
        <v>1</v>
      </c>
      <c r="O1409" s="437">
        <v>1</v>
      </c>
      <c r="P1409" s="437">
        <v>0</v>
      </c>
      <c r="Q1409" s="437">
        <v>0</v>
      </c>
      <c r="R1409" s="437">
        <v>1</v>
      </c>
      <c r="S1409" s="448">
        <v>4000000</v>
      </c>
      <c r="T1409" s="448">
        <v>0</v>
      </c>
      <c r="U1409" s="448">
        <v>0</v>
      </c>
      <c r="V1409" s="448">
        <v>0</v>
      </c>
      <c r="W1409" s="448">
        <v>0</v>
      </c>
      <c r="X1409" s="448">
        <v>0</v>
      </c>
      <c r="Y1409" s="448">
        <v>0</v>
      </c>
      <c r="Z1409" s="448">
        <v>4000000</v>
      </c>
      <c r="AA1409" s="846">
        <v>41912</v>
      </c>
      <c r="AB1409" s="846">
        <v>47391</v>
      </c>
      <c r="AC1409" s="847">
        <v>4000000</v>
      </c>
      <c r="AD1409" s="448">
        <v>8.1999999999999993</v>
      </c>
      <c r="AE1409" s="448">
        <v>15.219444444444445</v>
      </c>
      <c r="AF1409" s="848">
        <v>7.6999999999999999E-2</v>
      </c>
      <c r="AG1409" s="448">
        <v>32799999.999999996</v>
      </c>
      <c r="AH1409" s="448">
        <v>60877777.777777784</v>
      </c>
      <c r="AI1409" s="448">
        <v>308000</v>
      </c>
      <c r="AJ1409" s="448">
        <v>8.1999999999999993</v>
      </c>
      <c r="AK1409" s="448">
        <v>15.219444444444447</v>
      </c>
      <c r="AL1409" s="448">
        <v>7.6999999999999999E-2</v>
      </c>
    </row>
    <row r="1410" spans="1:38">
      <c r="A1410" s="437" t="s">
        <v>543</v>
      </c>
      <c r="B1410" s="437" t="s">
        <v>3188</v>
      </c>
      <c r="C1410" s="437" t="s">
        <v>517</v>
      </c>
      <c r="D1410" s="437" t="s">
        <v>518</v>
      </c>
      <c r="E1410" s="437" t="s">
        <v>1393</v>
      </c>
      <c r="F1410" s="437" t="s">
        <v>1213</v>
      </c>
      <c r="G1410" s="437" t="s">
        <v>1370</v>
      </c>
      <c r="H1410" s="437" t="s">
        <v>519</v>
      </c>
      <c r="I1410" s="437" t="s">
        <v>1</v>
      </c>
      <c r="J1410" s="437" t="s">
        <v>1213</v>
      </c>
      <c r="K1410" s="437" t="s">
        <v>521</v>
      </c>
      <c r="L1410" s="437" t="s">
        <v>533</v>
      </c>
      <c r="M1410" s="437">
        <v>1</v>
      </c>
      <c r="N1410" s="437">
        <v>1</v>
      </c>
      <c r="O1410" s="437">
        <v>1</v>
      </c>
      <c r="P1410" s="437">
        <v>0</v>
      </c>
      <c r="Q1410" s="437">
        <v>0</v>
      </c>
      <c r="R1410" s="437">
        <v>1</v>
      </c>
      <c r="S1410" s="448">
        <v>4000000</v>
      </c>
      <c r="T1410" s="448">
        <v>0</v>
      </c>
      <c r="U1410" s="448">
        <v>0</v>
      </c>
      <c r="V1410" s="448">
        <v>0</v>
      </c>
      <c r="W1410" s="448">
        <v>0</v>
      </c>
      <c r="X1410" s="448">
        <v>0</v>
      </c>
      <c r="Y1410" s="448">
        <v>0</v>
      </c>
      <c r="Z1410" s="448">
        <v>4000000</v>
      </c>
      <c r="AA1410" s="846">
        <v>41912</v>
      </c>
      <c r="AB1410" s="846">
        <v>49217</v>
      </c>
      <c r="AC1410" s="847">
        <v>4000000</v>
      </c>
      <c r="AD1410" s="448">
        <v>13.272222222222222</v>
      </c>
      <c r="AE1410" s="448">
        <v>20.291666666666668</v>
      </c>
      <c r="AF1410" s="848">
        <v>8.4500000000000006E-2</v>
      </c>
      <c r="AG1410" s="448">
        <v>53088888.888888888</v>
      </c>
      <c r="AH1410" s="448">
        <v>81166666.666666672</v>
      </c>
      <c r="AI1410" s="448">
        <v>338000</v>
      </c>
      <c r="AJ1410" s="448">
        <v>13.272222222222222</v>
      </c>
      <c r="AK1410" s="448">
        <v>20.291666666666668</v>
      </c>
      <c r="AL1410" s="448">
        <v>8.4500000000000006E-2</v>
      </c>
    </row>
    <row r="1411" spans="1:38">
      <c r="A1411" s="437" t="s">
        <v>1121</v>
      </c>
      <c r="B1411" s="437" t="s">
        <v>3189</v>
      </c>
      <c r="C1411" s="437" t="s">
        <v>517</v>
      </c>
      <c r="D1411" s="437" t="s">
        <v>518</v>
      </c>
      <c r="E1411" s="437" t="s">
        <v>1393</v>
      </c>
      <c r="F1411" s="437" t="s">
        <v>1213</v>
      </c>
      <c r="G1411" s="437" t="s">
        <v>1370</v>
      </c>
      <c r="H1411" s="437" t="s">
        <v>519</v>
      </c>
      <c r="I1411" s="437" t="s">
        <v>1</v>
      </c>
      <c r="J1411" s="437" t="s">
        <v>1213</v>
      </c>
      <c r="K1411" s="437" t="s">
        <v>521</v>
      </c>
      <c r="L1411" s="437" t="s">
        <v>533</v>
      </c>
      <c r="M1411" s="437">
        <v>1</v>
      </c>
      <c r="N1411" s="437">
        <v>1</v>
      </c>
      <c r="O1411" s="437">
        <v>1</v>
      </c>
      <c r="P1411" s="437">
        <v>0</v>
      </c>
      <c r="Q1411" s="437">
        <v>0</v>
      </c>
      <c r="R1411" s="437">
        <v>1</v>
      </c>
      <c r="S1411" s="448">
        <v>40185517.75</v>
      </c>
      <c r="T1411" s="448">
        <v>0</v>
      </c>
      <c r="U1411" s="448">
        <v>0</v>
      </c>
      <c r="V1411" s="448">
        <v>0</v>
      </c>
      <c r="W1411" s="448">
        <v>0</v>
      </c>
      <c r="X1411" s="448">
        <v>0</v>
      </c>
      <c r="Y1411" s="448">
        <v>0</v>
      </c>
      <c r="Z1411" s="448">
        <v>40185517.75</v>
      </c>
      <c r="AA1411" s="846">
        <v>42802</v>
      </c>
      <c r="AB1411" s="846">
        <v>45724</v>
      </c>
      <c r="AC1411" s="847">
        <v>40185517.75</v>
      </c>
      <c r="AD1411" s="448">
        <v>3.5694444444444446</v>
      </c>
      <c r="AE1411" s="448">
        <v>8.1166666666666671</v>
      </c>
      <c r="AF1411" s="848">
        <v>5.8000000000000003E-2</v>
      </c>
      <c r="AG1411" s="448">
        <v>143439973.0798611</v>
      </c>
      <c r="AH1411" s="448">
        <v>326172452.4041667</v>
      </c>
      <c r="AI1411" s="448">
        <v>2330760.0295000002</v>
      </c>
      <c r="AJ1411" s="448">
        <v>3.5694444444444442</v>
      </c>
      <c r="AK1411" s="448">
        <v>8.1166666666666671</v>
      </c>
      <c r="AL1411" s="448">
        <v>5.8000000000000003E-2</v>
      </c>
    </row>
    <row r="1412" spans="1:38">
      <c r="A1412" s="437" t="s">
        <v>1121</v>
      </c>
      <c r="B1412" s="437" t="s">
        <v>3190</v>
      </c>
      <c r="C1412" s="437" t="s">
        <v>517</v>
      </c>
      <c r="D1412" s="437" t="s">
        <v>518</v>
      </c>
      <c r="E1412" s="437" t="s">
        <v>1393</v>
      </c>
      <c r="F1412" s="437" t="s">
        <v>1213</v>
      </c>
      <c r="G1412" s="437" t="s">
        <v>1370</v>
      </c>
      <c r="H1412" s="437" t="s">
        <v>519</v>
      </c>
      <c r="I1412" s="437" t="s">
        <v>1</v>
      </c>
      <c r="J1412" s="437" t="s">
        <v>1213</v>
      </c>
      <c r="K1412" s="437" t="s">
        <v>521</v>
      </c>
      <c r="L1412" s="437" t="s">
        <v>533</v>
      </c>
      <c r="M1412" s="437">
        <v>1</v>
      </c>
      <c r="N1412" s="437">
        <v>1</v>
      </c>
      <c r="O1412" s="437">
        <v>1</v>
      </c>
      <c r="P1412" s="437">
        <v>0</v>
      </c>
      <c r="Q1412" s="437">
        <v>0</v>
      </c>
      <c r="R1412" s="437">
        <v>1</v>
      </c>
      <c r="S1412" s="448">
        <v>89447226.609999999</v>
      </c>
      <c r="T1412" s="448">
        <v>0</v>
      </c>
      <c r="U1412" s="448">
        <v>0</v>
      </c>
      <c r="V1412" s="448">
        <v>0</v>
      </c>
      <c r="W1412" s="448">
        <v>0</v>
      </c>
      <c r="X1412" s="448">
        <v>0</v>
      </c>
      <c r="Y1412" s="448">
        <v>0</v>
      </c>
      <c r="Z1412" s="448">
        <v>89447226.609999999</v>
      </c>
      <c r="AA1412" s="846">
        <v>42802</v>
      </c>
      <c r="AB1412" s="846">
        <v>46454</v>
      </c>
      <c r="AC1412" s="847">
        <v>89447226.609999999</v>
      </c>
      <c r="AD1412" s="448">
        <v>5.5972222222222223</v>
      </c>
      <c r="AE1412" s="448">
        <v>10.144444444444444</v>
      </c>
      <c r="AF1412" s="848">
        <v>6.4000000000000001E-2</v>
      </c>
      <c r="AG1412" s="448">
        <v>500656004.49763888</v>
      </c>
      <c r="AH1412" s="448">
        <v>907392421.05477774</v>
      </c>
      <c r="AI1412" s="448">
        <v>5724622.5030399999</v>
      </c>
      <c r="AJ1412" s="448">
        <v>5.5972222222222223</v>
      </c>
      <c r="AK1412" s="448">
        <v>10.144444444444444</v>
      </c>
      <c r="AL1412" s="448">
        <v>6.4000000000000001E-2</v>
      </c>
    </row>
    <row r="1413" spans="1:38">
      <c r="A1413" s="437" t="s">
        <v>1214</v>
      </c>
      <c r="B1413" s="437" t="s">
        <v>3191</v>
      </c>
      <c r="C1413" s="437" t="s">
        <v>517</v>
      </c>
      <c r="D1413" s="437" t="s">
        <v>518</v>
      </c>
      <c r="E1413" s="437" t="s">
        <v>1393</v>
      </c>
      <c r="F1413" s="437" t="s">
        <v>1213</v>
      </c>
      <c r="G1413" s="437" t="s">
        <v>1370</v>
      </c>
      <c r="H1413" s="437" t="s">
        <v>519</v>
      </c>
      <c r="I1413" s="437" t="s">
        <v>1</v>
      </c>
      <c r="J1413" s="437" t="s">
        <v>1213</v>
      </c>
      <c r="K1413" s="437" t="s">
        <v>521</v>
      </c>
      <c r="L1413" s="437" t="s">
        <v>533</v>
      </c>
      <c r="M1413" s="437">
        <v>1</v>
      </c>
      <c r="N1413" s="437">
        <v>1</v>
      </c>
      <c r="O1413" s="437">
        <v>1</v>
      </c>
      <c r="P1413" s="437">
        <v>0</v>
      </c>
      <c r="Q1413" s="437">
        <v>0</v>
      </c>
      <c r="R1413" s="437">
        <v>1</v>
      </c>
      <c r="S1413" s="448">
        <v>44942646.770000003</v>
      </c>
      <c r="T1413" s="448">
        <v>0</v>
      </c>
      <c r="U1413" s="448">
        <v>0</v>
      </c>
      <c r="V1413" s="448">
        <v>0</v>
      </c>
      <c r="W1413" s="448">
        <v>0</v>
      </c>
      <c r="X1413" s="448">
        <v>0</v>
      </c>
      <c r="Y1413" s="448">
        <v>0</v>
      </c>
      <c r="Z1413" s="448">
        <v>44942646.770000003</v>
      </c>
      <c r="AA1413" s="846">
        <v>43851</v>
      </c>
      <c r="AB1413" s="846">
        <v>44947</v>
      </c>
      <c r="AC1413" s="847">
        <v>44942646.770000003</v>
      </c>
      <c r="AD1413" s="448">
        <v>1.4111111111111112</v>
      </c>
      <c r="AE1413" s="448">
        <v>3.0444444444444443</v>
      </c>
      <c r="AF1413" s="848">
        <v>6.2600000000000003E-2</v>
      </c>
      <c r="AG1413" s="448">
        <v>63419068.219888896</v>
      </c>
      <c r="AH1413" s="448">
        <v>136825391.27755556</v>
      </c>
      <c r="AI1413" s="448">
        <v>2813409.6878020004</v>
      </c>
      <c r="AJ1413" s="448">
        <v>1.4111111111111112</v>
      </c>
      <c r="AK1413" s="448">
        <v>3.0444444444444443</v>
      </c>
      <c r="AL1413" s="448">
        <v>6.2600000000000003E-2</v>
      </c>
    </row>
    <row r="1414" spans="1:38">
      <c r="A1414" s="437" t="s">
        <v>1215</v>
      </c>
      <c r="B1414" s="437" t="s">
        <v>3192</v>
      </c>
      <c r="C1414" s="437" t="s">
        <v>517</v>
      </c>
      <c r="D1414" s="437" t="s">
        <v>518</v>
      </c>
      <c r="E1414" s="437" t="s">
        <v>1393</v>
      </c>
      <c r="F1414" s="437" t="s">
        <v>532</v>
      </c>
      <c r="G1414" s="437" t="s">
        <v>1370</v>
      </c>
      <c r="H1414" s="437" t="s">
        <v>519</v>
      </c>
      <c r="I1414" s="437" t="s">
        <v>1</v>
      </c>
      <c r="J1414" s="437" t="s">
        <v>1216</v>
      </c>
      <c r="K1414" s="437" t="s">
        <v>521</v>
      </c>
      <c r="L1414" s="437" t="s">
        <v>533</v>
      </c>
      <c r="M1414" s="437">
        <v>1</v>
      </c>
      <c r="N1414" s="437">
        <v>1</v>
      </c>
      <c r="O1414" s="437">
        <v>1</v>
      </c>
      <c r="P1414" s="437">
        <v>0</v>
      </c>
      <c r="Q1414" s="437">
        <v>0</v>
      </c>
      <c r="R1414" s="437">
        <v>1</v>
      </c>
      <c r="S1414" s="448">
        <v>6108929.6200000001</v>
      </c>
      <c r="T1414" s="448">
        <v>0</v>
      </c>
      <c r="U1414" s="448">
        <v>0</v>
      </c>
      <c r="V1414" s="448">
        <v>0</v>
      </c>
      <c r="W1414" s="448">
        <v>0</v>
      </c>
      <c r="X1414" s="448">
        <v>0</v>
      </c>
      <c r="Y1414" s="448">
        <v>0</v>
      </c>
      <c r="Z1414" s="448">
        <v>6108929.6200000001</v>
      </c>
      <c r="AA1414" s="846">
        <v>44291</v>
      </c>
      <c r="AB1414" s="846">
        <v>45387</v>
      </c>
      <c r="AC1414" s="847">
        <v>6108929.6200000001</v>
      </c>
      <c r="AD1414" s="448">
        <v>2.6333333333333333</v>
      </c>
      <c r="AE1414" s="448">
        <v>3.0444444444444443</v>
      </c>
      <c r="AF1414" s="848">
        <v>6.1652999999999999E-2</v>
      </c>
      <c r="AG1414" s="448">
        <v>16086847.999333333</v>
      </c>
      <c r="AH1414" s="448">
        <v>18598296.843111109</v>
      </c>
      <c r="AI1414" s="448">
        <v>376633.83786186</v>
      </c>
      <c r="AJ1414" s="448">
        <v>2.6333333333333333</v>
      </c>
      <c r="AK1414" s="448">
        <v>3.0444444444444438</v>
      </c>
      <c r="AL1414" s="448">
        <v>6.1652999999999999E-2</v>
      </c>
    </row>
    <row r="1415" spans="1:38">
      <c r="A1415" s="437" t="s">
        <v>1217</v>
      </c>
      <c r="B1415" s="437" t="s">
        <v>3193</v>
      </c>
      <c r="C1415" s="437" t="s">
        <v>517</v>
      </c>
      <c r="D1415" s="437" t="s">
        <v>518</v>
      </c>
      <c r="E1415" s="437" t="s">
        <v>1393</v>
      </c>
      <c r="F1415" s="437" t="s">
        <v>532</v>
      </c>
      <c r="G1415" s="437" t="s">
        <v>1370</v>
      </c>
      <c r="H1415" s="437" t="s">
        <v>519</v>
      </c>
      <c r="I1415" s="437" t="s">
        <v>1</v>
      </c>
      <c r="J1415" s="437" t="s">
        <v>1218</v>
      </c>
      <c r="K1415" s="437" t="s">
        <v>521</v>
      </c>
      <c r="L1415" s="437" t="s">
        <v>533</v>
      </c>
      <c r="M1415" s="437">
        <v>1</v>
      </c>
      <c r="N1415" s="437">
        <v>1</v>
      </c>
      <c r="O1415" s="437">
        <v>1</v>
      </c>
      <c r="P1415" s="437">
        <v>0</v>
      </c>
      <c r="Q1415" s="437">
        <v>0</v>
      </c>
      <c r="R1415" s="437">
        <v>1</v>
      </c>
      <c r="S1415" s="448">
        <v>410025.92</v>
      </c>
      <c r="T1415" s="448">
        <v>0</v>
      </c>
      <c r="U1415" s="448">
        <v>0</v>
      </c>
      <c r="V1415" s="448">
        <v>0</v>
      </c>
      <c r="W1415" s="448">
        <v>0</v>
      </c>
      <c r="X1415" s="448">
        <v>0</v>
      </c>
      <c r="Y1415" s="448">
        <v>0</v>
      </c>
      <c r="Z1415" s="448">
        <v>410025.92</v>
      </c>
      <c r="AA1415" s="846">
        <v>44291</v>
      </c>
      <c r="AB1415" s="846">
        <v>44656</v>
      </c>
      <c r="AC1415" s="847">
        <v>410025.92</v>
      </c>
      <c r="AD1415" s="448">
        <v>0.60277777777777775</v>
      </c>
      <c r="AE1415" s="448">
        <v>1.0138888888888888</v>
      </c>
      <c r="AF1415" s="848">
        <v>0.03</v>
      </c>
      <c r="AG1415" s="448">
        <v>247154.51288888886</v>
      </c>
      <c r="AH1415" s="448">
        <v>415720.72444444441</v>
      </c>
      <c r="AI1415" s="448">
        <v>12300.777599999999</v>
      </c>
      <c r="AJ1415" s="448">
        <v>0.60277777777777775</v>
      </c>
      <c r="AK1415" s="448">
        <v>1.0138888888888888</v>
      </c>
      <c r="AL1415" s="448">
        <v>0.03</v>
      </c>
    </row>
    <row r="1416" spans="1:38">
      <c r="A1416" s="437" t="s">
        <v>1219</v>
      </c>
      <c r="B1416" s="437" t="s">
        <v>3194</v>
      </c>
      <c r="C1416" s="437" t="s">
        <v>517</v>
      </c>
      <c r="D1416" s="437" t="s">
        <v>518</v>
      </c>
      <c r="E1416" s="437" t="s">
        <v>1393</v>
      </c>
      <c r="F1416" s="437" t="s">
        <v>532</v>
      </c>
      <c r="G1416" s="437" t="s">
        <v>1370</v>
      </c>
      <c r="H1416" s="437" t="s">
        <v>519</v>
      </c>
      <c r="I1416" s="437" t="s">
        <v>1</v>
      </c>
      <c r="J1416" s="437" t="s">
        <v>1218</v>
      </c>
      <c r="K1416" s="437" t="s">
        <v>521</v>
      </c>
      <c r="L1416" s="437" t="s">
        <v>533</v>
      </c>
      <c r="M1416" s="437">
        <v>1</v>
      </c>
      <c r="N1416" s="437">
        <v>1</v>
      </c>
      <c r="O1416" s="437">
        <v>1</v>
      </c>
      <c r="P1416" s="437">
        <v>0</v>
      </c>
      <c r="Q1416" s="437">
        <v>0</v>
      </c>
      <c r="R1416" s="437">
        <v>1</v>
      </c>
      <c r="S1416" s="448">
        <v>1635598.57</v>
      </c>
      <c r="T1416" s="448">
        <v>0</v>
      </c>
      <c r="U1416" s="448">
        <v>0</v>
      </c>
      <c r="V1416" s="448">
        <v>0</v>
      </c>
      <c r="W1416" s="448">
        <v>0</v>
      </c>
      <c r="X1416" s="448">
        <v>0</v>
      </c>
      <c r="Y1416" s="448">
        <v>0</v>
      </c>
      <c r="Z1416" s="448">
        <v>1635598.57</v>
      </c>
      <c r="AA1416" s="846">
        <v>44291</v>
      </c>
      <c r="AB1416" s="846">
        <v>45387</v>
      </c>
      <c r="AC1416" s="847">
        <v>1635598.57</v>
      </c>
      <c r="AD1416" s="448">
        <v>2.6333333333333333</v>
      </c>
      <c r="AE1416" s="448">
        <v>3.0444444444444443</v>
      </c>
      <c r="AF1416" s="848">
        <v>6.1652999999999999E-2</v>
      </c>
      <c r="AG1416" s="448">
        <v>4307076.2343333336</v>
      </c>
      <c r="AH1416" s="448">
        <v>4979488.9797777776</v>
      </c>
      <c r="AI1416" s="448">
        <v>100839.55863621</v>
      </c>
      <c r="AJ1416" s="448">
        <v>2.6333333333333333</v>
      </c>
      <c r="AK1416" s="448">
        <v>3.0444444444444443</v>
      </c>
      <c r="AL1416" s="448">
        <v>6.1652999999999999E-2</v>
      </c>
    </row>
    <row r="1417" spans="1:38">
      <c r="A1417" s="437" t="s">
        <v>1220</v>
      </c>
      <c r="B1417" s="437" t="s">
        <v>3195</v>
      </c>
      <c r="C1417" s="437" t="s">
        <v>517</v>
      </c>
      <c r="D1417" s="437" t="s">
        <v>518</v>
      </c>
      <c r="E1417" s="437" t="s">
        <v>1393</v>
      </c>
      <c r="F1417" s="437" t="s">
        <v>532</v>
      </c>
      <c r="G1417" s="437" t="s">
        <v>1370</v>
      </c>
      <c r="H1417" s="437" t="s">
        <v>519</v>
      </c>
      <c r="I1417" s="437" t="s">
        <v>1</v>
      </c>
      <c r="J1417" s="437" t="s">
        <v>1218</v>
      </c>
      <c r="K1417" s="437" t="s">
        <v>521</v>
      </c>
      <c r="L1417" s="437" t="s">
        <v>533</v>
      </c>
      <c r="M1417" s="437">
        <v>1</v>
      </c>
      <c r="N1417" s="437">
        <v>1</v>
      </c>
      <c r="O1417" s="437">
        <v>1</v>
      </c>
      <c r="P1417" s="437">
        <v>0</v>
      </c>
      <c r="Q1417" s="437">
        <v>0</v>
      </c>
      <c r="R1417" s="437">
        <v>1</v>
      </c>
      <c r="S1417" s="448">
        <v>1429962.1</v>
      </c>
      <c r="T1417" s="448">
        <v>0</v>
      </c>
      <c r="U1417" s="448">
        <v>0</v>
      </c>
      <c r="V1417" s="448">
        <v>0</v>
      </c>
      <c r="W1417" s="448">
        <v>0</v>
      </c>
      <c r="X1417" s="448">
        <v>0</v>
      </c>
      <c r="Y1417" s="448">
        <v>0</v>
      </c>
      <c r="Z1417" s="448">
        <v>1429962.1</v>
      </c>
      <c r="AA1417" s="846">
        <v>44291</v>
      </c>
      <c r="AB1417" s="846">
        <v>46117</v>
      </c>
      <c r="AC1417" s="847">
        <v>1429962.1</v>
      </c>
      <c r="AD1417" s="448">
        <v>4.6611111111111114</v>
      </c>
      <c r="AE1417" s="448">
        <v>5.072222222222222</v>
      </c>
      <c r="AF1417" s="848">
        <v>7.1294999999999997E-2</v>
      </c>
      <c r="AG1417" s="448">
        <v>6665212.232777779</v>
      </c>
      <c r="AH1417" s="448">
        <v>7253085.5405555554</v>
      </c>
      <c r="AI1417" s="448">
        <v>101949.1479195</v>
      </c>
      <c r="AJ1417" s="448">
        <v>4.6611111111111114</v>
      </c>
      <c r="AK1417" s="448">
        <v>5.072222222222222</v>
      </c>
      <c r="AL1417" s="448">
        <v>7.1294999999999997E-2</v>
      </c>
    </row>
    <row r="1418" spans="1:38">
      <c r="A1418" s="437" t="s">
        <v>1221</v>
      </c>
      <c r="B1418" s="437" t="s">
        <v>3196</v>
      </c>
      <c r="C1418" s="437" t="s">
        <v>517</v>
      </c>
      <c r="D1418" s="437" t="s">
        <v>518</v>
      </c>
      <c r="E1418" s="437" t="s">
        <v>1393</v>
      </c>
      <c r="F1418" s="437" t="s">
        <v>532</v>
      </c>
      <c r="G1418" s="437" t="s">
        <v>1370</v>
      </c>
      <c r="H1418" s="437" t="s">
        <v>519</v>
      </c>
      <c r="I1418" s="437" t="s">
        <v>1</v>
      </c>
      <c r="J1418" s="437" t="s">
        <v>1222</v>
      </c>
      <c r="K1418" s="437" t="s">
        <v>521</v>
      </c>
      <c r="L1418" s="437" t="s">
        <v>533</v>
      </c>
      <c r="M1418" s="437">
        <v>1</v>
      </c>
      <c r="N1418" s="437">
        <v>1</v>
      </c>
      <c r="O1418" s="437">
        <v>1</v>
      </c>
      <c r="P1418" s="437">
        <v>0</v>
      </c>
      <c r="Q1418" s="437">
        <v>0</v>
      </c>
      <c r="R1418" s="437">
        <v>1</v>
      </c>
      <c r="S1418" s="448">
        <v>764549.54</v>
      </c>
      <c r="T1418" s="448">
        <v>0</v>
      </c>
      <c r="U1418" s="448">
        <v>0</v>
      </c>
      <c r="V1418" s="448">
        <v>23568.39</v>
      </c>
      <c r="W1418" s="448">
        <v>0</v>
      </c>
      <c r="X1418" s="448">
        <v>0</v>
      </c>
      <c r="Y1418" s="448">
        <v>0</v>
      </c>
      <c r="Z1418" s="448">
        <v>764549.54</v>
      </c>
      <c r="AA1418" s="846">
        <v>44050</v>
      </c>
      <c r="AB1418" s="846">
        <v>45145</v>
      </c>
      <c r="AC1418" s="847">
        <v>764549.54</v>
      </c>
      <c r="AD1418" s="448">
        <v>1.961111111111111</v>
      </c>
      <c r="AE1418" s="448">
        <v>3.0416666666666665</v>
      </c>
      <c r="AF1418" s="848">
        <v>6.1652999999999999E-2</v>
      </c>
      <c r="AG1418" s="448">
        <v>1499366.5978888888</v>
      </c>
      <c r="AH1418" s="448">
        <v>2325504.8508333336</v>
      </c>
      <c r="AI1418" s="448">
        <v>47136.772789620001</v>
      </c>
      <c r="AJ1418" s="448">
        <v>1.9611111111111108</v>
      </c>
      <c r="AK1418" s="448">
        <v>3.041666666666667</v>
      </c>
      <c r="AL1418" s="448">
        <v>6.1652999999999999E-2</v>
      </c>
    </row>
    <row r="1419" spans="1:38">
      <c r="A1419" s="437" t="s">
        <v>1223</v>
      </c>
      <c r="B1419" s="437" t="s">
        <v>3197</v>
      </c>
      <c r="C1419" s="437" t="s">
        <v>517</v>
      </c>
      <c r="D1419" s="437" t="s">
        <v>518</v>
      </c>
      <c r="E1419" s="437" t="s">
        <v>1393</v>
      </c>
      <c r="F1419" s="437" t="s">
        <v>532</v>
      </c>
      <c r="G1419" s="437" t="s">
        <v>1370</v>
      </c>
      <c r="H1419" s="437" t="s">
        <v>519</v>
      </c>
      <c r="I1419" s="437" t="s">
        <v>1</v>
      </c>
      <c r="J1419" s="437" t="s">
        <v>1222</v>
      </c>
      <c r="K1419" s="437" t="s">
        <v>521</v>
      </c>
      <c r="L1419" s="437" t="s">
        <v>533</v>
      </c>
      <c r="M1419" s="437">
        <v>1</v>
      </c>
      <c r="N1419" s="437">
        <v>1</v>
      </c>
      <c r="O1419" s="437">
        <v>1</v>
      </c>
      <c r="P1419" s="437">
        <v>0</v>
      </c>
      <c r="Q1419" s="437">
        <v>0</v>
      </c>
      <c r="R1419" s="437">
        <v>1</v>
      </c>
      <c r="S1419" s="448">
        <v>953731.85</v>
      </c>
      <c r="T1419" s="448">
        <v>0</v>
      </c>
      <c r="U1419" s="448">
        <v>0</v>
      </c>
      <c r="V1419" s="448">
        <v>33998.160000000003</v>
      </c>
      <c r="W1419" s="448">
        <v>0</v>
      </c>
      <c r="X1419" s="448">
        <v>0</v>
      </c>
      <c r="Y1419" s="448">
        <v>0</v>
      </c>
      <c r="Z1419" s="448">
        <v>953731.85</v>
      </c>
      <c r="AA1419" s="846">
        <v>44050</v>
      </c>
      <c r="AB1419" s="846">
        <v>45876</v>
      </c>
      <c r="AC1419" s="847">
        <v>953731.85</v>
      </c>
      <c r="AD1419" s="448">
        <v>3.9916666666666667</v>
      </c>
      <c r="AE1419" s="448">
        <v>5.072222222222222</v>
      </c>
      <c r="AF1419" s="848">
        <v>7.1294999999999997E-2</v>
      </c>
      <c r="AG1419" s="448">
        <v>3806979.634583333</v>
      </c>
      <c r="AH1419" s="448">
        <v>4837539.883611111</v>
      </c>
      <c r="AI1419" s="448">
        <v>67996.312245749999</v>
      </c>
      <c r="AJ1419" s="448">
        <v>3.9916666666666663</v>
      </c>
      <c r="AK1419" s="448">
        <v>5.072222222222222</v>
      </c>
      <c r="AL1419" s="448">
        <v>7.1294999999999997E-2</v>
      </c>
    </row>
    <row r="1420" spans="1:38">
      <c r="A1420" s="437" t="s">
        <v>1224</v>
      </c>
      <c r="B1420" s="437" t="s">
        <v>3198</v>
      </c>
      <c r="C1420" s="437" t="s">
        <v>517</v>
      </c>
      <c r="D1420" s="437" t="s">
        <v>518</v>
      </c>
      <c r="E1420" s="437" t="s">
        <v>1393</v>
      </c>
      <c r="F1420" s="437" t="s">
        <v>532</v>
      </c>
      <c r="G1420" s="437" t="s">
        <v>1370</v>
      </c>
      <c r="H1420" s="437" t="s">
        <v>519</v>
      </c>
      <c r="I1420" s="437" t="s">
        <v>1</v>
      </c>
      <c r="J1420" s="437" t="s">
        <v>1225</v>
      </c>
      <c r="K1420" s="437" t="s">
        <v>521</v>
      </c>
      <c r="L1420" s="437" t="s">
        <v>533</v>
      </c>
      <c r="M1420" s="437">
        <v>1</v>
      </c>
      <c r="N1420" s="437">
        <v>1</v>
      </c>
      <c r="O1420" s="437">
        <v>1</v>
      </c>
      <c r="P1420" s="437">
        <v>0</v>
      </c>
      <c r="Q1420" s="437">
        <v>0</v>
      </c>
      <c r="R1420" s="437">
        <v>1</v>
      </c>
      <c r="S1420" s="448">
        <v>312622.65000000002</v>
      </c>
      <c r="T1420" s="448">
        <v>0</v>
      </c>
      <c r="U1420" s="448">
        <v>0</v>
      </c>
      <c r="V1420" s="448">
        <v>0</v>
      </c>
      <c r="W1420" s="448">
        <v>0</v>
      </c>
      <c r="X1420" s="448">
        <v>0</v>
      </c>
      <c r="Y1420" s="448">
        <v>0</v>
      </c>
      <c r="Z1420" s="448">
        <v>312622.65000000002</v>
      </c>
      <c r="AA1420" s="846">
        <v>44291</v>
      </c>
      <c r="AB1420" s="846">
        <v>44656</v>
      </c>
      <c r="AC1420" s="847">
        <v>312622.65000000002</v>
      </c>
      <c r="AD1420" s="448">
        <v>0.60277777777777775</v>
      </c>
      <c r="AE1420" s="448">
        <v>1.0138888888888888</v>
      </c>
      <c r="AF1420" s="848">
        <v>0.03</v>
      </c>
      <c r="AG1420" s="448">
        <v>188441.98625000002</v>
      </c>
      <c r="AH1420" s="448">
        <v>316964.63125000003</v>
      </c>
      <c r="AI1420" s="448">
        <v>9378.6795000000002</v>
      </c>
      <c r="AJ1420" s="448">
        <v>0.60277777777777775</v>
      </c>
      <c r="AK1420" s="448">
        <v>1.0138888888888888</v>
      </c>
      <c r="AL1420" s="448">
        <v>0.03</v>
      </c>
    </row>
    <row r="1421" spans="1:38">
      <c r="A1421" s="437" t="s">
        <v>1226</v>
      </c>
      <c r="B1421" s="437" t="s">
        <v>3199</v>
      </c>
      <c r="C1421" s="437" t="s">
        <v>517</v>
      </c>
      <c r="D1421" s="437" t="s">
        <v>518</v>
      </c>
      <c r="E1421" s="437" t="s">
        <v>1393</v>
      </c>
      <c r="F1421" s="437" t="s">
        <v>532</v>
      </c>
      <c r="G1421" s="437" t="s">
        <v>1370</v>
      </c>
      <c r="H1421" s="437" t="s">
        <v>519</v>
      </c>
      <c r="I1421" s="437" t="s">
        <v>1</v>
      </c>
      <c r="J1421" s="437" t="s">
        <v>1225</v>
      </c>
      <c r="K1421" s="437" t="s">
        <v>521</v>
      </c>
      <c r="L1421" s="437" t="s">
        <v>533</v>
      </c>
      <c r="M1421" s="437">
        <v>1</v>
      </c>
      <c r="N1421" s="437">
        <v>1</v>
      </c>
      <c r="O1421" s="437">
        <v>1</v>
      </c>
      <c r="P1421" s="437">
        <v>0</v>
      </c>
      <c r="Q1421" s="437">
        <v>0</v>
      </c>
      <c r="R1421" s="437">
        <v>1</v>
      </c>
      <c r="S1421" s="448">
        <v>1249416.17</v>
      </c>
      <c r="T1421" s="448">
        <v>0</v>
      </c>
      <c r="U1421" s="448">
        <v>0</v>
      </c>
      <c r="V1421" s="448">
        <v>0</v>
      </c>
      <c r="W1421" s="448">
        <v>0</v>
      </c>
      <c r="X1421" s="448">
        <v>0</v>
      </c>
      <c r="Y1421" s="448">
        <v>0</v>
      </c>
      <c r="Z1421" s="448">
        <v>1249416.17</v>
      </c>
      <c r="AA1421" s="846">
        <v>44291</v>
      </c>
      <c r="AB1421" s="846">
        <v>45387</v>
      </c>
      <c r="AC1421" s="847">
        <v>1249416.17</v>
      </c>
      <c r="AD1421" s="448">
        <v>2.6333333333333333</v>
      </c>
      <c r="AE1421" s="448">
        <v>3.0444444444444443</v>
      </c>
      <c r="AF1421" s="848">
        <v>6.1652999999999999E-2</v>
      </c>
      <c r="AG1421" s="448">
        <v>3290129.2476666663</v>
      </c>
      <c r="AH1421" s="448">
        <v>3803778.117555555</v>
      </c>
      <c r="AI1421" s="448">
        <v>77030.255129009995</v>
      </c>
      <c r="AJ1421" s="448">
        <v>2.6333333333333333</v>
      </c>
      <c r="AK1421" s="448">
        <v>3.0444444444444443</v>
      </c>
      <c r="AL1421" s="448">
        <v>6.1652999999999999E-2</v>
      </c>
    </row>
    <row r="1422" spans="1:38">
      <c r="A1422" s="437" t="s">
        <v>1227</v>
      </c>
      <c r="B1422" s="437" t="s">
        <v>3200</v>
      </c>
      <c r="C1422" s="437" t="s">
        <v>517</v>
      </c>
      <c r="D1422" s="437" t="s">
        <v>518</v>
      </c>
      <c r="E1422" s="437" t="s">
        <v>1393</v>
      </c>
      <c r="F1422" s="437" t="s">
        <v>532</v>
      </c>
      <c r="G1422" s="437" t="s">
        <v>1370</v>
      </c>
      <c r="H1422" s="437" t="s">
        <v>519</v>
      </c>
      <c r="I1422" s="437" t="s">
        <v>1</v>
      </c>
      <c r="J1422" s="437" t="s">
        <v>1225</v>
      </c>
      <c r="K1422" s="437" t="s">
        <v>521</v>
      </c>
      <c r="L1422" s="437" t="s">
        <v>533</v>
      </c>
      <c r="M1422" s="437">
        <v>1</v>
      </c>
      <c r="N1422" s="437">
        <v>1</v>
      </c>
      <c r="O1422" s="437">
        <v>1</v>
      </c>
      <c r="P1422" s="437">
        <v>0</v>
      </c>
      <c r="Q1422" s="437">
        <v>0</v>
      </c>
      <c r="R1422" s="437">
        <v>1</v>
      </c>
      <c r="S1422" s="448">
        <v>1092955.8</v>
      </c>
      <c r="T1422" s="448">
        <v>0</v>
      </c>
      <c r="U1422" s="448">
        <v>0</v>
      </c>
      <c r="V1422" s="448">
        <v>0</v>
      </c>
      <c r="W1422" s="448">
        <v>0</v>
      </c>
      <c r="X1422" s="448">
        <v>0</v>
      </c>
      <c r="Y1422" s="448">
        <v>0</v>
      </c>
      <c r="Z1422" s="448">
        <v>1092955.8</v>
      </c>
      <c r="AA1422" s="846">
        <v>44291</v>
      </c>
      <c r="AB1422" s="846">
        <v>46117</v>
      </c>
      <c r="AC1422" s="847">
        <v>1092955.8</v>
      </c>
      <c r="AD1422" s="448">
        <v>4.6611111111111114</v>
      </c>
      <c r="AE1422" s="448">
        <v>5.072222222222222</v>
      </c>
      <c r="AF1422" s="848">
        <v>7.1294999999999997E-2</v>
      </c>
      <c r="AG1422" s="448">
        <v>5094388.4233333338</v>
      </c>
      <c r="AH1422" s="448">
        <v>5543714.6966666663</v>
      </c>
      <c r="AI1422" s="448">
        <v>77922.283760999999</v>
      </c>
      <c r="AJ1422" s="448">
        <v>4.6611111111111114</v>
      </c>
      <c r="AK1422" s="448">
        <v>5.072222222222222</v>
      </c>
      <c r="AL1422" s="448">
        <v>7.1294999999999997E-2</v>
      </c>
    </row>
    <row r="1423" spans="1:38">
      <c r="A1423" s="437" t="s">
        <v>1228</v>
      </c>
      <c r="B1423" s="437" t="s">
        <v>3201</v>
      </c>
      <c r="C1423" s="437" t="s">
        <v>517</v>
      </c>
      <c r="D1423" s="437" t="s">
        <v>518</v>
      </c>
      <c r="E1423" s="437" t="s">
        <v>1393</v>
      </c>
      <c r="F1423" s="437" t="s">
        <v>532</v>
      </c>
      <c r="G1423" s="437" t="s">
        <v>1370</v>
      </c>
      <c r="H1423" s="437" t="s">
        <v>519</v>
      </c>
      <c r="I1423" s="437" t="s">
        <v>1</v>
      </c>
      <c r="J1423" s="437" t="s">
        <v>1229</v>
      </c>
      <c r="K1423" s="437" t="s">
        <v>521</v>
      </c>
      <c r="L1423" s="437" t="s">
        <v>533</v>
      </c>
      <c r="M1423" s="437">
        <v>1</v>
      </c>
      <c r="N1423" s="437">
        <v>1</v>
      </c>
      <c r="O1423" s="437">
        <v>1</v>
      </c>
      <c r="P1423" s="437">
        <v>0</v>
      </c>
      <c r="Q1423" s="437">
        <v>0</v>
      </c>
      <c r="R1423" s="437">
        <v>1</v>
      </c>
      <c r="S1423" s="448">
        <v>806348.03</v>
      </c>
      <c r="T1423" s="448">
        <v>0</v>
      </c>
      <c r="U1423" s="448">
        <v>0</v>
      </c>
      <c r="V1423" s="448">
        <v>24856.89</v>
      </c>
      <c r="W1423" s="448">
        <v>0</v>
      </c>
      <c r="X1423" s="448">
        <v>0</v>
      </c>
      <c r="Y1423" s="448">
        <v>0</v>
      </c>
      <c r="Z1423" s="448">
        <v>806348.03</v>
      </c>
      <c r="AA1423" s="846">
        <v>44050</v>
      </c>
      <c r="AB1423" s="846">
        <v>45145</v>
      </c>
      <c r="AC1423" s="847">
        <v>806348.03</v>
      </c>
      <c r="AD1423" s="448">
        <v>1.961111111111111</v>
      </c>
      <c r="AE1423" s="448">
        <v>3.0416666666666665</v>
      </c>
      <c r="AF1423" s="848">
        <v>6.1652999999999999E-2</v>
      </c>
      <c r="AG1423" s="448">
        <v>1581338.0810555555</v>
      </c>
      <c r="AH1423" s="448">
        <v>2452641.9245833331</v>
      </c>
      <c r="AI1423" s="448">
        <v>49713.775093590004</v>
      </c>
      <c r="AJ1423" s="448">
        <v>1.961111111111111</v>
      </c>
      <c r="AK1423" s="448">
        <v>3.0416666666666661</v>
      </c>
      <c r="AL1423" s="448">
        <v>6.1652999999999999E-2</v>
      </c>
    </row>
    <row r="1424" spans="1:38">
      <c r="A1424" s="437" t="s">
        <v>1230</v>
      </c>
      <c r="B1424" s="437" t="s">
        <v>3202</v>
      </c>
      <c r="C1424" s="437" t="s">
        <v>517</v>
      </c>
      <c r="D1424" s="437" t="s">
        <v>518</v>
      </c>
      <c r="E1424" s="437" t="s">
        <v>1393</v>
      </c>
      <c r="F1424" s="437" t="s">
        <v>532</v>
      </c>
      <c r="G1424" s="437" t="s">
        <v>1370</v>
      </c>
      <c r="H1424" s="437" t="s">
        <v>519</v>
      </c>
      <c r="I1424" s="437" t="s">
        <v>1</v>
      </c>
      <c r="J1424" s="437" t="s">
        <v>1229</v>
      </c>
      <c r="K1424" s="437" t="s">
        <v>521</v>
      </c>
      <c r="L1424" s="437" t="s">
        <v>533</v>
      </c>
      <c r="M1424" s="437">
        <v>1</v>
      </c>
      <c r="N1424" s="437">
        <v>1</v>
      </c>
      <c r="O1424" s="437">
        <v>1</v>
      </c>
      <c r="P1424" s="437">
        <v>0</v>
      </c>
      <c r="Q1424" s="437">
        <v>0</v>
      </c>
      <c r="R1424" s="437">
        <v>1</v>
      </c>
      <c r="S1424" s="448">
        <v>1005351.73</v>
      </c>
      <c r="T1424" s="448">
        <v>0</v>
      </c>
      <c r="U1424" s="448">
        <v>0</v>
      </c>
      <c r="V1424" s="448">
        <v>35838.28</v>
      </c>
      <c r="W1424" s="448">
        <v>0</v>
      </c>
      <c r="X1424" s="448">
        <v>0</v>
      </c>
      <c r="Y1424" s="448">
        <v>0</v>
      </c>
      <c r="Z1424" s="448">
        <v>1005351.73</v>
      </c>
      <c r="AA1424" s="846">
        <v>44050</v>
      </c>
      <c r="AB1424" s="846">
        <v>45876</v>
      </c>
      <c r="AC1424" s="847">
        <v>1005351.73</v>
      </c>
      <c r="AD1424" s="448">
        <v>3.9916666666666667</v>
      </c>
      <c r="AE1424" s="448">
        <v>5.072222222222222</v>
      </c>
      <c r="AF1424" s="848">
        <v>7.1294999999999997E-2</v>
      </c>
      <c r="AG1424" s="448">
        <v>4013028.9889166667</v>
      </c>
      <c r="AH1424" s="448">
        <v>5099367.3860555552</v>
      </c>
      <c r="AI1424" s="448">
        <v>71676.551590349991</v>
      </c>
      <c r="AJ1424" s="448">
        <v>3.9916666666666667</v>
      </c>
      <c r="AK1424" s="448">
        <v>5.072222222222222</v>
      </c>
      <c r="AL1424" s="448">
        <v>7.1294999999999997E-2</v>
      </c>
    </row>
    <row r="1425" spans="1:38">
      <c r="A1425" s="437" t="s">
        <v>1231</v>
      </c>
      <c r="B1425" s="437" t="s">
        <v>3203</v>
      </c>
      <c r="C1425" s="437" t="s">
        <v>517</v>
      </c>
      <c r="D1425" s="437" t="s">
        <v>518</v>
      </c>
      <c r="E1425" s="437" t="s">
        <v>1393</v>
      </c>
      <c r="F1425" s="437" t="s">
        <v>532</v>
      </c>
      <c r="G1425" s="437" t="s">
        <v>1370</v>
      </c>
      <c r="H1425" s="437" t="s">
        <v>519</v>
      </c>
      <c r="I1425" s="437" t="s">
        <v>1</v>
      </c>
      <c r="J1425" s="437" t="s">
        <v>1229</v>
      </c>
      <c r="K1425" s="437" t="s">
        <v>521</v>
      </c>
      <c r="L1425" s="437" t="s">
        <v>533</v>
      </c>
      <c r="M1425" s="437">
        <v>1</v>
      </c>
      <c r="N1425" s="437">
        <v>1</v>
      </c>
      <c r="O1425" s="437">
        <v>1</v>
      </c>
      <c r="P1425" s="437">
        <v>0</v>
      </c>
      <c r="Q1425" s="437">
        <v>0</v>
      </c>
      <c r="R1425" s="437">
        <v>1</v>
      </c>
      <c r="S1425" s="448">
        <v>188680.31</v>
      </c>
      <c r="T1425" s="448">
        <v>0</v>
      </c>
      <c r="U1425" s="448">
        <v>0</v>
      </c>
      <c r="V1425" s="448">
        <v>0</v>
      </c>
      <c r="W1425" s="448">
        <v>0</v>
      </c>
      <c r="X1425" s="448">
        <v>0</v>
      </c>
      <c r="Y1425" s="448">
        <v>0</v>
      </c>
      <c r="Z1425" s="448">
        <v>188680.31</v>
      </c>
      <c r="AA1425" s="846">
        <v>44291</v>
      </c>
      <c r="AB1425" s="846">
        <v>44656</v>
      </c>
      <c r="AC1425" s="847">
        <v>188680.31</v>
      </c>
      <c r="AD1425" s="448">
        <v>0.60277777777777775</v>
      </c>
      <c r="AE1425" s="448">
        <v>1.0138888888888888</v>
      </c>
      <c r="AF1425" s="848">
        <v>0.03</v>
      </c>
      <c r="AG1425" s="448">
        <v>113732.29797222221</v>
      </c>
      <c r="AH1425" s="448">
        <v>191300.8698611111</v>
      </c>
      <c r="AI1425" s="448">
        <v>5660.4092999999993</v>
      </c>
      <c r="AJ1425" s="448">
        <v>0.60277777777777775</v>
      </c>
      <c r="AK1425" s="448">
        <v>1.0138888888888888</v>
      </c>
      <c r="AL1425" s="448">
        <v>2.9999999999999995E-2</v>
      </c>
    </row>
    <row r="1426" spans="1:38">
      <c r="A1426" s="437" t="s">
        <v>1232</v>
      </c>
      <c r="B1426" s="437" t="s">
        <v>3204</v>
      </c>
      <c r="C1426" s="437" t="s">
        <v>517</v>
      </c>
      <c r="D1426" s="437" t="s">
        <v>518</v>
      </c>
      <c r="E1426" s="437" t="s">
        <v>1393</v>
      </c>
      <c r="F1426" s="437" t="s">
        <v>532</v>
      </c>
      <c r="G1426" s="437" t="s">
        <v>1370</v>
      </c>
      <c r="H1426" s="437" t="s">
        <v>519</v>
      </c>
      <c r="I1426" s="437" t="s">
        <v>1</v>
      </c>
      <c r="J1426" s="437" t="s">
        <v>1229</v>
      </c>
      <c r="K1426" s="437" t="s">
        <v>521</v>
      </c>
      <c r="L1426" s="437" t="s">
        <v>533</v>
      </c>
      <c r="M1426" s="437">
        <v>1</v>
      </c>
      <c r="N1426" s="437">
        <v>1</v>
      </c>
      <c r="O1426" s="437">
        <v>1</v>
      </c>
      <c r="P1426" s="437">
        <v>0</v>
      </c>
      <c r="Q1426" s="437">
        <v>0</v>
      </c>
      <c r="R1426" s="437">
        <v>1</v>
      </c>
      <c r="S1426" s="448">
        <v>754007.98</v>
      </c>
      <c r="T1426" s="448">
        <v>0</v>
      </c>
      <c r="U1426" s="448">
        <v>0</v>
      </c>
      <c r="V1426" s="448">
        <v>0</v>
      </c>
      <c r="W1426" s="448">
        <v>0</v>
      </c>
      <c r="X1426" s="448">
        <v>0</v>
      </c>
      <c r="Y1426" s="448">
        <v>0</v>
      </c>
      <c r="Z1426" s="448">
        <v>754007.98</v>
      </c>
      <c r="AA1426" s="846">
        <v>44291</v>
      </c>
      <c r="AB1426" s="846">
        <v>45387</v>
      </c>
      <c r="AC1426" s="847">
        <v>754007.98</v>
      </c>
      <c r="AD1426" s="448">
        <v>2.6333333333333333</v>
      </c>
      <c r="AE1426" s="448">
        <v>3.0444444444444443</v>
      </c>
      <c r="AF1426" s="848">
        <v>6.1652999999999999E-2</v>
      </c>
      <c r="AG1426" s="448">
        <v>1985554.3473333332</v>
      </c>
      <c r="AH1426" s="448">
        <v>2295535.4057777775</v>
      </c>
      <c r="AI1426" s="448">
        <v>46486.853990939999</v>
      </c>
      <c r="AJ1426" s="448">
        <v>2.6333333333333333</v>
      </c>
      <c r="AK1426" s="448">
        <v>3.0444444444444443</v>
      </c>
      <c r="AL1426" s="448">
        <v>6.1652999999999999E-2</v>
      </c>
    </row>
    <row r="1427" spans="1:38">
      <c r="A1427" s="437" t="s">
        <v>1233</v>
      </c>
      <c r="B1427" s="437" t="s">
        <v>3205</v>
      </c>
      <c r="C1427" s="437" t="s">
        <v>517</v>
      </c>
      <c r="D1427" s="437" t="s">
        <v>518</v>
      </c>
      <c r="E1427" s="437" t="s">
        <v>1393</v>
      </c>
      <c r="F1427" s="437" t="s">
        <v>532</v>
      </c>
      <c r="G1427" s="437" t="s">
        <v>1370</v>
      </c>
      <c r="H1427" s="437" t="s">
        <v>519</v>
      </c>
      <c r="I1427" s="437" t="s">
        <v>1</v>
      </c>
      <c r="J1427" s="437" t="s">
        <v>1229</v>
      </c>
      <c r="K1427" s="437" t="s">
        <v>521</v>
      </c>
      <c r="L1427" s="437" t="s">
        <v>533</v>
      </c>
      <c r="M1427" s="437">
        <v>1</v>
      </c>
      <c r="N1427" s="437">
        <v>1</v>
      </c>
      <c r="O1427" s="437">
        <v>1</v>
      </c>
      <c r="P1427" s="437">
        <v>0</v>
      </c>
      <c r="Q1427" s="437">
        <v>0</v>
      </c>
      <c r="R1427" s="437">
        <v>1</v>
      </c>
      <c r="S1427" s="448">
        <v>659568.88</v>
      </c>
      <c r="T1427" s="448">
        <v>0</v>
      </c>
      <c r="U1427" s="448">
        <v>0</v>
      </c>
      <c r="V1427" s="448">
        <v>0</v>
      </c>
      <c r="W1427" s="448">
        <v>0</v>
      </c>
      <c r="X1427" s="448">
        <v>0</v>
      </c>
      <c r="Y1427" s="448">
        <v>0</v>
      </c>
      <c r="Z1427" s="448">
        <v>659568.88</v>
      </c>
      <c r="AA1427" s="846">
        <v>44291</v>
      </c>
      <c r="AB1427" s="846">
        <v>46117</v>
      </c>
      <c r="AC1427" s="847">
        <v>659568.88</v>
      </c>
      <c r="AD1427" s="448">
        <v>4.6611111111111114</v>
      </c>
      <c r="AE1427" s="448">
        <v>5.072222222222222</v>
      </c>
      <c r="AF1427" s="848">
        <v>7.1294999999999997E-2</v>
      </c>
      <c r="AG1427" s="448">
        <v>3074323.8351111114</v>
      </c>
      <c r="AH1427" s="448">
        <v>3345479.9302222221</v>
      </c>
      <c r="AI1427" s="448">
        <v>47023.9632996</v>
      </c>
      <c r="AJ1427" s="448">
        <v>4.6611111111111114</v>
      </c>
      <c r="AK1427" s="448">
        <v>5.072222222222222</v>
      </c>
      <c r="AL1427" s="448">
        <v>7.1294999999999997E-2</v>
      </c>
    </row>
    <row r="1428" spans="1:38">
      <c r="A1428" s="437" t="s">
        <v>1234</v>
      </c>
      <c r="B1428" s="437" t="s">
        <v>3206</v>
      </c>
      <c r="C1428" s="437" t="s">
        <v>517</v>
      </c>
      <c r="D1428" s="437" t="s">
        <v>518</v>
      </c>
      <c r="E1428" s="437" t="s">
        <v>1393</v>
      </c>
      <c r="F1428" s="437" t="s">
        <v>532</v>
      </c>
      <c r="G1428" s="437" t="s">
        <v>1370</v>
      </c>
      <c r="H1428" s="437" t="s">
        <v>519</v>
      </c>
      <c r="I1428" s="437" t="s">
        <v>1</v>
      </c>
      <c r="J1428" s="437" t="s">
        <v>1229</v>
      </c>
      <c r="K1428" s="437" t="s">
        <v>521</v>
      </c>
      <c r="L1428" s="437" t="s">
        <v>533</v>
      </c>
      <c r="M1428" s="437">
        <v>1</v>
      </c>
      <c r="N1428" s="437">
        <v>1</v>
      </c>
      <c r="O1428" s="437">
        <v>1</v>
      </c>
      <c r="P1428" s="437">
        <v>0</v>
      </c>
      <c r="Q1428" s="437">
        <v>0</v>
      </c>
      <c r="R1428" s="437">
        <v>1</v>
      </c>
      <c r="S1428" s="448">
        <v>612268.13</v>
      </c>
      <c r="T1428" s="448">
        <v>0</v>
      </c>
      <c r="U1428" s="448">
        <v>0</v>
      </c>
      <c r="V1428" s="448">
        <v>0</v>
      </c>
      <c r="W1428" s="448">
        <v>0</v>
      </c>
      <c r="X1428" s="448">
        <v>0</v>
      </c>
      <c r="Y1428" s="448">
        <v>0</v>
      </c>
      <c r="Z1428" s="448">
        <v>612268.13</v>
      </c>
      <c r="AA1428" s="846">
        <v>44291</v>
      </c>
      <c r="AB1428" s="846">
        <v>44656</v>
      </c>
      <c r="AC1428" s="847">
        <v>612268.13</v>
      </c>
      <c r="AD1428" s="448">
        <v>0.60277777777777775</v>
      </c>
      <c r="AE1428" s="448">
        <v>1.0138888888888888</v>
      </c>
      <c r="AF1428" s="848">
        <v>0.03</v>
      </c>
      <c r="AG1428" s="448">
        <v>369061.62280555553</v>
      </c>
      <c r="AH1428" s="448">
        <v>620771.85402777779</v>
      </c>
      <c r="AI1428" s="448">
        <v>18368.043900000001</v>
      </c>
      <c r="AJ1428" s="448">
        <v>0.60277777777777775</v>
      </c>
      <c r="AK1428" s="448">
        <v>1.0138888888888888</v>
      </c>
      <c r="AL1428" s="448">
        <v>3.0000000000000002E-2</v>
      </c>
    </row>
    <row r="1429" spans="1:38">
      <c r="A1429" s="437" t="s">
        <v>1235</v>
      </c>
      <c r="B1429" s="437" t="s">
        <v>3207</v>
      </c>
      <c r="C1429" s="437" t="s">
        <v>517</v>
      </c>
      <c r="D1429" s="437" t="s">
        <v>518</v>
      </c>
      <c r="E1429" s="437" t="s">
        <v>1393</v>
      </c>
      <c r="F1429" s="437" t="s">
        <v>532</v>
      </c>
      <c r="G1429" s="437" t="s">
        <v>1370</v>
      </c>
      <c r="H1429" s="437" t="s">
        <v>519</v>
      </c>
      <c r="I1429" s="437" t="s">
        <v>1</v>
      </c>
      <c r="J1429" s="437" t="s">
        <v>1236</v>
      </c>
      <c r="K1429" s="437" t="s">
        <v>521</v>
      </c>
      <c r="L1429" s="437" t="s">
        <v>533</v>
      </c>
      <c r="M1429" s="437">
        <v>1</v>
      </c>
      <c r="N1429" s="437">
        <v>1</v>
      </c>
      <c r="O1429" s="437">
        <v>1</v>
      </c>
      <c r="P1429" s="437">
        <v>0</v>
      </c>
      <c r="Q1429" s="437">
        <v>0</v>
      </c>
      <c r="R1429" s="437">
        <v>1</v>
      </c>
      <c r="S1429" s="448">
        <v>101147.8</v>
      </c>
      <c r="T1429" s="448">
        <v>0</v>
      </c>
      <c r="U1429" s="448">
        <v>0</v>
      </c>
      <c r="V1429" s="448">
        <v>0</v>
      </c>
      <c r="W1429" s="448">
        <v>0</v>
      </c>
      <c r="X1429" s="448">
        <v>0</v>
      </c>
      <c r="Y1429" s="448">
        <v>0</v>
      </c>
      <c r="Z1429" s="448">
        <v>101147.8</v>
      </c>
      <c r="AA1429" s="846">
        <v>44291</v>
      </c>
      <c r="AB1429" s="846">
        <v>44656</v>
      </c>
      <c r="AC1429" s="847">
        <v>101147.8</v>
      </c>
      <c r="AD1429" s="448">
        <v>0.60277777777777775</v>
      </c>
      <c r="AE1429" s="448">
        <v>1.0138888888888888</v>
      </c>
      <c r="AF1429" s="848">
        <v>0.03</v>
      </c>
      <c r="AG1429" s="448">
        <v>60969.646111111113</v>
      </c>
      <c r="AH1429" s="448">
        <v>102552.63055555556</v>
      </c>
      <c r="AI1429" s="448">
        <v>3034.4340000000002</v>
      </c>
      <c r="AJ1429" s="448">
        <v>0.60277777777777775</v>
      </c>
      <c r="AK1429" s="448">
        <v>1.0138888888888888</v>
      </c>
      <c r="AL1429" s="448">
        <v>3.0000000000000002E-2</v>
      </c>
    </row>
    <row r="1430" spans="1:38">
      <c r="A1430" s="437" t="s">
        <v>1237</v>
      </c>
      <c r="B1430" s="437" t="s">
        <v>3208</v>
      </c>
      <c r="C1430" s="437" t="s">
        <v>517</v>
      </c>
      <c r="D1430" s="437" t="s">
        <v>518</v>
      </c>
      <c r="E1430" s="437" t="s">
        <v>1393</v>
      </c>
      <c r="F1430" s="437" t="s">
        <v>532</v>
      </c>
      <c r="G1430" s="437" t="s">
        <v>1370</v>
      </c>
      <c r="H1430" s="437" t="s">
        <v>519</v>
      </c>
      <c r="I1430" s="437" t="s">
        <v>1</v>
      </c>
      <c r="J1430" s="437" t="s">
        <v>1236</v>
      </c>
      <c r="K1430" s="437" t="s">
        <v>521</v>
      </c>
      <c r="L1430" s="437" t="s">
        <v>533</v>
      </c>
      <c r="M1430" s="437">
        <v>1</v>
      </c>
      <c r="N1430" s="437">
        <v>1</v>
      </c>
      <c r="O1430" s="437">
        <v>1</v>
      </c>
      <c r="P1430" s="437">
        <v>0</v>
      </c>
      <c r="Q1430" s="437">
        <v>0</v>
      </c>
      <c r="R1430" s="437">
        <v>1</v>
      </c>
      <c r="S1430" s="448">
        <v>403792.11</v>
      </c>
      <c r="T1430" s="448">
        <v>0</v>
      </c>
      <c r="U1430" s="448">
        <v>0</v>
      </c>
      <c r="V1430" s="448">
        <v>0</v>
      </c>
      <c r="W1430" s="448">
        <v>0</v>
      </c>
      <c r="X1430" s="448">
        <v>0</v>
      </c>
      <c r="Y1430" s="448">
        <v>0</v>
      </c>
      <c r="Z1430" s="448">
        <v>403792.11</v>
      </c>
      <c r="AA1430" s="846">
        <v>44291</v>
      </c>
      <c r="AB1430" s="846">
        <v>45387</v>
      </c>
      <c r="AC1430" s="847">
        <v>403792.11</v>
      </c>
      <c r="AD1430" s="448">
        <v>2.6333333333333333</v>
      </c>
      <c r="AE1430" s="448">
        <v>3.0444444444444443</v>
      </c>
      <c r="AF1430" s="848">
        <v>6.1652999999999999E-2</v>
      </c>
      <c r="AG1430" s="448">
        <v>1063319.223</v>
      </c>
      <c r="AH1430" s="448">
        <v>1229322.6459999999</v>
      </c>
      <c r="AI1430" s="448">
        <v>24894.99495783</v>
      </c>
      <c r="AJ1430" s="448">
        <v>2.6333333333333333</v>
      </c>
      <c r="AK1430" s="448">
        <v>3.0444444444444443</v>
      </c>
      <c r="AL1430" s="448">
        <v>6.1652999999999999E-2</v>
      </c>
    </row>
    <row r="1431" spans="1:38">
      <c r="A1431" s="437" t="s">
        <v>1238</v>
      </c>
      <c r="B1431" s="437" t="s">
        <v>3209</v>
      </c>
      <c r="C1431" s="437" t="s">
        <v>517</v>
      </c>
      <c r="D1431" s="437" t="s">
        <v>518</v>
      </c>
      <c r="E1431" s="437" t="s">
        <v>1393</v>
      </c>
      <c r="F1431" s="437" t="s">
        <v>532</v>
      </c>
      <c r="G1431" s="437" t="s">
        <v>1370</v>
      </c>
      <c r="H1431" s="437" t="s">
        <v>519</v>
      </c>
      <c r="I1431" s="437" t="s">
        <v>1</v>
      </c>
      <c r="J1431" s="437" t="s">
        <v>1236</v>
      </c>
      <c r="K1431" s="437" t="s">
        <v>521</v>
      </c>
      <c r="L1431" s="437" t="s">
        <v>533</v>
      </c>
      <c r="M1431" s="437">
        <v>1</v>
      </c>
      <c r="N1431" s="437">
        <v>1</v>
      </c>
      <c r="O1431" s="437">
        <v>1</v>
      </c>
      <c r="P1431" s="437">
        <v>0</v>
      </c>
      <c r="Q1431" s="437">
        <v>0</v>
      </c>
      <c r="R1431" s="437">
        <v>1</v>
      </c>
      <c r="S1431" s="448">
        <v>353107.51</v>
      </c>
      <c r="T1431" s="448">
        <v>0</v>
      </c>
      <c r="U1431" s="448">
        <v>0</v>
      </c>
      <c r="V1431" s="448">
        <v>0</v>
      </c>
      <c r="W1431" s="448">
        <v>0</v>
      </c>
      <c r="X1431" s="448">
        <v>0</v>
      </c>
      <c r="Y1431" s="448">
        <v>0</v>
      </c>
      <c r="Z1431" s="448">
        <v>353107.51</v>
      </c>
      <c r="AA1431" s="846">
        <v>44291</v>
      </c>
      <c r="AB1431" s="846">
        <v>46117</v>
      </c>
      <c r="AC1431" s="847">
        <v>353107.51</v>
      </c>
      <c r="AD1431" s="448">
        <v>4.6611111111111114</v>
      </c>
      <c r="AE1431" s="448">
        <v>5.072222222222222</v>
      </c>
      <c r="AF1431" s="848">
        <v>7.1294999999999997E-2</v>
      </c>
      <c r="AG1431" s="448">
        <v>1645873.3382777779</v>
      </c>
      <c r="AH1431" s="448">
        <v>1791039.7590555556</v>
      </c>
      <c r="AI1431" s="448">
        <v>25174.799925449999</v>
      </c>
      <c r="AJ1431" s="448">
        <v>4.6611111111111114</v>
      </c>
      <c r="AK1431" s="448">
        <v>5.072222222222222</v>
      </c>
      <c r="AL1431" s="448">
        <v>7.1294999999999997E-2</v>
      </c>
    </row>
    <row r="1432" spans="1:38">
      <c r="A1432" s="437" t="s">
        <v>1239</v>
      </c>
      <c r="B1432" s="437" t="s">
        <v>3210</v>
      </c>
      <c r="C1432" s="437" t="s">
        <v>517</v>
      </c>
      <c r="D1432" s="437" t="s">
        <v>518</v>
      </c>
      <c r="E1432" s="437" t="s">
        <v>1393</v>
      </c>
      <c r="F1432" s="437" t="s">
        <v>532</v>
      </c>
      <c r="G1432" s="437" t="s">
        <v>1370</v>
      </c>
      <c r="H1432" s="437" t="s">
        <v>519</v>
      </c>
      <c r="I1432" s="437" t="s">
        <v>1</v>
      </c>
      <c r="J1432" s="437" t="s">
        <v>1240</v>
      </c>
      <c r="K1432" s="437" t="s">
        <v>521</v>
      </c>
      <c r="L1432" s="437" t="s">
        <v>533</v>
      </c>
      <c r="M1432" s="437">
        <v>1</v>
      </c>
      <c r="N1432" s="437">
        <v>1</v>
      </c>
      <c r="O1432" s="437">
        <v>1</v>
      </c>
      <c r="P1432" s="437">
        <v>0</v>
      </c>
      <c r="Q1432" s="437">
        <v>0</v>
      </c>
      <c r="R1432" s="437">
        <v>1</v>
      </c>
      <c r="S1432" s="448">
        <v>136767.66</v>
      </c>
      <c r="T1432" s="448">
        <v>0</v>
      </c>
      <c r="U1432" s="448">
        <v>0</v>
      </c>
      <c r="V1432" s="448">
        <v>4216.07</v>
      </c>
      <c r="W1432" s="448">
        <v>0</v>
      </c>
      <c r="X1432" s="448">
        <v>0</v>
      </c>
      <c r="Y1432" s="448">
        <v>0</v>
      </c>
      <c r="Z1432" s="448">
        <v>136767.66</v>
      </c>
      <c r="AA1432" s="846">
        <v>44050</v>
      </c>
      <c r="AB1432" s="846">
        <v>45145</v>
      </c>
      <c r="AC1432" s="847">
        <v>136767.66</v>
      </c>
      <c r="AD1432" s="448">
        <v>1.961111111111111</v>
      </c>
      <c r="AE1432" s="448">
        <v>3.0416666666666665</v>
      </c>
      <c r="AF1432" s="848">
        <v>6.1652999999999999E-2</v>
      </c>
      <c r="AG1432" s="448">
        <v>268216.57766666665</v>
      </c>
      <c r="AH1432" s="448">
        <v>416001.63250000001</v>
      </c>
      <c r="AI1432" s="448">
        <v>8432.1365419800004</v>
      </c>
      <c r="AJ1432" s="448">
        <v>1.961111111111111</v>
      </c>
      <c r="AK1432" s="448">
        <v>3.0416666666666665</v>
      </c>
      <c r="AL1432" s="448">
        <v>6.1652999999999999E-2</v>
      </c>
    </row>
    <row r="1433" spans="1:38">
      <c r="A1433" s="437" t="s">
        <v>1241</v>
      </c>
      <c r="B1433" s="437" t="s">
        <v>3211</v>
      </c>
      <c r="C1433" s="437" t="s">
        <v>517</v>
      </c>
      <c r="D1433" s="437" t="s">
        <v>518</v>
      </c>
      <c r="E1433" s="437" t="s">
        <v>1393</v>
      </c>
      <c r="F1433" s="437" t="s">
        <v>532</v>
      </c>
      <c r="G1433" s="437" t="s">
        <v>1370</v>
      </c>
      <c r="H1433" s="437" t="s">
        <v>519</v>
      </c>
      <c r="I1433" s="437" t="s">
        <v>1</v>
      </c>
      <c r="J1433" s="437" t="s">
        <v>1240</v>
      </c>
      <c r="K1433" s="437" t="s">
        <v>521</v>
      </c>
      <c r="L1433" s="437" t="s">
        <v>533</v>
      </c>
      <c r="M1433" s="437">
        <v>1</v>
      </c>
      <c r="N1433" s="437">
        <v>1</v>
      </c>
      <c r="O1433" s="437">
        <v>1</v>
      </c>
      <c r="P1433" s="437">
        <v>0</v>
      </c>
      <c r="Q1433" s="437">
        <v>0</v>
      </c>
      <c r="R1433" s="437">
        <v>1</v>
      </c>
      <c r="S1433" s="448">
        <v>170600.99</v>
      </c>
      <c r="T1433" s="448">
        <v>0</v>
      </c>
      <c r="U1433" s="448">
        <v>0</v>
      </c>
      <c r="V1433" s="448">
        <v>6081.5</v>
      </c>
      <c r="W1433" s="448">
        <v>0</v>
      </c>
      <c r="X1433" s="448">
        <v>0</v>
      </c>
      <c r="Y1433" s="448">
        <v>0</v>
      </c>
      <c r="Z1433" s="448">
        <v>170600.99</v>
      </c>
      <c r="AA1433" s="846">
        <v>44050</v>
      </c>
      <c r="AB1433" s="846">
        <v>45876</v>
      </c>
      <c r="AC1433" s="847">
        <v>170600.99</v>
      </c>
      <c r="AD1433" s="448">
        <v>3.9916666666666667</v>
      </c>
      <c r="AE1433" s="448">
        <v>5.072222222222222</v>
      </c>
      <c r="AF1433" s="848">
        <v>7.1294999999999997E-2</v>
      </c>
      <c r="AG1433" s="448">
        <v>680982.28508333326</v>
      </c>
      <c r="AH1433" s="448">
        <v>865326.13261111104</v>
      </c>
      <c r="AI1433" s="448">
        <v>12162.997582049999</v>
      </c>
      <c r="AJ1433" s="448">
        <v>3.9916666666666663</v>
      </c>
      <c r="AK1433" s="448">
        <v>5.072222222222222</v>
      </c>
      <c r="AL1433" s="448">
        <v>7.1294999999999997E-2</v>
      </c>
    </row>
    <row r="1434" spans="1:38">
      <c r="A1434" s="437" t="s">
        <v>1242</v>
      </c>
      <c r="B1434" s="437" t="s">
        <v>3212</v>
      </c>
      <c r="C1434" s="437" t="s">
        <v>517</v>
      </c>
      <c r="D1434" s="437" t="s">
        <v>518</v>
      </c>
      <c r="E1434" s="437" t="s">
        <v>1393</v>
      </c>
      <c r="F1434" s="437" t="s">
        <v>532</v>
      </c>
      <c r="G1434" s="437" t="s">
        <v>1370</v>
      </c>
      <c r="H1434" s="437" t="s">
        <v>519</v>
      </c>
      <c r="I1434" s="437" t="s">
        <v>1</v>
      </c>
      <c r="J1434" s="437" t="s">
        <v>1243</v>
      </c>
      <c r="K1434" s="437" t="s">
        <v>521</v>
      </c>
      <c r="L1434" s="437" t="s">
        <v>533</v>
      </c>
      <c r="M1434" s="437">
        <v>1</v>
      </c>
      <c r="N1434" s="437">
        <v>1</v>
      </c>
      <c r="O1434" s="437">
        <v>1</v>
      </c>
      <c r="P1434" s="437">
        <v>0</v>
      </c>
      <c r="Q1434" s="437">
        <v>0</v>
      </c>
      <c r="R1434" s="437">
        <v>1</v>
      </c>
      <c r="S1434" s="448">
        <v>551654.72</v>
      </c>
      <c r="T1434" s="448">
        <v>0</v>
      </c>
      <c r="U1434" s="448">
        <v>0</v>
      </c>
      <c r="V1434" s="448">
        <v>17005.580000000002</v>
      </c>
      <c r="W1434" s="448">
        <v>0</v>
      </c>
      <c r="X1434" s="448">
        <v>0</v>
      </c>
      <c r="Y1434" s="448">
        <v>0</v>
      </c>
      <c r="Z1434" s="448">
        <v>551654.72</v>
      </c>
      <c r="AA1434" s="846">
        <v>44050</v>
      </c>
      <c r="AB1434" s="846">
        <v>45145</v>
      </c>
      <c r="AC1434" s="847">
        <v>551654.72</v>
      </c>
      <c r="AD1434" s="448">
        <v>1.961111111111111</v>
      </c>
      <c r="AE1434" s="448">
        <v>3.0416666666666665</v>
      </c>
      <c r="AF1434" s="848">
        <v>6.1652999999999999E-2</v>
      </c>
      <c r="AG1434" s="448">
        <v>1081856.2008888887</v>
      </c>
      <c r="AH1434" s="448">
        <v>1677949.7733333332</v>
      </c>
      <c r="AI1434" s="448">
        <v>34011.168452159996</v>
      </c>
      <c r="AJ1434" s="448">
        <v>1.9611111111111108</v>
      </c>
      <c r="AK1434" s="448">
        <v>3.0416666666666665</v>
      </c>
      <c r="AL1434" s="448">
        <v>6.1652999999999999E-2</v>
      </c>
    </row>
    <row r="1435" spans="1:38">
      <c r="A1435" s="437" t="s">
        <v>1244</v>
      </c>
      <c r="B1435" s="437" t="s">
        <v>3213</v>
      </c>
      <c r="C1435" s="437" t="s">
        <v>517</v>
      </c>
      <c r="D1435" s="437" t="s">
        <v>518</v>
      </c>
      <c r="E1435" s="437" t="s">
        <v>1393</v>
      </c>
      <c r="F1435" s="437" t="s">
        <v>532</v>
      </c>
      <c r="G1435" s="437" t="s">
        <v>1370</v>
      </c>
      <c r="H1435" s="437" t="s">
        <v>519</v>
      </c>
      <c r="I1435" s="437" t="s">
        <v>1</v>
      </c>
      <c r="J1435" s="437" t="s">
        <v>1243</v>
      </c>
      <c r="K1435" s="437" t="s">
        <v>521</v>
      </c>
      <c r="L1435" s="437" t="s">
        <v>533</v>
      </c>
      <c r="M1435" s="437">
        <v>1</v>
      </c>
      <c r="N1435" s="437">
        <v>1</v>
      </c>
      <c r="O1435" s="437">
        <v>1</v>
      </c>
      <c r="P1435" s="437">
        <v>0</v>
      </c>
      <c r="Q1435" s="437">
        <v>0</v>
      </c>
      <c r="R1435" s="437">
        <v>1</v>
      </c>
      <c r="S1435" s="448">
        <v>687908.03</v>
      </c>
      <c r="T1435" s="448">
        <v>0</v>
      </c>
      <c r="U1435" s="448">
        <v>0</v>
      </c>
      <c r="V1435" s="448">
        <v>24522.2</v>
      </c>
      <c r="W1435" s="448">
        <v>0</v>
      </c>
      <c r="X1435" s="448">
        <v>0</v>
      </c>
      <c r="Y1435" s="448">
        <v>0</v>
      </c>
      <c r="Z1435" s="448">
        <v>687908.03</v>
      </c>
      <c r="AA1435" s="846">
        <v>44050</v>
      </c>
      <c r="AB1435" s="846">
        <v>45876</v>
      </c>
      <c r="AC1435" s="847">
        <v>687908.03</v>
      </c>
      <c r="AD1435" s="448">
        <v>3.9916666666666667</v>
      </c>
      <c r="AE1435" s="448">
        <v>5.072222222222222</v>
      </c>
      <c r="AF1435" s="848">
        <v>7.1294999999999997E-2</v>
      </c>
      <c r="AG1435" s="448">
        <v>2745899.5530833337</v>
      </c>
      <c r="AH1435" s="448">
        <v>3489222.3966111112</v>
      </c>
      <c r="AI1435" s="448">
        <v>49044.402998849997</v>
      </c>
      <c r="AJ1435" s="448">
        <v>3.9916666666666671</v>
      </c>
      <c r="AK1435" s="448">
        <v>5.072222222222222</v>
      </c>
      <c r="AL1435" s="448">
        <v>7.1294999999999997E-2</v>
      </c>
    </row>
    <row r="1436" spans="1:38">
      <c r="A1436" s="437" t="s">
        <v>1245</v>
      </c>
      <c r="B1436" s="437" t="s">
        <v>3214</v>
      </c>
      <c r="C1436" s="437" t="s">
        <v>517</v>
      </c>
      <c r="D1436" s="437" t="s">
        <v>518</v>
      </c>
      <c r="E1436" s="437" t="s">
        <v>1393</v>
      </c>
      <c r="F1436" s="437" t="s">
        <v>532</v>
      </c>
      <c r="G1436" s="437" t="s">
        <v>1370</v>
      </c>
      <c r="H1436" s="437" t="s">
        <v>519</v>
      </c>
      <c r="I1436" s="437" t="s">
        <v>1</v>
      </c>
      <c r="J1436" s="437" t="s">
        <v>1246</v>
      </c>
      <c r="K1436" s="437" t="s">
        <v>521</v>
      </c>
      <c r="L1436" s="437" t="s">
        <v>533</v>
      </c>
      <c r="M1436" s="437">
        <v>1</v>
      </c>
      <c r="N1436" s="437">
        <v>1</v>
      </c>
      <c r="O1436" s="437">
        <v>1</v>
      </c>
      <c r="P1436" s="437">
        <v>0</v>
      </c>
      <c r="Q1436" s="437">
        <v>0</v>
      </c>
      <c r="R1436" s="437">
        <v>1</v>
      </c>
      <c r="S1436" s="448">
        <v>513589.96</v>
      </c>
      <c r="T1436" s="448">
        <v>0</v>
      </c>
      <c r="U1436" s="448">
        <v>0</v>
      </c>
      <c r="V1436" s="448">
        <v>0</v>
      </c>
      <c r="W1436" s="448">
        <v>0</v>
      </c>
      <c r="X1436" s="448">
        <v>0</v>
      </c>
      <c r="Y1436" s="448">
        <v>0</v>
      </c>
      <c r="Z1436" s="448">
        <v>513589.96</v>
      </c>
      <c r="AA1436" s="846">
        <v>44291</v>
      </c>
      <c r="AB1436" s="846">
        <v>45387</v>
      </c>
      <c r="AC1436" s="847">
        <v>513589.96</v>
      </c>
      <c r="AD1436" s="448">
        <v>2.6333333333333333</v>
      </c>
      <c r="AE1436" s="448">
        <v>3.0444444444444443</v>
      </c>
      <c r="AF1436" s="848">
        <v>6.1652999999999999E-2</v>
      </c>
      <c r="AG1436" s="448">
        <v>1352453.5613333334</v>
      </c>
      <c r="AH1436" s="448">
        <v>1563596.1004444445</v>
      </c>
      <c r="AI1436" s="448">
        <v>31664.361803880001</v>
      </c>
      <c r="AJ1436" s="448">
        <v>2.6333333333333333</v>
      </c>
      <c r="AK1436" s="448">
        <v>3.0444444444444443</v>
      </c>
      <c r="AL1436" s="448">
        <v>6.1652999999999999E-2</v>
      </c>
    </row>
    <row r="1437" spans="1:38">
      <c r="A1437" s="437" t="s">
        <v>1247</v>
      </c>
      <c r="B1437" s="437" t="s">
        <v>3215</v>
      </c>
      <c r="C1437" s="437" t="s">
        <v>517</v>
      </c>
      <c r="D1437" s="437" t="s">
        <v>518</v>
      </c>
      <c r="E1437" s="437" t="s">
        <v>1393</v>
      </c>
      <c r="F1437" s="437" t="s">
        <v>532</v>
      </c>
      <c r="G1437" s="437" t="s">
        <v>1370</v>
      </c>
      <c r="H1437" s="437" t="s">
        <v>519</v>
      </c>
      <c r="I1437" s="437" t="s">
        <v>1</v>
      </c>
      <c r="J1437" s="437" t="s">
        <v>1246</v>
      </c>
      <c r="K1437" s="437" t="s">
        <v>521</v>
      </c>
      <c r="L1437" s="437" t="s">
        <v>533</v>
      </c>
      <c r="M1437" s="437">
        <v>1</v>
      </c>
      <c r="N1437" s="437">
        <v>1</v>
      </c>
      <c r="O1437" s="437">
        <v>1</v>
      </c>
      <c r="P1437" s="437">
        <v>0</v>
      </c>
      <c r="Q1437" s="437">
        <v>0</v>
      </c>
      <c r="R1437" s="437">
        <v>1</v>
      </c>
      <c r="S1437" s="448">
        <v>513270.53</v>
      </c>
      <c r="T1437" s="448">
        <v>0</v>
      </c>
      <c r="U1437" s="448">
        <v>0</v>
      </c>
      <c r="V1437" s="448">
        <v>0</v>
      </c>
      <c r="W1437" s="448">
        <v>0</v>
      </c>
      <c r="X1437" s="448">
        <v>0</v>
      </c>
      <c r="Y1437" s="448">
        <v>0</v>
      </c>
      <c r="Z1437" s="448">
        <v>513270.53</v>
      </c>
      <c r="AA1437" s="846">
        <v>44291</v>
      </c>
      <c r="AB1437" s="846">
        <v>46117</v>
      </c>
      <c r="AC1437" s="847">
        <v>513270.53</v>
      </c>
      <c r="AD1437" s="448">
        <v>4.6611111111111114</v>
      </c>
      <c r="AE1437" s="448">
        <v>5.072222222222222</v>
      </c>
      <c r="AF1437" s="848">
        <v>7.1294999999999997E-2</v>
      </c>
      <c r="AG1437" s="448">
        <v>2392410.9703888893</v>
      </c>
      <c r="AH1437" s="448">
        <v>2603422.1882777778</v>
      </c>
      <c r="AI1437" s="448">
        <v>36593.62243635</v>
      </c>
      <c r="AJ1437" s="448">
        <v>4.6611111111111114</v>
      </c>
      <c r="AK1437" s="448">
        <v>5.072222222222222</v>
      </c>
      <c r="AL1437" s="448">
        <v>7.1294999999999997E-2</v>
      </c>
    </row>
    <row r="1438" spans="1:38">
      <c r="A1438" s="437" t="s">
        <v>1248</v>
      </c>
      <c r="B1438" s="437" t="s">
        <v>3216</v>
      </c>
      <c r="C1438" s="437" t="s">
        <v>517</v>
      </c>
      <c r="D1438" s="437" t="s">
        <v>518</v>
      </c>
      <c r="E1438" s="437" t="s">
        <v>1393</v>
      </c>
      <c r="F1438" s="437" t="s">
        <v>532</v>
      </c>
      <c r="G1438" s="437" t="s">
        <v>1370</v>
      </c>
      <c r="H1438" s="437" t="s">
        <v>519</v>
      </c>
      <c r="I1438" s="437" t="s">
        <v>1</v>
      </c>
      <c r="J1438" s="437" t="s">
        <v>1249</v>
      </c>
      <c r="K1438" s="437" t="s">
        <v>521</v>
      </c>
      <c r="L1438" s="437" t="s">
        <v>533</v>
      </c>
      <c r="M1438" s="437">
        <v>1</v>
      </c>
      <c r="N1438" s="437">
        <v>1</v>
      </c>
      <c r="O1438" s="437">
        <v>1</v>
      </c>
      <c r="P1438" s="437">
        <v>0</v>
      </c>
      <c r="Q1438" s="437">
        <v>0</v>
      </c>
      <c r="R1438" s="437">
        <v>1</v>
      </c>
      <c r="S1438" s="448">
        <v>1612584.99</v>
      </c>
      <c r="T1438" s="448">
        <v>0</v>
      </c>
      <c r="U1438" s="448">
        <v>0</v>
      </c>
      <c r="V1438" s="448">
        <v>49710.35</v>
      </c>
      <c r="W1438" s="448">
        <v>0</v>
      </c>
      <c r="X1438" s="448">
        <v>0</v>
      </c>
      <c r="Y1438" s="448">
        <v>0</v>
      </c>
      <c r="Z1438" s="448">
        <v>1612584.99</v>
      </c>
      <c r="AA1438" s="846">
        <v>44050</v>
      </c>
      <c r="AB1438" s="846">
        <v>45145</v>
      </c>
      <c r="AC1438" s="847">
        <v>1612584.99</v>
      </c>
      <c r="AD1438" s="448">
        <v>1.961111111111111</v>
      </c>
      <c r="AE1438" s="448">
        <v>3.0416666666666665</v>
      </c>
      <c r="AF1438" s="848">
        <v>6.1652999999999999E-2</v>
      </c>
      <c r="AG1438" s="448">
        <v>3162458.3414999996</v>
      </c>
      <c r="AH1438" s="448">
        <v>4904946.0112499995</v>
      </c>
      <c r="AI1438" s="448">
        <v>99420.702388470003</v>
      </c>
      <c r="AJ1438" s="448">
        <v>1.9611111111111108</v>
      </c>
      <c r="AK1438" s="448">
        <v>3.0416666666666665</v>
      </c>
      <c r="AL1438" s="448">
        <v>6.1652999999999999E-2</v>
      </c>
    </row>
    <row r="1439" spans="1:38">
      <c r="A1439" s="437" t="s">
        <v>1250</v>
      </c>
      <c r="B1439" s="437" t="s">
        <v>3217</v>
      </c>
      <c r="C1439" s="437" t="s">
        <v>517</v>
      </c>
      <c r="D1439" s="437" t="s">
        <v>518</v>
      </c>
      <c r="E1439" s="437" t="s">
        <v>1393</v>
      </c>
      <c r="F1439" s="437" t="s">
        <v>532</v>
      </c>
      <c r="G1439" s="437" t="s">
        <v>1370</v>
      </c>
      <c r="H1439" s="437" t="s">
        <v>519</v>
      </c>
      <c r="I1439" s="437" t="s">
        <v>1</v>
      </c>
      <c r="J1439" s="437" t="s">
        <v>1249</v>
      </c>
      <c r="K1439" s="437" t="s">
        <v>521</v>
      </c>
      <c r="L1439" s="437" t="s">
        <v>533</v>
      </c>
      <c r="M1439" s="437">
        <v>1</v>
      </c>
      <c r="N1439" s="437">
        <v>1</v>
      </c>
      <c r="O1439" s="437">
        <v>1</v>
      </c>
      <c r="P1439" s="437">
        <v>0</v>
      </c>
      <c r="Q1439" s="437">
        <v>0</v>
      </c>
      <c r="R1439" s="437">
        <v>1</v>
      </c>
      <c r="S1439" s="448">
        <v>2012285.6</v>
      </c>
      <c r="T1439" s="448">
        <v>0</v>
      </c>
      <c r="U1439" s="448">
        <v>0</v>
      </c>
      <c r="V1439" s="448">
        <v>71732.95</v>
      </c>
      <c r="W1439" s="448">
        <v>0</v>
      </c>
      <c r="X1439" s="448">
        <v>0</v>
      </c>
      <c r="Y1439" s="448">
        <v>0</v>
      </c>
      <c r="Z1439" s="448">
        <v>2012285.6</v>
      </c>
      <c r="AA1439" s="846">
        <v>44050</v>
      </c>
      <c r="AB1439" s="846">
        <v>45876</v>
      </c>
      <c r="AC1439" s="847">
        <v>2012285.6</v>
      </c>
      <c r="AD1439" s="448">
        <v>3.9916666666666667</v>
      </c>
      <c r="AE1439" s="448">
        <v>5.072222222222222</v>
      </c>
      <c r="AF1439" s="848">
        <v>7.1294999999999997E-2</v>
      </c>
      <c r="AG1439" s="448">
        <v>8032373.3533333335</v>
      </c>
      <c r="AH1439" s="448">
        <v>10206759.737777777</v>
      </c>
      <c r="AI1439" s="448">
        <v>143465.90185200001</v>
      </c>
      <c r="AJ1439" s="448">
        <v>3.9916666666666667</v>
      </c>
      <c r="AK1439" s="448">
        <v>5.072222222222222</v>
      </c>
      <c r="AL1439" s="448">
        <v>7.1294999999999997E-2</v>
      </c>
    </row>
    <row r="1440" spans="1:38">
      <c r="A1440" s="437" t="s">
        <v>1251</v>
      </c>
      <c r="B1440" s="437" t="s">
        <v>3218</v>
      </c>
      <c r="C1440" s="437" t="s">
        <v>517</v>
      </c>
      <c r="D1440" s="437" t="s">
        <v>518</v>
      </c>
      <c r="E1440" s="437" t="s">
        <v>1393</v>
      </c>
      <c r="F1440" s="437" t="s">
        <v>532</v>
      </c>
      <c r="G1440" s="437" t="s">
        <v>1370</v>
      </c>
      <c r="H1440" s="437" t="s">
        <v>519</v>
      </c>
      <c r="I1440" s="437" t="s">
        <v>1</v>
      </c>
      <c r="J1440" s="437" t="s">
        <v>1252</v>
      </c>
      <c r="K1440" s="437" t="s">
        <v>521</v>
      </c>
      <c r="L1440" s="437" t="s">
        <v>533</v>
      </c>
      <c r="M1440" s="437">
        <v>1</v>
      </c>
      <c r="N1440" s="437">
        <v>1</v>
      </c>
      <c r="O1440" s="437">
        <v>1</v>
      </c>
      <c r="P1440" s="437">
        <v>0</v>
      </c>
      <c r="Q1440" s="437">
        <v>0</v>
      </c>
      <c r="R1440" s="437">
        <v>1</v>
      </c>
      <c r="S1440" s="448">
        <v>294459.34000000003</v>
      </c>
      <c r="T1440" s="448">
        <v>0</v>
      </c>
      <c r="U1440" s="448">
        <v>0</v>
      </c>
      <c r="V1440" s="448">
        <v>0</v>
      </c>
      <c r="W1440" s="448">
        <v>0</v>
      </c>
      <c r="X1440" s="448">
        <v>0</v>
      </c>
      <c r="Y1440" s="448">
        <v>0</v>
      </c>
      <c r="Z1440" s="448">
        <v>294459.34000000003</v>
      </c>
      <c r="AA1440" s="846">
        <v>44291</v>
      </c>
      <c r="AB1440" s="846">
        <v>44656</v>
      </c>
      <c r="AC1440" s="847">
        <v>294459.34000000003</v>
      </c>
      <c r="AD1440" s="448">
        <v>0.60277777777777775</v>
      </c>
      <c r="AE1440" s="448">
        <v>1.0138888888888888</v>
      </c>
      <c r="AF1440" s="848">
        <v>0.03</v>
      </c>
      <c r="AG1440" s="448">
        <v>177493.54661111112</v>
      </c>
      <c r="AH1440" s="448">
        <v>298549.05305555556</v>
      </c>
      <c r="AI1440" s="448">
        <v>8833.7802000000011</v>
      </c>
      <c r="AJ1440" s="448">
        <v>0.60277777777777775</v>
      </c>
      <c r="AK1440" s="448">
        <v>1.0138888888888888</v>
      </c>
      <c r="AL1440" s="448">
        <v>3.0000000000000002E-2</v>
      </c>
    </row>
    <row r="1441" spans="1:38">
      <c r="A1441" s="437" t="s">
        <v>1253</v>
      </c>
      <c r="B1441" s="437" t="s">
        <v>3219</v>
      </c>
      <c r="C1441" s="437" t="s">
        <v>517</v>
      </c>
      <c r="D1441" s="437" t="s">
        <v>518</v>
      </c>
      <c r="E1441" s="437" t="s">
        <v>1393</v>
      </c>
      <c r="F1441" s="437" t="s">
        <v>532</v>
      </c>
      <c r="G1441" s="437" t="s">
        <v>1370</v>
      </c>
      <c r="H1441" s="437" t="s">
        <v>519</v>
      </c>
      <c r="I1441" s="437" t="s">
        <v>1</v>
      </c>
      <c r="J1441" s="437" t="s">
        <v>1252</v>
      </c>
      <c r="K1441" s="437" t="s">
        <v>521</v>
      </c>
      <c r="L1441" s="437" t="s">
        <v>533</v>
      </c>
      <c r="M1441" s="437">
        <v>1</v>
      </c>
      <c r="N1441" s="437">
        <v>1</v>
      </c>
      <c r="O1441" s="437">
        <v>1</v>
      </c>
      <c r="P1441" s="437">
        <v>0</v>
      </c>
      <c r="Q1441" s="437">
        <v>0</v>
      </c>
      <c r="R1441" s="437">
        <v>1</v>
      </c>
      <c r="S1441" s="448">
        <v>1173189.3400000001</v>
      </c>
      <c r="T1441" s="448">
        <v>0</v>
      </c>
      <c r="U1441" s="448">
        <v>0</v>
      </c>
      <c r="V1441" s="448">
        <v>0</v>
      </c>
      <c r="W1441" s="448">
        <v>0</v>
      </c>
      <c r="X1441" s="448">
        <v>0</v>
      </c>
      <c r="Y1441" s="448">
        <v>0</v>
      </c>
      <c r="Z1441" s="448">
        <v>1173189.3400000001</v>
      </c>
      <c r="AA1441" s="846">
        <v>44291</v>
      </c>
      <c r="AB1441" s="846">
        <v>45387</v>
      </c>
      <c r="AC1441" s="847">
        <v>1173189.3400000001</v>
      </c>
      <c r="AD1441" s="448">
        <v>2.6333333333333333</v>
      </c>
      <c r="AE1441" s="448">
        <v>3.0444444444444443</v>
      </c>
      <c r="AF1441" s="848">
        <v>6.1652999999999999E-2</v>
      </c>
      <c r="AG1441" s="448">
        <v>3089398.5953333336</v>
      </c>
      <c r="AH1441" s="448">
        <v>3571709.7684444445</v>
      </c>
      <c r="AI1441" s="448">
        <v>72330.642379020006</v>
      </c>
      <c r="AJ1441" s="448">
        <v>2.6333333333333333</v>
      </c>
      <c r="AK1441" s="448">
        <v>3.0444444444444443</v>
      </c>
      <c r="AL1441" s="448">
        <v>6.1652999999999999E-2</v>
      </c>
    </row>
    <row r="1442" spans="1:38">
      <c r="A1442" s="437" t="s">
        <v>1254</v>
      </c>
      <c r="B1442" s="437" t="s">
        <v>3220</v>
      </c>
      <c r="C1442" s="437" t="s">
        <v>517</v>
      </c>
      <c r="D1442" s="437" t="s">
        <v>518</v>
      </c>
      <c r="E1442" s="437" t="s">
        <v>1393</v>
      </c>
      <c r="F1442" s="437" t="s">
        <v>532</v>
      </c>
      <c r="G1442" s="437" t="s">
        <v>1370</v>
      </c>
      <c r="H1442" s="437" t="s">
        <v>519</v>
      </c>
      <c r="I1442" s="437" t="s">
        <v>1</v>
      </c>
      <c r="J1442" s="437" t="s">
        <v>1252</v>
      </c>
      <c r="K1442" s="437" t="s">
        <v>521</v>
      </c>
      <c r="L1442" s="437" t="s">
        <v>533</v>
      </c>
      <c r="M1442" s="437">
        <v>1</v>
      </c>
      <c r="N1442" s="437">
        <v>1</v>
      </c>
      <c r="O1442" s="437">
        <v>1</v>
      </c>
      <c r="P1442" s="437">
        <v>0</v>
      </c>
      <c r="Q1442" s="437">
        <v>0</v>
      </c>
      <c r="R1442" s="437">
        <v>1</v>
      </c>
      <c r="S1442" s="448">
        <v>1025317.35</v>
      </c>
      <c r="T1442" s="448">
        <v>0</v>
      </c>
      <c r="U1442" s="448">
        <v>0</v>
      </c>
      <c r="V1442" s="448">
        <v>0</v>
      </c>
      <c r="W1442" s="448">
        <v>0</v>
      </c>
      <c r="X1442" s="448">
        <v>0</v>
      </c>
      <c r="Y1442" s="448">
        <v>0</v>
      </c>
      <c r="Z1442" s="448">
        <v>1025317.35</v>
      </c>
      <c r="AA1442" s="846">
        <v>44291</v>
      </c>
      <c r="AB1442" s="846">
        <v>46117</v>
      </c>
      <c r="AC1442" s="847">
        <v>1025317.35</v>
      </c>
      <c r="AD1442" s="448">
        <v>4.6611111111111114</v>
      </c>
      <c r="AE1442" s="448">
        <v>5.072222222222222</v>
      </c>
      <c r="AF1442" s="848">
        <v>7.1294999999999997E-2</v>
      </c>
      <c r="AG1442" s="448">
        <v>4779118.0925000003</v>
      </c>
      <c r="AH1442" s="448">
        <v>5200637.4474999998</v>
      </c>
      <c r="AI1442" s="448">
        <v>73100.00046825</v>
      </c>
      <c r="AJ1442" s="448">
        <v>4.6611111111111114</v>
      </c>
      <c r="AK1442" s="448">
        <v>5.072222222222222</v>
      </c>
      <c r="AL1442" s="448">
        <v>7.1294999999999997E-2</v>
      </c>
    </row>
    <row r="1443" spans="1:38">
      <c r="A1443" s="437" t="s">
        <v>1255</v>
      </c>
      <c r="B1443" s="437" t="s">
        <v>3221</v>
      </c>
      <c r="C1443" s="437" t="s">
        <v>517</v>
      </c>
      <c r="D1443" s="437" t="s">
        <v>518</v>
      </c>
      <c r="E1443" s="437" t="s">
        <v>1393</v>
      </c>
      <c r="F1443" s="437" t="s">
        <v>532</v>
      </c>
      <c r="G1443" s="437" t="s">
        <v>1370</v>
      </c>
      <c r="H1443" s="437" t="s">
        <v>519</v>
      </c>
      <c r="I1443" s="437" t="s">
        <v>1</v>
      </c>
      <c r="J1443" s="437" t="s">
        <v>1256</v>
      </c>
      <c r="K1443" s="437" t="s">
        <v>521</v>
      </c>
      <c r="L1443" s="437" t="s">
        <v>533</v>
      </c>
      <c r="M1443" s="437">
        <v>1</v>
      </c>
      <c r="N1443" s="437">
        <v>1</v>
      </c>
      <c r="O1443" s="437">
        <v>1</v>
      </c>
      <c r="P1443" s="437">
        <v>0</v>
      </c>
      <c r="Q1443" s="437">
        <v>0</v>
      </c>
      <c r="R1443" s="437">
        <v>1</v>
      </c>
      <c r="S1443" s="448">
        <v>269049.28000000003</v>
      </c>
      <c r="T1443" s="448">
        <v>0</v>
      </c>
      <c r="U1443" s="448">
        <v>0</v>
      </c>
      <c r="V1443" s="448">
        <v>0</v>
      </c>
      <c r="W1443" s="448">
        <v>0</v>
      </c>
      <c r="X1443" s="448">
        <v>0</v>
      </c>
      <c r="Y1443" s="448">
        <v>0</v>
      </c>
      <c r="Z1443" s="448">
        <v>269049.28000000003</v>
      </c>
      <c r="AA1443" s="846">
        <v>44291</v>
      </c>
      <c r="AB1443" s="846">
        <v>44656</v>
      </c>
      <c r="AC1443" s="847">
        <v>269049.28000000003</v>
      </c>
      <c r="AD1443" s="448">
        <v>0.60277777777777775</v>
      </c>
      <c r="AE1443" s="448">
        <v>1.0138888888888888</v>
      </c>
      <c r="AF1443" s="848">
        <v>0.03</v>
      </c>
      <c r="AG1443" s="448">
        <v>162176.92711111112</v>
      </c>
      <c r="AH1443" s="448">
        <v>272786.07555555558</v>
      </c>
      <c r="AI1443" s="448">
        <v>8071.4784000000009</v>
      </c>
      <c r="AJ1443" s="448">
        <v>0.60277777777777775</v>
      </c>
      <c r="AK1443" s="448">
        <v>1.0138888888888888</v>
      </c>
      <c r="AL1443" s="448">
        <v>0.03</v>
      </c>
    </row>
    <row r="1444" spans="1:38">
      <c r="A1444" s="437" t="s">
        <v>1257</v>
      </c>
      <c r="B1444" s="437" t="s">
        <v>3222</v>
      </c>
      <c r="C1444" s="437" t="s">
        <v>517</v>
      </c>
      <c r="D1444" s="437" t="s">
        <v>518</v>
      </c>
      <c r="E1444" s="437" t="s">
        <v>1393</v>
      </c>
      <c r="F1444" s="437" t="s">
        <v>532</v>
      </c>
      <c r="G1444" s="437" t="s">
        <v>1370</v>
      </c>
      <c r="H1444" s="437" t="s">
        <v>519</v>
      </c>
      <c r="I1444" s="437" t="s">
        <v>1</v>
      </c>
      <c r="J1444" s="437" t="s">
        <v>1256</v>
      </c>
      <c r="K1444" s="437" t="s">
        <v>521</v>
      </c>
      <c r="L1444" s="437" t="s">
        <v>533</v>
      </c>
      <c r="M1444" s="437">
        <v>1</v>
      </c>
      <c r="N1444" s="437">
        <v>1</v>
      </c>
      <c r="O1444" s="437">
        <v>1</v>
      </c>
      <c r="P1444" s="437">
        <v>0</v>
      </c>
      <c r="Q1444" s="437">
        <v>0</v>
      </c>
      <c r="R1444" s="437">
        <v>1</v>
      </c>
      <c r="S1444" s="448">
        <v>1075180.04</v>
      </c>
      <c r="T1444" s="448">
        <v>0</v>
      </c>
      <c r="U1444" s="448">
        <v>0</v>
      </c>
      <c r="V1444" s="448">
        <v>0</v>
      </c>
      <c r="W1444" s="448">
        <v>0</v>
      </c>
      <c r="X1444" s="448">
        <v>0</v>
      </c>
      <c r="Y1444" s="448">
        <v>0</v>
      </c>
      <c r="Z1444" s="448">
        <v>1075180.04</v>
      </c>
      <c r="AA1444" s="846">
        <v>44291</v>
      </c>
      <c r="AB1444" s="846">
        <v>45387</v>
      </c>
      <c r="AC1444" s="847">
        <v>1075180.04</v>
      </c>
      <c r="AD1444" s="448">
        <v>2.6333333333333333</v>
      </c>
      <c r="AE1444" s="448">
        <v>3.0444444444444443</v>
      </c>
      <c r="AF1444" s="848">
        <v>6.1652999999999999E-2</v>
      </c>
      <c r="AG1444" s="448">
        <v>2831307.4386666669</v>
      </c>
      <c r="AH1444" s="448">
        <v>3273325.8995555555</v>
      </c>
      <c r="AI1444" s="448">
        <v>66288.075006120009</v>
      </c>
      <c r="AJ1444" s="448">
        <v>2.6333333333333333</v>
      </c>
      <c r="AK1444" s="448">
        <v>3.0444444444444443</v>
      </c>
      <c r="AL1444" s="448">
        <v>6.1653000000000006E-2</v>
      </c>
    </row>
    <row r="1445" spans="1:38">
      <c r="A1445" s="437" t="s">
        <v>1258</v>
      </c>
      <c r="B1445" s="437" t="s">
        <v>3223</v>
      </c>
      <c r="C1445" s="437" t="s">
        <v>517</v>
      </c>
      <c r="D1445" s="437" t="s">
        <v>518</v>
      </c>
      <c r="E1445" s="437" t="s">
        <v>1393</v>
      </c>
      <c r="F1445" s="437" t="s">
        <v>532</v>
      </c>
      <c r="G1445" s="437" t="s">
        <v>1370</v>
      </c>
      <c r="H1445" s="437" t="s">
        <v>519</v>
      </c>
      <c r="I1445" s="437" t="s">
        <v>1</v>
      </c>
      <c r="J1445" s="437" t="s">
        <v>1256</v>
      </c>
      <c r="K1445" s="437" t="s">
        <v>521</v>
      </c>
      <c r="L1445" s="437" t="s">
        <v>533</v>
      </c>
      <c r="M1445" s="437">
        <v>1</v>
      </c>
      <c r="N1445" s="437">
        <v>1</v>
      </c>
      <c r="O1445" s="437">
        <v>1</v>
      </c>
      <c r="P1445" s="437">
        <v>0</v>
      </c>
      <c r="Q1445" s="437">
        <v>0</v>
      </c>
      <c r="R1445" s="437">
        <v>1</v>
      </c>
      <c r="S1445" s="448">
        <v>940514.33</v>
      </c>
      <c r="T1445" s="448">
        <v>0</v>
      </c>
      <c r="U1445" s="448">
        <v>0</v>
      </c>
      <c r="V1445" s="448">
        <v>0</v>
      </c>
      <c r="W1445" s="448">
        <v>0</v>
      </c>
      <c r="X1445" s="448">
        <v>0</v>
      </c>
      <c r="Y1445" s="448">
        <v>0</v>
      </c>
      <c r="Z1445" s="448">
        <v>940514.33</v>
      </c>
      <c r="AA1445" s="846">
        <v>44291</v>
      </c>
      <c r="AB1445" s="846">
        <v>46117</v>
      </c>
      <c r="AC1445" s="847">
        <v>940514.33</v>
      </c>
      <c r="AD1445" s="448">
        <v>4.6611111111111114</v>
      </c>
      <c r="AE1445" s="448">
        <v>5.072222222222222</v>
      </c>
      <c r="AF1445" s="848">
        <v>7.1294999999999997E-2</v>
      </c>
      <c r="AG1445" s="448">
        <v>4383841.7937222226</v>
      </c>
      <c r="AH1445" s="448">
        <v>4770497.6849444443</v>
      </c>
      <c r="AI1445" s="448">
        <v>67053.969157349988</v>
      </c>
      <c r="AJ1445" s="448">
        <v>4.6611111111111114</v>
      </c>
      <c r="AK1445" s="448">
        <v>5.072222222222222</v>
      </c>
      <c r="AL1445" s="448">
        <v>7.1294999999999983E-2</v>
      </c>
    </row>
    <row r="1446" spans="1:38">
      <c r="A1446" s="437" t="s">
        <v>1259</v>
      </c>
      <c r="B1446" s="437" t="s">
        <v>3224</v>
      </c>
      <c r="C1446" s="437" t="s">
        <v>517</v>
      </c>
      <c r="D1446" s="437" t="s">
        <v>518</v>
      </c>
      <c r="E1446" s="437" t="s">
        <v>1393</v>
      </c>
      <c r="F1446" s="437" t="s">
        <v>532</v>
      </c>
      <c r="G1446" s="437" t="s">
        <v>1370</v>
      </c>
      <c r="H1446" s="437" t="s">
        <v>519</v>
      </c>
      <c r="I1446" s="437" t="s">
        <v>1</v>
      </c>
      <c r="J1446" s="437" t="s">
        <v>180</v>
      </c>
      <c r="K1446" s="437" t="s">
        <v>521</v>
      </c>
      <c r="L1446" s="437" t="s">
        <v>533</v>
      </c>
      <c r="M1446" s="437">
        <v>1</v>
      </c>
      <c r="N1446" s="437">
        <v>1</v>
      </c>
      <c r="O1446" s="437">
        <v>1</v>
      </c>
      <c r="P1446" s="437">
        <v>0</v>
      </c>
      <c r="Q1446" s="437">
        <v>0</v>
      </c>
      <c r="R1446" s="437">
        <v>1</v>
      </c>
      <c r="S1446" s="448">
        <v>793091.73</v>
      </c>
      <c r="T1446" s="448">
        <v>0</v>
      </c>
      <c r="U1446" s="448">
        <v>0</v>
      </c>
      <c r="V1446" s="448">
        <v>24448.240000000002</v>
      </c>
      <c r="W1446" s="448">
        <v>0</v>
      </c>
      <c r="X1446" s="448">
        <v>0</v>
      </c>
      <c r="Y1446" s="448">
        <v>0</v>
      </c>
      <c r="Z1446" s="448">
        <v>793091.73</v>
      </c>
      <c r="AA1446" s="846">
        <v>44050</v>
      </c>
      <c r="AB1446" s="846">
        <v>45145</v>
      </c>
      <c r="AC1446" s="847">
        <v>793091.73</v>
      </c>
      <c r="AD1446" s="448">
        <v>1.961111111111111</v>
      </c>
      <c r="AE1446" s="448">
        <v>3.0416666666666665</v>
      </c>
      <c r="AF1446" s="848">
        <v>6.1652999999999999E-2</v>
      </c>
      <c r="AG1446" s="448">
        <v>1555341.0038333333</v>
      </c>
      <c r="AH1446" s="448">
        <v>2412320.67875</v>
      </c>
      <c r="AI1446" s="448">
        <v>48896.484429689997</v>
      </c>
      <c r="AJ1446" s="448">
        <v>1.961111111111111</v>
      </c>
      <c r="AK1446" s="448">
        <v>3.0416666666666665</v>
      </c>
      <c r="AL1446" s="448">
        <v>6.1652999999999999E-2</v>
      </c>
    </row>
    <row r="1447" spans="1:38">
      <c r="A1447" s="437" t="s">
        <v>1260</v>
      </c>
      <c r="B1447" s="437" t="s">
        <v>3225</v>
      </c>
      <c r="C1447" s="437" t="s">
        <v>517</v>
      </c>
      <c r="D1447" s="437" t="s">
        <v>518</v>
      </c>
      <c r="E1447" s="437" t="s">
        <v>1393</v>
      </c>
      <c r="F1447" s="437" t="s">
        <v>532</v>
      </c>
      <c r="G1447" s="437" t="s">
        <v>1370</v>
      </c>
      <c r="H1447" s="437" t="s">
        <v>519</v>
      </c>
      <c r="I1447" s="437" t="s">
        <v>1</v>
      </c>
      <c r="J1447" s="437" t="s">
        <v>180</v>
      </c>
      <c r="K1447" s="437" t="s">
        <v>521</v>
      </c>
      <c r="L1447" s="437" t="s">
        <v>533</v>
      </c>
      <c r="M1447" s="437">
        <v>1</v>
      </c>
      <c r="N1447" s="437">
        <v>1</v>
      </c>
      <c r="O1447" s="437">
        <v>1</v>
      </c>
      <c r="P1447" s="437">
        <v>0</v>
      </c>
      <c r="Q1447" s="437">
        <v>0</v>
      </c>
      <c r="R1447" s="437">
        <v>1</v>
      </c>
      <c r="S1447" s="448">
        <v>989490.48</v>
      </c>
      <c r="T1447" s="448">
        <v>0</v>
      </c>
      <c r="U1447" s="448">
        <v>0</v>
      </c>
      <c r="V1447" s="448">
        <v>35272.86</v>
      </c>
      <c r="W1447" s="448">
        <v>0</v>
      </c>
      <c r="X1447" s="448">
        <v>0</v>
      </c>
      <c r="Y1447" s="448">
        <v>0</v>
      </c>
      <c r="Z1447" s="448">
        <v>989490.48</v>
      </c>
      <c r="AA1447" s="846">
        <v>44050</v>
      </c>
      <c r="AB1447" s="846">
        <v>45876</v>
      </c>
      <c r="AC1447" s="847">
        <v>989490.48</v>
      </c>
      <c r="AD1447" s="448">
        <v>3.9916666666666667</v>
      </c>
      <c r="AE1447" s="448">
        <v>5.072222222222222</v>
      </c>
      <c r="AF1447" s="848">
        <v>7.1294999999999997E-2</v>
      </c>
      <c r="AG1447" s="448">
        <v>3949716.1659999997</v>
      </c>
      <c r="AH1447" s="448">
        <v>5018915.6013333332</v>
      </c>
      <c r="AI1447" s="448">
        <v>70545.723771599995</v>
      </c>
      <c r="AJ1447" s="448">
        <v>3.9916666666666667</v>
      </c>
      <c r="AK1447" s="448">
        <v>5.072222222222222</v>
      </c>
      <c r="AL1447" s="448">
        <v>7.1294999999999997E-2</v>
      </c>
    </row>
    <row r="1448" spans="1:38">
      <c r="A1448" s="437" t="s">
        <v>1261</v>
      </c>
      <c r="B1448" s="437" t="s">
        <v>3226</v>
      </c>
      <c r="C1448" s="437" t="s">
        <v>517</v>
      </c>
      <c r="D1448" s="437" t="s">
        <v>518</v>
      </c>
      <c r="E1448" s="437" t="s">
        <v>1393</v>
      </c>
      <c r="F1448" s="437" t="s">
        <v>532</v>
      </c>
      <c r="G1448" s="437" t="s">
        <v>1370</v>
      </c>
      <c r="H1448" s="437" t="s">
        <v>519</v>
      </c>
      <c r="I1448" s="437" t="s">
        <v>1</v>
      </c>
      <c r="J1448" s="437" t="s">
        <v>180</v>
      </c>
      <c r="K1448" s="437" t="s">
        <v>521</v>
      </c>
      <c r="L1448" s="437" t="s">
        <v>533</v>
      </c>
      <c r="M1448" s="437">
        <v>1</v>
      </c>
      <c r="N1448" s="437">
        <v>1</v>
      </c>
      <c r="O1448" s="437">
        <v>1</v>
      </c>
      <c r="P1448" s="437">
        <v>0</v>
      </c>
      <c r="Q1448" s="437">
        <v>0</v>
      </c>
      <c r="R1448" s="437">
        <v>1</v>
      </c>
      <c r="S1448" s="448">
        <v>1262819.2</v>
      </c>
      <c r="T1448" s="448">
        <v>0</v>
      </c>
      <c r="U1448" s="448">
        <v>0</v>
      </c>
      <c r="V1448" s="448">
        <v>0</v>
      </c>
      <c r="W1448" s="448">
        <v>0</v>
      </c>
      <c r="X1448" s="448">
        <v>0</v>
      </c>
      <c r="Y1448" s="448">
        <v>0</v>
      </c>
      <c r="Z1448" s="448">
        <v>1262819.2</v>
      </c>
      <c r="AA1448" s="846">
        <v>44165</v>
      </c>
      <c r="AB1448" s="846">
        <v>45260</v>
      </c>
      <c r="AC1448" s="847">
        <v>1262819.2</v>
      </c>
      <c r="AD1448" s="448">
        <v>2.2805555555555554</v>
      </c>
      <c r="AE1448" s="448">
        <v>3.0416666666666665</v>
      </c>
      <c r="AF1448" s="848">
        <v>6.1652999999999999E-2</v>
      </c>
      <c r="AG1448" s="448">
        <v>2879929.3422222221</v>
      </c>
      <c r="AH1448" s="448">
        <v>3841075.0666666664</v>
      </c>
      <c r="AI1448" s="448">
        <v>77856.59213759999</v>
      </c>
      <c r="AJ1448" s="448">
        <v>2.2805555555555554</v>
      </c>
      <c r="AK1448" s="448">
        <v>3.0416666666666665</v>
      </c>
      <c r="AL1448" s="448">
        <v>6.1652999999999993E-2</v>
      </c>
    </row>
    <row r="1449" spans="1:38">
      <c r="A1449" s="437" t="s">
        <v>1262</v>
      </c>
      <c r="B1449" s="437" t="s">
        <v>3227</v>
      </c>
      <c r="C1449" s="437" t="s">
        <v>517</v>
      </c>
      <c r="D1449" s="437" t="s">
        <v>518</v>
      </c>
      <c r="E1449" s="437" t="s">
        <v>1393</v>
      </c>
      <c r="F1449" s="437" t="s">
        <v>532</v>
      </c>
      <c r="G1449" s="437" t="s">
        <v>1370</v>
      </c>
      <c r="H1449" s="437" t="s">
        <v>519</v>
      </c>
      <c r="I1449" s="437" t="s">
        <v>1</v>
      </c>
      <c r="J1449" s="437" t="s">
        <v>180</v>
      </c>
      <c r="K1449" s="437" t="s">
        <v>521</v>
      </c>
      <c r="L1449" s="437" t="s">
        <v>533</v>
      </c>
      <c r="M1449" s="437">
        <v>1</v>
      </c>
      <c r="N1449" s="437">
        <v>1</v>
      </c>
      <c r="O1449" s="437">
        <v>1</v>
      </c>
      <c r="P1449" s="437">
        <v>0</v>
      </c>
      <c r="Q1449" s="437">
        <v>0</v>
      </c>
      <c r="R1449" s="437">
        <v>1</v>
      </c>
      <c r="S1449" s="448">
        <v>139566.09</v>
      </c>
      <c r="T1449" s="448">
        <v>0</v>
      </c>
      <c r="U1449" s="448">
        <v>0</v>
      </c>
      <c r="V1449" s="448">
        <v>0</v>
      </c>
      <c r="W1449" s="448">
        <v>0</v>
      </c>
      <c r="X1449" s="448">
        <v>0</v>
      </c>
      <c r="Y1449" s="448">
        <v>0</v>
      </c>
      <c r="Z1449" s="448">
        <v>139566.09</v>
      </c>
      <c r="AA1449" s="846">
        <v>44291</v>
      </c>
      <c r="AB1449" s="846">
        <v>44656</v>
      </c>
      <c r="AC1449" s="847">
        <v>139566.09</v>
      </c>
      <c r="AD1449" s="448">
        <v>0.60277777777777775</v>
      </c>
      <c r="AE1449" s="448">
        <v>1.0138888888888888</v>
      </c>
      <c r="AF1449" s="848">
        <v>0.03</v>
      </c>
      <c r="AG1449" s="448">
        <v>84127.337583333327</v>
      </c>
      <c r="AH1449" s="448">
        <v>141504.50791666665</v>
      </c>
      <c r="AI1449" s="448">
        <v>4186.9826999999996</v>
      </c>
      <c r="AJ1449" s="448">
        <v>0.60277777777777775</v>
      </c>
      <c r="AK1449" s="448">
        <v>1.0138888888888888</v>
      </c>
      <c r="AL1449" s="448">
        <v>0.03</v>
      </c>
    </row>
    <row r="1450" spans="1:38">
      <c r="A1450" s="437" t="s">
        <v>1263</v>
      </c>
      <c r="B1450" s="437" t="s">
        <v>3228</v>
      </c>
      <c r="C1450" s="437" t="s">
        <v>517</v>
      </c>
      <c r="D1450" s="437" t="s">
        <v>518</v>
      </c>
      <c r="E1450" s="437" t="s">
        <v>1393</v>
      </c>
      <c r="F1450" s="437" t="s">
        <v>532</v>
      </c>
      <c r="G1450" s="437" t="s">
        <v>1370</v>
      </c>
      <c r="H1450" s="437" t="s">
        <v>519</v>
      </c>
      <c r="I1450" s="437" t="s">
        <v>1</v>
      </c>
      <c r="J1450" s="437" t="s">
        <v>180</v>
      </c>
      <c r="K1450" s="437" t="s">
        <v>521</v>
      </c>
      <c r="L1450" s="437" t="s">
        <v>533</v>
      </c>
      <c r="M1450" s="437">
        <v>1</v>
      </c>
      <c r="N1450" s="437">
        <v>1</v>
      </c>
      <c r="O1450" s="437">
        <v>1</v>
      </c>
      <c r="P1450" s="437">
        <v>0</v>
      </c>
      <c r="Q1450" s="437">
        <v>0</v>
      </c>
      <c r="R1450" s="437">
        <v>1</v>
      </c>
      <c r="S1450" s="448">
        <v>558072.42000000004</v>
      </c>
      <c r="T1450" s="448">
        <v>0</v>
      </c>
      <c r="U1450" s="448">
        <v>0</v>
      </c>
      <c r="V1450" s="448">
        <v>0</v>
      </c>
      <c r="W1450" s="448">
        <v>0</v>
      </c>
      <c r="X1450" s="448">
        <v>0</v>
      </c>
      <c r="Y1450" s="448">
        <v>0</v>
      </c>
      <c r="Z1450" s="448">
        <v>558072.42000000004</v>
      </c>
      <c r="AA1450" s="846">
        <v>44291</v>
      </c>
      <c r="AB1450" s="846">
        <v>45387</v>
      </c>
      <c r="AC1450" s="847">
        <v>558072.42000000004</v>
      </c>
      <c r="AD1450" s="448">
        <v>2.6333333333333333</v>
      </c>
      <c r="AE1450" s="448">
        <v>3.0444444444444443</v>
      </c>
      <c r="AF1450" s="848">
        <v>6.1652999999999999E-2</v>
      </c>
      <c r="AG1450" s="448">
        <v>1469590.706</v>
      </c>
      <c r="AH1450" s="448">
        <v>1699020.4786666667</v>
      </c>
      <c r="AI1450" s="448">
        <v>34406.838910260005</v>
      </c>
      <c r="AJ1450" s="448">
        <v>2.6333333333333333</v>
      </c>
      <c r="AK1450" s="448">
        <v>3.0444444444444443</v>
      </c>
      <c r="AL1450" s="448">
        <v>6.1653000000000006E-2</v>
      </c>
    </row>
    <row r="1451" spans="1:38">
      <c r="A1451" s="437" t="s">
        <v>1264</v>
      </c>
      <c r="B1451" s="437" t="s">
        <v>3229</v>
      </c>
      <c r="C1451" s="437" t="s">
        <v>517</v>
      </c>
      <c r="D1451" s="437" t="s">
        <v>518</v>
      </c>
      <c r="E1451" s="437" t="s">
        <v>1393</v>
      </c>
      <c r="F1451" s="437" t="s">
        <v>532</v>
      </c>
      <c r="G1451" s="437" t="s">
        <v>1370</v>
      </c>
      <c r="H1451" s="437" t="s">
        <v>519</v>
      </c>
      <c r="I1451" s="437" t="s">
        <v>1</v>
      </c>
      <c r="J1451" s="437" t="s">
        <v>180</v>
      </c>
      <c r="K1451" s="437" t="s">
        <v>521</v>
      </c>
      <c r="L1451" s="437" t="s">
        <v>533</v>
      </c>
      <c r="M1451" s="437">
        <v>1</v>
      </c>
      <c r="N1451" s="437">
        <v>1</v>
      </c>
      <c r="O1451" s="437">
        <v>1</v>
      </c>
      <c r="P1451" s="437">
        <v>0</v>
      </c>
      <c r="Q1451" s="437">
        <v>0</v>
      </c>
      <c r="R1451" s="437">
        <v>1</v>
      </c>
      <c r="S1451" s="448">
        <v>488262.74</v>
      </c>
      <c r="T1451" s="448">
        <v>0</v>
      </c>
      <c r="U1451" s="448">
        <v>0</v>
      </c>
      <c r="V1451" s="448">
        <v>0</v>
      </c>
      <c r="W1451" s="448">
        <v>0</v>
      </c>
      <c r="X1451" s="448">
        <v>0</v>
      </c>
      <c r="Y1451" s="448">
        <v>0</v>
      </c>
      <c r="Z1451" s="448">
        <v>488262.74</v>
      </c>
      <c r="AA1451" s="846">
        <v>44291</v>
      </c>
      <c r="AB1451" s="846">
        <v>46117</v>
      </c>
      <c r="AC1451" s="847">
        <v>488262.74</v>
      </c>
      <c r="AD1451" s="448">
        <v>4.6611111111111114</v>
      </c>
      <c r="AE1451" s="448">
        <v>5.072222222222222</v>
      </c>
      <c r="AF1451" s="848">
        <v>7.1294999999999997E-2</v>
      </c>
      <c r="AG1451" s="448">
        <v>2275846.8825555556</v>
      </c>
      <c r="AH1451" s="448">
        <v>2476577.1201111111</v>
      </c>
      <c r="AI1451" s="448">
        <v>34810.692048299999</v>
      </c>
      <c r="AJ1451" s="448">
        <v>4.6611111111111114</v>
      </c>
      <c r="AK1451" s="448">
        <v>5.072222222222222</v>
      </c>
      <c r="AL1451" s="448">
        <v>7.1294999999999997E-2</v>
      </c>
    </row>
    <row r="1452" spans="1:38">
      <c r="A1452" s="437" t="s">
        <v>1265</v>
      </c>
      <c r="B1452" s="437" t="s">
        <v>3230</v>
      </c>
      <c r="C1452" s="437" t="s">
        <v>517</v>
      </c>
      <c r="D1452" s="437" t="s">
        <v>518</v>
      </c>
      <c r="E1452" s="437" t="s">
        <v>1393</v>
      </c>
      <c r="F1452" s="437" t="s">
        <v>532</v>
      </c>
      <c r="G1452" s="437" t="s">
        <v>1370</v>
      </c>
      <c r="H1452" s="437" t="s">
        <v>519</v>
      </c>
      <c r="I1452" s="437" t="s">
        <v>1</v>
      </c>
      <c r="J1452" s="437" t="s">
        <v>372</v>
      </c>
      <c r="K1452" s="437" t="s">
        <v>521</v>
      </c>
      <c r="L1452" s="437" t="s">
        <v>533</v>
      </c>
      <c r="M1452" s="437">
        <v>1</v>
      </c>
      <c r="N1452" s="437">
        <v>1</v>
      </c>
      <c r="O1452" s="437">
        <v>1</v>
      </c>
      <c r="P1452" s="437">
        <v>0</v>
      </c>
      <c r="Q1452" s="437">
        <v>0</v>
      </c>
      <c r="R1452" s="437">
        <v>1</v>
      </c>
      <c r="S1452" s="448">
        <v>4130046.8</v>
      </c>
      <c r="T1452" s="448">
        <v>0</v>
      </c>
      <c r="U1452" s="448">
        <v>0</v>
      </c>
      <c r="V1452" s="448">
        <v>0</v>
      </c>
      <c r="W1452" s="448">
        <v>0</v>
      </c>
      <c r="X1452" s="448">
        <v>0</v>
      </c>
      <c r="Y1452" s="448">
        <v>0</v>
      </c>
      <c r="Z1452" s="448">
        <v>4130046.8</v>
      </c>
      <c r="AA1452" s="846">
        <v>43851</v>
      </c>
      <c r="AB1452" s="846">
        <v>44947</v>
      </c>
      <c r="AC1452" s="847">
        <v>4130046.8</v>
      </c>
      <c r="AD1452" s="448">
        <v>1.4111111111111112</v>
      </c>
      <c r="AE1452" s="448">
        <v>3.0444444444444443</v>
      </c>
      <c r="AF1452" s="848">
        <v>6.2600000000000003E-2</v>
      </c>
      <c r="AG1452" s="448">
        <v>5827954.928888889</v>
      </c>
      <c r="AH1452" s="448">
        <v>12573698.035555555</v>
      </c>
      <c r="AI1452" s="448">
        <v>258540.92968</v>
      </c>
      <c r="AJ1452" s="448">
        <v>1.4111111111111112</v>
      </c>
      <c r="AK1452" s="448">
        <v>3.0444444444444443</v>
      </c>
      <c r="AL1452" s="448">
        <v>6.2600000000000003E-2</v>
      </c>
    </row>
    <row r="1453" spans="1:38">
      <c r="A1453" s="437" t="s">
        <v>1266</v>
      </c>
      <c r="B1453" s="437" t="s">
        <v>3231</v>
      </c>
      <c r="C1453" s="437" t="s">
        <v>517</v>
      </c>
      <c r="D1453" s="437" t="s">
        <v>518</v>
      </c>
      <c r="E1453" s="437" t="s">
        <v>1393</v>
      </c>
      <c r="F1453" s="437" t="s">
        <v>532</v>
      </c>
      <c r="G1453" s="437" t="s">
        <v>1370</v>
      </c>
      <c r="H1453" s="437" t="s">
        <v>519</v>
      </c>
      <c r="I1453" s="437" t="s">
        <v>1</v>
      </c>
      <c r="J1453" s="437" t="s">
        <v>372</v>
      </c>
      <c r="K1453" s="437" t="s">
        <v>521</v>
      </c>
      <c r="L1453" s="437" t="s">
        <v>533</v>
      </c>
      <c r="M1453" s="437">
        <v>1</v>
      </c>
      <c r="N1453" s="437">
        <v>1</v>
      </c>
      <c r="O1453" s="437">
        <v>1</v>
      </c>
      <c r="P1453" s="437">
        <v>0</v>
      </c>
      <c r="Q1453" s="437">
        <v>0</v>
      </c>
      <c r="R1453" s="437">
        <v>1</v>
      </c>
      <c r="S1453" s="448">
        <v>4113187.5</v>
      </c>
      <c r="T1453" s="448">
        <v>0</v>
      </c>
      <c r="U1453" s="448">
        <v>0</v>
      </c>
      <c r="V1453" s="448">
        <v>0</v>
      </c>
      <c r="W1453" s="448">
        <v>0</v>
      </c>
      <c r="X1453" s="448">
        <v>0</v>
      </c>
      <c r="Y1453" s="448">
        <v>0</v>
      </c>
      <c r="Z1453" s="448">
        <v>4113187.5</v>
      </c>
      <c r="AA1453" s="846">
        <v>43860</v>
      </c>
      <c r="AB1453" s="846">
        <v>45687</v>
      </c>
      <c r="AC1453" s="847">
        <v>4113187.5</v>
      </c>
      <c r="AD1453" s="448">
        <v>3.4666666666666668</v>
      </c>
      <c r="AE1453" s="448">
        <v>5.0750000000000002</v>
      </c>
      <c r="AF1453" s="848">
        <v>7.85E-2</v>
      </c>
      <c r="AG1453" s="448">
        <v>14259050</v>
      </c>
      <c r="AH1453" s="448">
        <v>20874426.5625</v>
      </c>
      <c r="AI1453" s="448">
        <v>322885.21875</v>
      </c>
      <c r="AJ1453" s="448">
        <v>3.4666666666666668</v>
      </c>
      <c r="AK1453" s="448">
        <v>5.0750000000000002</v>
      </c>
      <c r="AL1453" s="448">
        <v>7.85E-2</v>
      </c>
    </row>
    <row r="1454" spans="1:38">
      <c r="A1454" s="437" t="s">
        <v>1267</v>
      </c>
      <c r="B1454" s="437" t="s">
        <v>3232</v>
      </c>
      <c r="C1454" s="437" t="s">
        <v>517</v>
      </c>
      <c r="D1454" s="437" t="s">
        <v>518</v>
      </c>
      <c r="E1454" s="437" t="s">
        <v>1393</v>
      </c>
      <c r="F1454" s="437" t="s">
        <v>532</v>
      </c>
      <c r="G1454" s="437" t="s">
        <v>1370</v>
      </c>
      <c r="H1454" s="437" t="s">
        <v>519</v>
      </c>
      <c r="I1454" s="437" t="s">
        <v>1</v>
      </c>
      <c r="J1454" s="437" t="s">
        <v>82</v>
      </c>
      <c r="K1454" s="437" t="s">
        <v>521</v>
      </c>
      <c r="L1454" s="437" t="s">
        <v>533</v>
      </c>
      <c r="M1454" s="437">
        <v>1</v>
      </c>
      <c r="N1454" s="437">
        <v>1</v>
      </c>
      <c r="O1454" s="437">
        <v>1</v>
      </c>
      <c r="P1454" s="437">
        <v>0</v>
      </c>
      <c r="Q1454" s="437">
        <v>0</v>
      </c>
      <c r="R1454" s="437">
        <v>1</v>
      </c>
      <c r="S1454" s="448">
        <v>51519233.960000001</v>
      </c>
      <c r="T1454" s="448">
        <v>0</v>
      </c>
      <c r="U1454" s="448">
        <v>0</v>
      </c>
      <c r="V1454" s="448">
        <v>0</v>
      </c>
      <c r="W1454" s="448">
        <v>0</v>
      </c>
      <c r="X1454" s="448">
        <v>0</v>
      </c>
      <c r="Y1454" s="448">
        <v>0</v>
      </c>
      <c r="Z1454" s="448">
        <v>51519233.960000001</v>
      </c>
      <c r="AA1454" s="846">
        <v>43851</v>
      </c>
      <c r="AB1454" s="846">
        <v>44947</v>
      </c>
      <c r="AC1454" s="847">
        <v>51519233.960000001</v>
      </c>
      <c r="AD1454" s="448">
        <v>1.4111111111111112</v>
      </c>
      <c r="AE1454" s="448">
        <v>3.0444444444444443</v>
      </c>
      <c r="AF1454" s="848">
        <v>6.2600000000000003E-2</v>
      </c>
      <c r="AG1454" s="448">
        <v>72699363.476888895</v>
      </c>
      <c r="AH1454" s="448">
        <v>156847445.61155555</v>
      </c>
      <c r="AI1454" s="448">
        <v>3225104.0458960002</v>
      </c>
      <c r="AJ1454" s="448">
        <v>1.4111111111111112</v>
      </c>
      <c r="AK1454" s="448">
        <v>3.0444444444444443</v>
      </c>
      <c r="AL1454" s="448">
        <v>6.2600000000000003E-2</v>
      </c>
    </row>
    <row r="1455" spans="1:38">
      <c r="A1455" s="437" t="s">
        <v>1268</v>
      </c>
      <c r="B1455" s="437" t="s">
        <v>3233</v>
      </c>
      <c r="C1455" s="437" t="s">
        <v>517</v>
      </c>
      <c r="D1455" s="437" t="s">
        <v>518</v>
      </c>
      <c r="E1455" s="437" t="s">
        <v>1393</v>
      </c>
      <c r="F1455" s="437" t="s">
        <v>532</v>
      </c>
      <c r="G1455" s="437" t="s">
        <v>1370</v>
      </c>
      <c r="H1455" s="437" t="s">
        <v>519</v>
      </c>
      <c r="I1455" s="437" t="s">
        <v>1</v>
      </c>
      <c r="J1455" s="437" t="s">
        <v>82</v>
      </c>
      <c r="K1455" s="437" t="s">
        <v>521</v>
      </c>
      <c r="L1455" s="437" t="s">
        <v>533</v>
      </c>
      <c r="M1455" s="437">
        <v>1</v>
      </c>
      <c r="N1455" s="437">
        <v>1</v>
      </c>
      <c r="O1455" s="437">
        <v>1</v>
      </c>
      <c r="P1455" s="437">
        <v>0</v>
      </c>
      <c r="Q1455" s="437">
        <v>0</v>
      </c>
      <c r="R1455" s="437">
        <v>1</v>
      </c>
      <c r="S1455" s="448">
        <v>22914661.34</v>
      </c>
      <c r="T1455" s="448">
        <v>0</v>
      </c>
      <c r="U1455" s="448">
        <v>0</v>
      </c>
      <c r="V1455" s="448">
        <v>0</v>
      </c>
      <c r="W1455" s="448">
        <v>0</v>
      </c>
      <c r="X1455" s="448">
        <v>0</v>
      </c>
      <c r="Y1455" s="448">
        <v>0</v>
      </c>
      <c r="Z1455" s="448">
        <v>22914661.34</v>
      </c>
      <c r="AA1455" s="846">
        <v>44291</v>
      </c>
      <c r="AB1455" s="846">
        <v>45387</v>
      </c>
      <c r="AC1455" s="847">
        <v>22914661.34</v>
      </c>
      <c r="AD1455" s="448">
        <v>2.6333333333333333</v>
      </c>
      <c r="AE1455" s="448">
        <v>3.0444444444444443</v>
      </c>
      <c r="AF1455" s="848">
        <v>6.1652999999999999E-2</v>
      </c>
      <c r="AG1455" s="448">
        <v>60341941.528666668</v>
      </c>
      <c r="AH1455" s="448">
        <v>69762413.412888885</v>
      </c>
      <c r="AI1455" s="448">
        <v>1412757.6155950199</v>
      </c>
      <c r="AJ1455" s="448">
        <v>2.6333333333333333</v>
      </c>
      <c r="AK1455" s="448">
        <v>3.0444444444444443</v>
      </c>
      <c r="AL1455" s="448">
        <v>6.1652999999999993E-2</v>
      </c>
    </row>
    <row r="1456" spans="1:38">
      <c r="A1456" s="437" t="s">
        <v>1269</v>
      </c>
      <c r="B1456" s="437" t="s">
        <v>3234</v>
      </c>
      <c r="C1456" s="437" t="s">
        <v>517</v>
      </c>
      <c r="D1456" s="437" t="s">
        <v>518</v>
      </c>
      <c r="E1456" s="437" t="s">
        <v>1393</v>
      </c>
      <c r="F1456" s="437" t="s">
        <v>532</v>
      </c>
      <c r="G1456" s="437" t="s">
        <v>1370</v>
      </c>
      <c r="H1456" s="437" t="s">
        <v>519</v>
      </c>
      <c r="I1456" s="437" t="s">
        <v>1</v>
      </c>
      <c r="J1456" s="437" t="s">
        <v>403</v>
      </c>
      <c r="K1456" s="437" t="s">
        <v>521</v>
      </c>
      <c r="L1456" s="437" t="s">
        <v>533</v>
      </c>
      <c r="M1456" s="437">
        <v>1</v>
      </c>
      <c r="N1456" s="437">
        <v>1</v>
      </c>
      <c r="O1456" s="437">
        <v>1</v>
      </c>
      <c r="P1456" s="437">
        <v>0</v>
      </c>
      <c r="Q1456" s="437">
        <v>0</v>
      </c>
      <c r="R1456" s="437">
        <v>1</v>
      </c>
      <c r="S1456" s="448">
        <v>1331428.29</v>
      </c>
      <c r="T1456" s="448">
        <v>0</v>
      </c>
      <c r="U1456" s="448">
        <v>0</v>
      </c>
      <c r="V1456" s="448">
        <v>41043.269999999997</v>
      </c>
      <c r="W1456" s="448">
        <v>0</v>
      </c>
      <c r="X1456" s="448">
        <v>0</v>
      </c>
      <c r="Y1456" s="448">
        <v>0</v>
      </c>
      <c r="Z1456" s="448">
        <v>1331428.29</v>
      </c>
      <c r="AA1456" s="846">
        <v>44050</v>
      </c>
      <c r="AB1456" s="846">
        <v>45145</v>
      </c>
      <c r="AC1456" s="847">
        <v>1331428.29</v>
      </c>
      <c r="AD1456" s="448">
        <v>1.961111111111111</v>
      </c>
      <c r="AE1456" s="448">
        <v>3.0416666666666665</v>
      </c>
      <c r="AF1456" s="848">
        <v>6.1652999999999999E-2</v>
      </c>
      <c r="AG1456" s="448">
        <v>2611078.8131666668</v>
      </c>
      <c r="AH1456" s="448">
        <v>4049761.0487500001</v>
      </c>
      <c r="AI1456" s="448">
        <v>82086.548363370006</v>
      </c>
      <c r="AJ1456" s="448">
        <v>1.9611111111111112</v>
      </c>
      <c r="AK1456" s="448">
        <v>3.0416666666666665</v>
      </c>
      <c r="AL1456" s="448">
        <v>6.1652999999999999E-2</v>
      </c>
    </row>
    <row r="1457" spans="1:38">
      <c r="A1457" s="437" t="s">
        <v>1270</v>
      </c>
      <c r="B1457" s="437" t="s">
        <v>3235</v>
      </c>
      <c r="C1457" s="437" t="s">
        <v>517</v>
      </c>
      <c r="D1457" s="437" t="s">
        <v>518</v>
      </c>
      <c r="E1457" s="437" t="s">
        <v>1393</v>
      </c>
      <c r="F1457" s="437" t="s">
        <v>532</v>
      </c>
      <c r="G1457" s="437" t="s">
        <v>1370</v>
      </c>
      <c r="H1457" s="437" t="s">
        <v>519</v>
      </c>
      <c r="I1457" s="437" t="s">
        <v>1</v>
      </c>
      <c r="J1457" s="437" t="s">
        <v>403</v>
      </c>
      <c r="K1457" s="437" t="s">
        <v>521</v>
      </c>
      <c r="L1457" s="437" t="s">
        <v>533</v>
      </c>
      <c r="M1457" s="437">
        <v>1</v>
      </c>
      <c r="N1457" s="437">
        <v>1</v>
      </c>
      <c r="O1457" s="437">
        <v>1</v>
      </c>
      <c r="P1457" s="437">
        <v>0</v>
      </c>
      <c r="Q1457" s="437">
        <v>0</v>
      </c>
      <c r="R1457" s="437">
        <v>1</v>
      </c>
      <c r="S1457" s="448">
        <v>1661440.46</v>
      </c>
      <c r="T1457" s="448">
        <v>0</v>
      </c>
      <c r="U1457" s="448">
        <v>0</v>
      </c>
      <c r="V1457" s="448">
        <v>59226.2</v>
      </c>
      <c r="W1457" s="448">
        <v>0</v>
      </c>
      <c r="X1457" s="448">
        <v>0</v>
      </c>
      <c r="Y1457" s="448">
        <v>0</v>
      </c>
      <c r="Z1457" s="448">
        <v>1661440.46</v>
      </c>
      <c r="AA1457" s="846">
        <v>44050</v>
      </c>
      <c r="AB1457" s="846">
        <v>45876</v>
      </c>
      <c r="AC1457" s="847">
        <v>1661440.46</v>
      </c>
      <c r="AD1457" s="448">
        <v>3.9916666666666667</v>
      </c>
      <c r="AE1457" s="448">
        <v>5.072222222222222</v>
      </c>
      <c r="AF1457" s="848">
        <v>7.1294999999999997E-2</v>
      </c>
      <c r="AG1457" s="448">
        <v>6631916.5028333329</v>
      </c>
      <c r="AH1457" s="448">
        <v>8427195.2221111096</v>
      </c>
      <c r="AI1457" s="448">
        <v>118452.39759569999</v>
      </c>
      <c r="AJ1457" s="448">
        <v>3.9916666666666667</v>
      </c>
      <c r="AK1457" s="448">
        <v>5.0722222222222211</v>
      </c>
      <c r="AL1457" s="448">
        <v>7.1294999999999997E-2</v>
      </c>
    </row>
    <row r="1458" spans="1:38">
      <c r="A1458" s="437" t="s">
        <v>1271</v>
      </c>
      <c r="B1458" s="437" t="s">
        <v>3236</v>
      </c>
      <c r="C1458" s="437" t="s">
        <v>517</v>
      </c>
      <c r="D1458" s="437" t="s">
        <v>518</v>
      </c>
      <c r="E1458" s="437" t="s">
        <v>1393</v>
      </c>
      <c r="F1458" s="437" t="s">
        <v>532</v>
      </c>
      <c r="G1458" s="437" t="s">
        <v>1370</v>
      </c>
      <c r="H1458" s="437" t="s">
        <v>519</v>
      </c>
      <c r="I1458" s="437" t="s">
        <v>1</v>
      </c>
      <c r="J1458" s="437" t="s">
        <v>403</v>
      </c>
      <c r="K1458" s="437" t="s">
        <v>521</v>
      </c>
      <c r="L1458" s="437" t="s">
        <v>533</v>
      </c>
      <c r="M1458" s="437">
        <v>1</v>
      </c>
      <c r="N1458" s="437">
        <v>1</v>
      </c>
      <c r="O1458" s="437">
        <v>1</v>
      </c>
      <c r="P1458" s="437">
        <v>0</v>
      </c>
      <c r="Q1458" s="437">
        <v>0</v>
      </c>
      <c r="R1458" s="437">
        <v>1</v>
      </c>
      <c r="S1458" s="448">
        <v>302494.28999999998</v>
      </c>
      <c r="T1458" s="448">
        <v>0</v>
      </c>
      <c r="U1458" s="448">
        <v>0</v>
      </c>
      <c r="V1458" s="448">
        <v>0</v>
      </c>
      <c r="W1458" s="448">
        <v>0</v>
      </c>
      <c r="X1458" s="448">
        <v>0</v>
      </c>
      <c r="Y1458" s="448">
        <v>0</v>
      </c>
      <c r="Z1458" s="448">
        <v>302494.28999999998</v>
      </c>
      <c r="AA1458" s="846">
        <v>44291</v>
      </c>
      <c r="AB1458" s="846">
        <v>44656</v>
      </c>
      <c r="AC1458" s="847">
        <v>302494.28999999998</v>
      </c>
      <c r="AD1458" s="448">
        <v>0.60277777777777775</v>
      </c>
      <c r="AE1458" s="448">
        <v>1.0138888888888888</v>
      </c>
      <c r="AF1458" s="848">
        <v>0.03</v>
      </c>
      <c r="AG1458" s="448">
        <v>182336.83591666663</v>
      </c>
      <c r="AH1458" s="448">
        <v>306695.5995833333</v>
      </c>
      <c r="AI1458" s="448">
        <v>9074.8286999999982</v>
      </c>
      <c r="AJ1458" s="448">
        <v>0.60277777777777775</v>
      </c>
      <c r="AK1458" s="448">
        <v>1.0138888888888888</v>
      </c>
      <c r="AL1458" s="448">
        <v>2.9999999999999995E-2</v>
      </c>
    </row>
    <row r="1459" spans="1:38">
      <c r="A1459" s="437" t="s">
        <v>1272</v>
      </c>
      <c r="B1459" s="437" t="s">
        <v>3237</v>
      </c>
      <c r="C1459" s="437" t="s">
        <v>517</v>
      </c>
      <c r="D1459" s="437" t="s">
        <v>518</v>
      </c>
      <c r="E1459" s="437" t="s">
        <v>1393</v>
      </c>
      <c r="F1459" s="437" t="s">
        <v>532</v>
      </c>
      <c r="G1459" s="437" t="s">
        <v>1370</v>
      </c>
      <c r="H1459" s="437" t="s">
        <v>519</v>
      </c>
      <c r="I1459" s="437" t="s">
        <v>1</v>
      </c>
      <c r="J1459" s="437" t="s">
        <v>403</v>
      </c>
      <c r="K1459" s="437" t="s">
        <v>521</v>
      </c>
      <c r="L1459" s="437" t="s">
        <v>533</v>
      </c>
      <c r="M1459" s="437">
        <v>1</v>
      </c>
      <c r="N1459" s="437">
        <v>1</v>
      </c>
      <c r="O1459" s="437">
        <v>1</v>
      </c>
      <c r="P1459" s="437">
        <v>0</v>
      </c>
      <c r="Q1459" s="437">
        <v>0</v>
      </c>
      <c r="R1459" s="437">
        <v>1</v>
      </c>
      <c r="S1459" s="448">
        <v>1208937.55</v>
      </c>
      <c r="T1459" s="448">
        <v>0</v>
      </c>
      <c r="U1459" s="448">
        <v>0</v>
      </c>
      <c r="V1459" s="448">
        <v>0</v>
      </c>
      <c r="W1459" s="448">
        <v>0</v>
      </c>
      <c r="X1459" s="448">
        <v>0</v>
      </c>
      <c r="Y1459" s="448">
        <v>0</v>
      </c>
      <c r="Z1459" s="448">
        <v>1208937.55</v>
      </c>
      <c r="AA1459" s="846">
        <v>44291</v>
      </c>
      <c r="AB1459" s="846">
        <v>45387</v>
      </c>
      <c r="AC1459" s="847">
        <v>1208937.55</v>
      </c>
      <c r="AD1459" s="448">
        <v>2.6333333333333333</v>
      </c>
      <c r="AE1459" s="448">
        <v>3.0444444444444443</v>
      </c>
      <c r="AF1459" s="848">
        <v>6.1652999999999999E-2</v>
      </c>
      <c r="AG1459" s="448">
        <v>3183535.5483333333</v>
      </c>
      <c r="AH1459" s="448">
        <v>3680543.2077777777</v>
      </c>
      <c r="AI1459" s="448">
        <v>74534.626770150004</v>
      </c>
      <c r="AJ1459" s="448">
        <v>2.6333333333333333</v>
      </c>
      <c r="AK1459" s="448">
        <v>3.0444444444444443</v>
      </c>
      <c r="AL1459" s="448">
        <v>6.1652999999999999E-2</v>
      </c>
    </row>
    <row r="1460" spans="1:38">
      <c r="A1460" s="437" t="s">
        <v>1273</v>
      </c>
      <c r="B1460" s="437" t="s">
        <v>3238</v>
      </c>
      <c r="C1460" s="437" t="s">
        <v>517</v>
      </c>
      <c r="D1460" s="437" t="s">
        <v>518</v>
      </c>
      <c r="E1460" s="437" t="s">
        <v>1393</v>
      </c>
      <c r="F1460" s="437" t="s">
        <v>532</v>
      </c>
      <c r="G1460" s="437" t="s">
        <v>1370</v>
      </c>
      <c r="H1460" s="437" t="s">
        <v>519</v>
      </c>
      <c r="I1460" s="437" t="s">
        <v>1</v>
      </c>
      <c r="J1460" s="437" t="s">
        <v>403</v>
      </c>
      <c r="K1460" s="437" t="s">
        <v>521</v>
      </c>
      <c r="L1460" s="437" t="s">
        <v>533</v>
      </c>
      <c r="M1460" s="437">
        <v>1</v>
      </c>
      <c r="N1460" s="437">
        <v>1</v>
      </c>
      <c r="O1460" s="437">
        <v>1</v>
      </c>
      <c r="P1460" s="437">
        <v>0</v>
      </c>
      <c r="Q1460" s="437">
        <v>0</v>
      </c>
      <c r="R1460" s="437">
        <v>1</v>
      </c>
      <c r="S1460" s="448">
        <v>1057546.19</v>
      </c>
      <c r="T1460" s="448">
        <v>0</v>
      </c>
      <c r="U1460" s="448">
        <v>0</v>
      </c>
      <c r="V1460" s="448">
        <v>0</v>
      </c>
      <c r="W1460" s="448">
        <v>0</v>
      </c>
      <c r="X1460" s="448">
        <v>0</v>
      </c>
      <c r="Y1460" s="448">
        <v>0</v>
      </c>
      <c r="Z1460" s="448">
        <v>1057546.19</v>
      </c>
      <c r="AA1460" s="846">
        <v>44291</v>
      </c>
      <c r="AB1460" s="846">
        <v>46117</v>
      </c>
      <c r="AC1460" s="847">
        <v>1057546.19</v>
      </c>
      <c r="AD1460" s="448">
        <v>4.6611111111111114</v>
      </c>
      <c r="AE1460" s="448">
        <v>5.072222222222222</v>
      </c>
      <c r="AF1460" s="848">
        <v>7.1294999999999997E-2</v>
      </c>
      <c r="AG1460" s="448">
        <v>4929340.2967222221</v>
      </c>
      <c r="AH1460" s="448">
        <v>5364109.2859444441</v>
      </c>
      <c r="AI1460" s="448">
        <v>75397.755616049995</v>
      </c>
      <c r="AJ1460" s="448">
        <v>4.6611111111111114</v>
      </c>
      <c r="AK1460" s="448">
        <v>5.072222222222222</v>
      </c>
      <c r="AL1460" s="448">
        <v>7.1294999999999997E-2</v>
      </c>
    </row>
    <row r="1461" spans="1:38">
      <c r="A1461" s="437" t="s">
        <v>1274</v>
      </c>
      <c r="B1461" s="437" t="s">
        <v>3239</v>
      </c>
      <c r="C1461" s="437" t="s">
        <v>517</v>
      </c>
      <c r="D1461" s="437" t="s">
        <v>518</v>
      </c>
      <c r="E1461" s="437" t="s">
        <v>1393</v>
      </c>
      <c r="F1461" s="437" t="s">
        <v>532</v>
      </c>
      <c r="G1461" s="437" t="s">
        <v>1370</v>
      </c>
      <c r="H1461" s="437" t="s">
        <v>519</v>
      </c>
      <c r="I1461" s="437" t="s">
        <v>1</v>
      </c>
      <c r="J1461" s="437" t="s">
        <v>464</v>
      </c>
      <c r="K1461" s="437" t="s">
        <v>521</v>
      </c>
      <c r="L1461" s="437" t="s">
        <v>533</v>
      </c>
      <c r="M1461" s="437">
        <v>1</v>
      </c>
      <c r="N1461" s="437">
        <v>1</v>
      </c>
      <c r="O1461" s="437">
        <v>1</v>
      </c>
      <c r="P1461" s="437">
        <v>0</v>
      </c>
      <c r="Q1461" s="437">
        <v>0</v>
      </c>
      <c r="R1461" s="437">
        <v>1</v>
      </c>
      <c r="S1461" s="448">
        <v>413148.82</v>
      </c>
      <c r="T1461" s="448">
        <v>0</v>
      </c>
      <c r="U1461" s="448">
        <v>0</v>
      </c>
      <c r="V1461" s="448">
        <v>0</v>
      </c>
      <c r="W1461" s="448">
        <v>0</v>
      </c>
      <c r="X1461" s="448">
        <v>0</v>
      </c>
      <c r="Y1461" s="448">
        <v>0</v>
      </c>
      <c r="Z1461" s="448">
        <v>413148.82</v>
      </c>
      <c r="AA1461" s="846">
        <v>44291</v>
      </c>
      <c r="AB1461" s="846">
        <v>44656</v>
      </c>
      <c r="AC1461" s="847">
        <v>413148.82</v>
      </c>
      <c r="AD1461" s="448">
        <v>0.60277777777777775</v>
      </c>
      <c r="AE1461" s="448">
        <v>1.0138888888888888</v>
      </c>
      <c r="AF1461" s="848">
        <v>0.03</v>
      </c>
      <c r="AG1461" s="448">
        <v>249036.92761111111</v>
      </c>
      <c r="AH1461" s="448">
        <v>418886.99805555557</v>
      </c>
      <c r="AI1461" s="448">
        <v>12394.464599999999</v>
      </c>
      <c r="AJ1461" s="448">
        <v>0.60277777777777775</v>
      </c>
      <c r="AK1461" s="448">
        <v>1.0138888888888888</v>
      </c>
      <c r="AL1461" s="448">
        <v>0.03</v>
      </c>
    </row>
    <row r="1462" spans="1:38">
      <c r="A1462" s="437" t="s">
        <v>1275</v>
      </c>
      <c r="B1462" s="437" t="s">
        <v>3240</v>
      </c>
      <c r="C1462" s="437" t="s">
        <v>517</v>
      </c>
      <c r="D1462" s="437" t="s">
        <v>518</v>
      </c>
      <c r="E1462" s="437" t="s">
        <v>1393</v>
      </c>
      <c r="F1462" s="437" t="s">
        <v>532</v>
      </c>
      <c r="G1462" s="437" t="s">
        <v>1370</v>
      </c>
      <c r="H1462" s="437" t="s">
        <v>519</v>
      </c>
      <c r="I1462" s="437" t="s">
        <v>1</v>
      </c>
      <c r="J1462" s="437" t="s">
        <v>464</v>
      </c>
      <c r="K1462" s="437" t="s">
        <v>521</v>
      </c>
      <c r="L1462" s="437" t="s">
        <v>533</v>
      </c>
      <c r="M1462" s="437">
        <v>1</v>
      </c>
      <c r="N1462" s="437">
        <v>1</v>
      </c>
      <c r="O1462" s="437">
        <v>1</v>
      </c>
      <c r="P1462" s="437">
        <v>0</v>
      </c>
      <c r="Q1462" s="437">
        <v>0</v>
      </c>
      <c r="R1462" s="437">
        <v>1</v>
      </c>
      <c r="S1462" s="448">
        <v>1647489.3</v>
      </c>
      <c r="T1462" s="448">
        <v>0</v>
      </c>
      <c r="U1462" s="448">
        <v>0</v>
      </c>
      <c r="V1462" s="448">
        <v>0</v>
      </c>
      <c r="W1462" s="448">
        <v>0</v>
      </c>
      <c r="X1462" s="448">
        <v>0</v>
      </c>
      <c r="Y1462" s="448">
        <v>0</v>
      </c>
      <c r="Z1462" s="448">
        <v>1647489.3</v>
      </c>
      <c r="AA1462" s="846">
        <v>44291</v>
      </c>
      <c r="AB1462" s="846">
        <v>45387</v>
      </c>
      <c r="AC1462" s="847">
        <v>1647489.3</v>
      </c>
      <c r="AD1462" s="448">
        <v>2.6333333333333333</v>
      </c>
      <c r="AE1462" s="448">
        <v>3.0444444444444443</v>
      </c>
      <c r="AF1462" s="848">
        <v>6.1652999999999999E-2</v>
      </c>
      <c r="AG1462" s="448">
        <v>4338388.49</v>
      </c>
      <c r="AH1462" s="448">
        <v>5015689.6466666665</v>
      </c>
      <c r="AI1462" s="448">
        <v>101572.6578129</v>
      </c>
      <c r="AJ1462" s="448">
        <v>2.6333333333333333</v>
      </c>
      <c r="AK1462" s="448">
        <v>3.0444444444444443</v>
      </c>
      <c r="AL1462" s="448">
        <v>6.1652999999999999E-2</v>
      </c>
    </row>
    <row r="1463" spans="1:38">
      <c r="A1463" s="437" t="s">
        <v>1276</v>
      </c>
      <c r="B1463" s="437" t="s">
        <v>3241</v>
      </c>
      <c r="C1463" s="437" t="s">
        <v>517</v>
      </c>
      <c r="D1463" s="437" t="s">
        <v>518</v>
      </c>
      <c r="E1463" s="437" t="s">
        <v>1393</v>
      </c>
      <c r="F1463" s="437" t="s">
        <v>532</v>
      </c>
      <c r="G1463" s="437" t="s">
        <v>1370</v>
      </c>
      <c r="H1463" s="437" t="s">
        <v>519</v>
      </c>
      <c r="I1463" s="437" t="s">
        <v>1</v>
      </c>
      <c r="J1463" s="437" t="s">
        <v>464</v>
      </c>
      <c r="K1463" s="437" t="s">
        <v>521</v>
      </c>
      <c r="L1463" s="437" t="s">
        <v>533</v>
      </c>
      <c r="M1463" s="437">
        <v>1</v>
      </c>
      <c r="N1463" s="437">
        <v>1</v>
      </c>
      <c r="O1463" s="437">
        <v>1</v>
      </c>
      <c r="P1463" s="437">
        <v>0</v>
      </c>
      <c r="Q1463" s="437">
        <v>0</v>
      </c>
      <c r="R1463" s="437">
        <v>1</v>
      </c>
      <c r="S1463" s="448">
        <v>1440208.53</v>
      </c>
      <c r="T1463" s="448">
        <v>0</v>
      </c>
      <c r="U1463" s="448">
        <v>0</v>
      </c>
      <c r="V1463" s="448">
        <v>0</v>
      </c>
      <c r="W1463" s="448">
        <v>0</v>
      </c>
      <c r="X1463" s="448">
        <v>0</v>
      </c>
      <c r="Y1463" s="448">
        <v>0</v>
      </c>
      <c r="Z1463" s="448">
        <v>1440208.53</v>
      </c>
      <c r="AA1463" s="846">
        <v>44291</v>
      </c>
      <c r="AB1463" s="846">
        <v>46117</v>
      </c>
      <c r="AC1463" s="847">
        <v>1440208.53</v>
      </c>
      <c r="AD1463" s="448">
        <v>4.6611111111111114</v>
      </c>
      <c r="AE1463" s="448">
        <v>5.072222222222222</v>
      </c>
      <c r="AF1463" s="848">
        <v>7.1294999999999997E-2</v>
      </c>
      <c r="AG1463" s="448">
        <v>6712971.9815000007</v>
      </c>
      <c r="AH1463" s="448">
        <v>7305057.7105</v>
      </c>
      <c r="AI1463" s="448">
        <v>102679.66714635</v>
      </c>
      <c r="AJ1463" s="448">
        <v>4.6611111111111114</v>
      </c>
      <c r="AK1463" s="448">
        <v>5.072222222222222</v>
      </c>
      <c r="AL1463" s="448">
        <v>7.1294999999999997E-2</v>
      </c>
    </row>
    <row r="1464" spans="1:38">
      <c r="A1464" s="437" t="s">
        <v>1277</v>
      </c>
      <c r="B1464" s="437" t="s">
        <v>3242</v>
      </c>
      <c r="C1464" s="437" t="s">
        <v>517</v>
      </c>
      <c r="D1464" s="437" t="s">
        <v>518</v>
      </c>
      <c r="E1464" s="437" t="s">
        <v>1393</v>
      </c>
      <c r="F1464" s="437" t="s">
        <v>532</v>
      </c>
      <c r="G1464" s="437" t="s">
        <v>1370</v>
      </c>
      <c r="H1464" s="437" t="s">
        <v>519</v>
      </c>
      <c r="I1464" s="437" t="s">
        <v>1</v>
      </c>
      <c r="J1464" s="437" t="s">
        <v>136</v>
      </c>
      <c r="K1464" s="437" t="s">
        <v>521</v>
      </c>
      <c r="L1464" s="437" t="s">
        <v>533</v>
      </c>
      <c r="M1464" s="437">
        <v>1</v>
      </c>
      <c r="N1464" s="437">
        <v>1</v>
      </c>
      <c r="O1464" s="437">
        <v>1</v>
      </c>
      <c r="P1464" s="437">
        <v>0</v>
      </c>
      <c r="Q1464" s="437">
        <v>0</v>
      </c>
      <c r="R1464" s="437">
        <v>1</v>
      </c>
      <c r="S1464" s="448">
        <v>2403171.7200000002</v>
      </c>
      <c r="T1464" s="448">
        <v>0</v>
      </c>
      <c r="U1464" s="448">
        <v>0</v>
      </c>
      <c r="V1464" s="448">
        <v>85667.06</v>
      </c>
      <c r="W1464" s="448">
        <v>0</v>
      </c>
      <c r="X1464" s="448">
        <v>0</v>
      </c>
      <c r="Y1464" s="448">
        <v>0</v>
      </c>
      <c r="Z1464" s="448">
        <v>2403171.7200000002</v>
      </c>
      <c r="AA1464" s="846">
        <v>44050</v>
      </c>
      <c r="AB1464" s="846">
        <v>45876</v>
      </c>
      <c r="AC1464" s="847">
        <v>2403171.7200000002</v>
      </c>
      <c r="AD1464" s="448">
        <v>3.9916666666666667</v>
      </c>
      <c r="AE1464" s="448">
        <v>5.072222222222222</v>
      </c>
      <c r="AF1464" s="848">
        <v>7.1294999999999997E-2</v>
      </c>
      <c r="AG1464" s="448">
        <v>9592660.449000001</v>
      </c>
      <c r="AH1464" s="448">
        <v>12189421.002</v>
      </c>
      <c r="AI1464" s="448">
        <v>171334.12777740002</v>
      </c>
      <c r="AJ1464" s="448">
        <v>3.9916666666666667</v>
      </c>
      <c r="AK1464" s="448">
        <v>5.072222222222222</v>
      </c>
      <c r="AL1464" s="448">
        <v>7.1294999999999997E-2</v>
      </c>
    </row>
    <row r="1465" spans="1:38">
      <c r="A1465" s="437" t="s">
        <v>1278</v>
      </c>
      <c r="B1465" s="437" t="s">
        <v>3243</v>
      </c>
      <c r="C1465" s="437" t="s">
        <v>517</v>
      </c>
      <c r="D1465" s="437" t="s">
        <v>518</v>
      </c>
      <c r="E1465" s="437" t="s">
        <v>1393</v>
      </c>
      <c r="F1465" s="437" t="s">
        <v>532</v>
      </c>
      <c r="G1465" s="437" t="s">
        <v>1370</v>
      </c>
      <c r="H1465" s="437" t="s">
        <v>519</v>
      </c>
      <c r="I1465" s="437" t="s">
        <v>1</v>
      </c>
      <c r="J1465" s="437" t="s">
        <v>136</v>
      </c>
      <c r="K1465" s="437" t="s">
        <v>521</v>
      </c>
      <c r="L1465" s="437" t="s">
        <v>533</v>
      </c>
      <c r="M1465" s="437">
        <v>1</v>
      </c>
      <c r="N1465" s="437">
        <v>1</v>
      </c>
      <c r="O1465" s="437">
        <v>1</v>
      </c>
      <c r="P1465" s="437">
        <v>0</v>
      </c>
      <c r="Q1465" s="437">
        <v>0</v>
      </c>
      <c r="R1465" s="437">
        <v>1</v>
      </c>
      <c r="S1465" s="448">
        <v>1926178.81</v>
      </c>
      <c r="T1465" s="448">
        <v>0</v>
      </c>
      <c r="U1465" s="448">
        <v>0</v>
      </c>
      <c r="V1465" s="448">
        <v>59377.35</v>
      </c>
      <c r="W1465" s="448">
        <v>0</v>
      </c>
      <c r="X1465" s="448">
        <v>0</v>
      </c>
      <c r="Y1465" s="448">
        <v>0</v>
      </c>
      <c r="Z1465" s="448">
        <v>1926178.81</v>
      </c>
      <c r="AA1465" s="846">
        <v>44050</v>
      </c>
      <c r="AB1465" s="846">
        <v>45145</v>
      </c>
      <c r="AC1465" s="847">
        <v>1926178.81</v>
      </c>
      <c r="AD1465" s="448">
        <v>1.961111111111111</v>
      </c>
      <c r="AE1465" s="448">
        <v>3.0416666666666665</v>
      </c>
      <c r="AF1465" s="848">
        <v>6.1652999999999999E-2</v>
      </c>
      <c r="AG1465" s="448">
        <v>3777450.6662777779</v>
      </c>
      <c r="AH1465" s="448">
        <v>5858793.8804166662</v>
      </c>
      <c r="AI1465" s="448">
        <v>118754.70217293</v>
      </c>
      <c r="AJ1465" s="448">
        <v>1.961111111111111</v>
      </c>
      <c r="AK1465" s="448">
        <v>3.0416666666666665</v>
      </c>
      <c r="AL1465" s="448">
        <v>6.1652999999999999E-2</v>
      </c>
    </row>
    <row r="1466" spans="1:38">
      <c r="A1466" s="437" t="s">
        <v>1279</v>
      </c>
      <c r="B1466" s="437" t="s">
        <v>3244</v>
      </c>
      <c r="C1466" s="437" t="s">
        <v>517</v>
      </c>
      <c r="D1466" s="437" t="s">
        <v>518</v>
      </c>
      <c r="E1466" s="437" t="s">
        <v>1393</v>
      </c>
      <c r="F1466" s="437" t="s">
        <v>532</v>
      </c>
      <c r="G1466" s="437" t="s">
        <v>1370</v>
      </c>
      <c r="H1466" s="437" t="s">
        <v>519</v>
      </c>
      <c r="I1466" s="437" t="s">
        <v>1</v>
      </c>
      <c r="J1466" s="437" t="s">
        <v>136</v>
      </c>
      <c r="K1466" s="437" t="s">
        <v>521</v>
      </c>
      <c r="L1466" s="437" t="s">
        <v>533</v>
      </c>
      <c r="M1466" s="437">
        <v>1</v>
      </c>
      <c r="N1466" s="437">
        <v>1</v>
      </c>
      <c r="O1466" s="437">
        <v>1</v>
      </c>
      <c r="P1466" s="437">
        <v>0</v>
      </c>
      <c r="Q1466" s="437">
        <v>0</v>
      </c>
      <c r="R1466" s="437">
        <v>1</v>
      </c>
      <c r="S1466" s="448">
        <v>6046751.96</v>
      </c>
      <c r="T1466" s="448">
        <v>0</v>
      </c>
      <c r="U1466" s="448">
        <v>0</v>
      </c>
      <c r="V1466" s="448">
        <v>0</v>
      </c>
      <c r="W1466" s="448">
        <v>0</v>
      </c>
      <c r="X1466" s="448">
        <v>0</v>
      </c>
      <c r="Y1466" s="448">
        <v>0</v>
      </c>
      <c r="Z1466" s="448">
        <v>6046751.96</v>
      </c>
      <c r="AA1466" s="846">
        <v>44165</v>
      </c>
      <c r="AB1466" s="846">
        <v>45260</v>
      </c>
      <c r="AC1466" s="847">
        <v>6046751.96</v>
      </c>
      <c r="AD1466" s="448">
        <v>2.2805555555555554</v>
      </c>
      <c r="AE1466" s="448">
        <v>3.0416666666666665</v>
      </c>
      <c r="AF1466" s="848">
        <v>6.1652999999999999E-2</v>
      </c>
      <c r="AG1466" s="448">
        <v>13789953.775444444</v>
      </c>
      <c r="AH1466" s="448">
        <v>18392203.878333334</v>
      </c>
      <c r="AI1466" s="448">
        <v>372800.39858987997</v>
      </c>
      <c r="AJ1466" s="448">
        <v>2.2805555555555554</v>
      </c>
      <c r="AK1466" s="448">
        <v>3.041666666666667</v>
      </c>
      <c r="AL1466" s="448">
        <v>6.1652999999999993E-2</v>
      </c>
    </row>
    <row r="1467" spans="1:38">
      <c r="A1467" s="437" t="s">
        <v>1280</v>
      </c>
      <c r="B1467" s="437" t="s">
        <v>3245</v>
      </c>
      <c r="C1467" s="437" t="s">
        <v>517</v>
      </c>
      <c r="D1467" s="437" t="s">
        <v>518</v>
      </c>
      <c r="E1467" s="437" t="s">
        <v>1393</v>
      </c>
      <c r="F1467" s="437" t="s">
        <v>532</v>
      </c>
      <c r="G1467" s="437" t="s">
        <v>1370</v>
      </c>
      <c r="H1467" s="437" t="s">
        <v>519</v>
      </c>
      <c r="I1467" s="437" t="s">
        <v>1</v>
      </c>
      <c r="J1467" s="437" t="s">
        <v>136</v>
      </c>
      <c r="K1467" s="437" t="s">
        <v>521</v>
      </c>
      <c r="L1467" s="437" t="s">
        <v>533</v>
      </c>
      <c r="M1467" s="437">
        <v>1</v>
      </c>
      <c r="N1467" s="437">
        <v>1</v>
      </c>
      <c r="O1467" s="437">
        <v>1</v>
      </c>
      <c r="P1467" s="437">
        <v>0</v>
      </c>
      <c r="Q1467" s="437">
        <v>0</v>
      </c>
      <c r="R1467" s="437">
        <v>1</v>
      </c>
      <c r="S1467" s="448">
        <v>327155.28000000003</v>
      </c>
      <c r="T1467" s="448">
        <v>0</v>
      </c>
      <c r="U1467" s="448">
        <v>0</v>
      </c>
      <c r="V1467" s="448">
        <v>0</v>
      </c>
      <c r="W1467" s="448">
        <v>0</v>
      </c>
      <c r="X1467" s="448">
        <v>0</v>
      </c>
      <c r="Y1467" s="448">
        <v>0</v>
      </c>
      <c r="Z1467" s="448">
        <v>327155.28000000003</v>
      </c>
      <c r="AA1467" s="846">
        <v>44291</v>
      </c>
      <c r="AB1467" s="846">
        <v>44656</v>
      </c>
      <c r="AC1467" s="847">
        <v>327155.28000000003</v>
      </c>
      <c r="AD1467" s="448">
        <v>0.60277777777777775</v>
      </c>
      <c r="AE1467" s="448">
        <v>1.0138888888888888</v>
      </c>
      <c r="AF1467" s="848">
        <v>0.03</v>
      </c>
      <c r="AG1467" s="448">
        <v>197201.93266666666</v>
      </c>
      <c r="AH1467" s="448">
        <v>331699.10333333333</v>
      </c>
      <c r="AI1467" s="448">
        <v>9814.6584000000003</v>
      </c>
      <c r="AJ1467" s="448">
        <v>0.60277777777777775</v>
      </c>
      <c r="AK1467" s="448">
        <v>1.0138888888888888</v>
      </c>
      <c r="AL1467" s="448">
        <v>0.03</v>
      </c>
    </row>
    <row r="1468" spans="1:38">
      <c r="A1468" s="437" t="s">
        <v>1281</v>
      </c>
      <c r="B1468" s="437" t="s">
        <v>3246</v>
      </c>
      <c r="C1468" s="437" t="s">
        <v>517</v>
      </c>
      <c r="D1468" s="437" t="s">
        <v>518</v>
      </c>
      <c r="E1468" s="437" t="s">
        <v>1393</v>
      </c>
      <c r="F1468" s="437" t="s">
        <v>532</v>
      </c>
      <c r="G1468" s="437" t="s">
        <v>1370</v>
      </c>
      <c r="H1468" s="437" t="s">
        <v>519</v>
      </c>
      <c r="I1468" s="437" t="s">
        <v>1</v>
      </c>
      <c r="J1468" s="437" t="s">
        <v>136</v>
      </c>
      <c r="K1468" s="437" t="s">
        <v>521</v>
      </c>
      <c r="L1468" s="437" t="s">
        <v>533</v>
      </c>
      <c r="M1468" s="437">
        <v>1</v>
      </c>
      <c r="N1468" s="437">
        <v>1</v>
      </c>
      <c r="O1468" s="437">
        <v>1</v>
      </c>
      <c r="P1468" s="437">
        <v>0</v>
      </c>
      <c r="Q1468" s="437">
        <v>0</v>
      </c>
      <c r="R1468" s="437">
        <v>1</v>
      </c>
      <c r="S1468" s="448">
        <v>1307833.96</v>
      </c>
      <c r="T1468" s="448">
        <v>0</v>
      </c>
      <c r="U1468" s="448">
        <v>0</v>
      </c>
      <c r="V1468" s="448">
        <v>0</v>
      </c>
      <c r="W1468" s="448">
        <v>0</v>
      </c>
      <c r="X1468" s="448">
        <v>0</v>
      </c>
      <c r="Y1468" s="448">
        <v>0</v>
      </c>
      <c r="Z1468" s="448">
        <v>1307833.96</v>
      </c>
      <c r="AA1468" s="846">
        <v>44291</v>
      </c>
      <c r="AB1468" s="846">
        <v>45387</v>
      </c>
      <c r="AC1468" s="847">
        <v>1307833.96</v>
      </c>
      <c r="AD1468" s="448">
        <v>2.6333333333333333</v>
      </c>
      <c r="AE1468" s="448">
        <v>3.0444444444444443</v>
      </c>
      <c r="AF1468" s="848">
        <v>6.1652999999999999E-2</v>
      </c>
      <c r="AG1468" s="448">
        <v>3443962.7613333333</v>
      </c>
      <c r="AH1468" s="448">
        <v>3981627.8337777774</v>
      </c>
      <c r="AI1468" s="448">
        <v>80631.887135879995</v>
      </c>
      <c r="AJ1468" s="448">
        <v>2.6333333333333333</v>
      </c>
      <c r="AK1468" s="448">
        <v>3.0444444444444443</v>
      </c>
      <c r="AL1468" s="448">
        <v>6.1652999999999999E-2</v>
      </c>
    </row>
    <row r="1469" spans="1:38">
      <c r="A1469" s="437" t="s">
        <v>1282</v>
      </c>
      <c r="B1469" s="437" t="s">
        <v>3247</v>
      </c>
      <c r="C1469" s="437" t="s">
        <v>517</v>
      </c>
      <c r="D1469" s="437" t="s">
        <v>518</v>
      </c>
      <c r="E1469" s="437" t="s">
        <v>1393</v>
      </c>
      <c r="F1469" s="437" t="s">
        <v>532</v>
      </c>
      <c r="G1469" s="437" t="s">
        <v>1370</v>
      </c>
      <c r="H1469" s="437" t="s">
        <v>519</v>
      </c>
      <c r="I1469" s="437" t="s">
        <v>1</v>
      </c>
      <c r="J1469" s="437" t="s">
        <v>136</v>
      </c>
      <c r="K1469" s="437" t="s">
        <v>521</v>
      </c>
      <c r="L1469" s="437" t="s">
        <v>533</v>
      </c>
      <c r="M1469" s="437">
        <v>1</v>
      </c>
      <c r="N1469" s="437">
        <v>1</v>
      </c>
      <c r="O1469" s="437">
        <v>1</v>
      </c>
      <c r="P1469" s="437">
        <v>0</v>
      </c>
      <c r="Q1469" s="437">
        <v>0</v>
      </c>
      <c r="R1469" s="437">
        <v>1</v>
      </c>
      <c r="S1469" s="448">
        <v>1144147.07</v>
      </c>
      <c r="T1469" s="448">
        <v>0</v>
      </c>
      <c r="U1469" s="448">
        <v>0</v>
      </c>
      <c r="V1469" s="448">
        <v>0</v>
      </c>
      <c r="W1469" s="448">
        <v>0</v>
      </c>
      <c r="X1469" s="448">
        <v>0</v>
      </c>
      <c r="Y1469" s="448">
        <v>0</v>
      </c>
      <c r="Z1469" s="448">
        <v>1144147.07</v>
      </c>
      <c r="AA1469" s="846">
        <v>44291</v>
      </c>
      <c r="AB1469" s="846">
        <v>46117</v>
      </c>
      <c r="AC1469" s="847">
        <v>1144147.07</v>
      </c>
      <c r="AD1469" s="448">
        <v>4.6611111111111114</v>
      </c>
      <c r="AE1469" s="448">
        <v>5.072222222222222</v>
      </c>
      <c r="AF1469" s="848">
        <v>7.1294999999999997E-2</v>
      </c>
      <c r="AG1469" s="448">
        <v>5332996.6207222231</v>
      </c>
      <c r="AH1469" s="448">
        <v>5803368.1939444449</v>
      </c>
      <c r="AI1469" s="448">
        <v>81571.965355649998</v>
      </c>
      <c r="AJ1469" s="448">
        <v>4.6611111111111114</v>
      </c>
      <c r="AK1469" s="448">
        <v>5.072222222222222</v>
      </c>
      <c r="AL1469" s="448">
        <v>7.1294999999999997E-2</v>
      </c>
    </row>
    <row r="1470" spans="1:38">
      <c r="A1470" s="437" t="s">
        <v>1283</v>
      </c>
      <c r="B1470" s="437" t="s">
        <v>3248</v>
      </c>
      <c r="C1470" s="437" t="s">
        <v>517</v>
      </c>
      <c r="D1470" s="437" t="s">
        <v>518</v>
      </c>
      <c r="E1470" s="437" t="s">
        <v>1393</v>
      </c>
      <c r="F1470" s="437" t="s">
        <v>532</v>
      </c>
      <c r="G1470" s="437" t="s">
        <v>1370</v>
      </c>
      <c r="H1470" s="437" t="s">
        <v>519</v>
      </c>
      <c r="I1470" s="437" t="s">
        <v>1</v>
      </c>
      <c r="J1470" s="437" t="s">
        <v>136</v>
      </c>
      <c r="K1470" s="437" t="s">
        <v>521</v>
      </c>
      <c r="L1470" s="437" t="s">
        <v>533</v>
      </c>
      <c r="M1470" s="437">
        <v>1</v>
      </c>
      <c r="N1470" s="437">
        <v>1</v>
      </c>
      <c r="O1470" s="437">
        <v>1</v>
      </c>
      <c r="P1470" s="437">
        <v>0</v>
      </c>
      <c r="Q1470" s="437">
        <v>0</v>
      </c>
      <c r="R1470" s="437">
        <v>1</v>
      </c>
      <c r="S1470" s="448">
        <v>3425597.32</v>
      </c>
      <c r="T1470" s="448">
        <v>0</v>
      </c>
      <c r="U1470" s="448">
        <v>0</v>
      </c>
      <c r="V1470" s="448">
        <v>0</v>
      </c>
      <c r="W1470" s="448">
        <v>0</v>
      </c>
      <c r="X1470" s="448">
        <v>0</v>
      </c>
      <c r="Y1470" s="448">
        <v>0</v>
      </c>
      <c r="Z1470" s="448">
        <v>3425597.32</v>
      </c>
      <c r="AA1470" s="846">
        <v>44291</v>
      </c>
      <c r="AB1470" s="846">
        <v>45387</v>
      </c>
      <c r="AC1470" s="847">
        <v>3425597.32</v>
      </c>
      <c r="AD1470" s="448">
        <v>2.6333333333333333</v>
      </c>
      <c r="AE1470" s="448">
        <v>3.0444444444444443</v>
      </c>
      <c r="AF1470" s="848">
        <v>6.1652999999999999E-2</v>
      </c>
      <c r="AG1470" s="448">
        <v>9020739.6093333326</v>
      </c>
      <c r="AH1470" s="448">
        <v>10429040.729777778</v>
      </c>
      <c r="AI1470" s="448">
        <v>211198.35156995998</v>
      </c>
      <c r="AJ1470" s="448">
        <v>2.6333333333333333</v>
      </c>
      <c r="AK1470" s="448">
        <v>3.0444444444444447</v>
      </c>
      <c r="AL1470" s="448">
        <v>6.1652999999999999E-2</v>
      </c>
    </row>
    <row r="1471" spans="1:38">
      <c r="A1471" s="437" t="s">
        <v>1284</v>
      </c>
      <c r="B1471" s="437" t="s">
        <v>3249</v>
      </c>
      <c r="C1471" s="437" t="s">
        <v>517</v>
      </c>
      <c r="D1471" s="437" t="s">
        <v>518</v>
      </c>
      <c r="E1471" s="437" t="s">
        <v>1393</v>
      </c>
      <c r="F1471" s="437" t="s">
        <v>1196</v>
      </c>
      <c r="G1471" s="437" t="s">
        <v>1369</v>
      </c>
      <c r="H1471" s="437" t="s">
        <v>1195</v>
      </c>
      <c r="I1471" s="437" t="s">
        <v>0</v>
      </c>
      <c r="J1471" s="437" t="s">
        <v>1285</v>
      </c>
      <c r="K1471" s="437" t="s">
        <v>521</v>
      </c>
      <c r="L1471" s="437" t="s">
        <v>533</v>
      </c>
      <c r="M1471" s="437">
        <v>1</v>
      </c>
      <c r="N1471" s="437">
        <v>1</v>
      </c>
      <c r="O1471" s="437">
        <v>1</v>
      </c>
      <c r="P1471" s="437">
        <v>1</v>
      </c>
      <c r="Q1471" s="437">
        <v>1</v>
      </c>
      <c r="R1471" s="437">
        <v>1</v>
      </c>
      <c r="S1471" s="448">
        <v>640746.02</v>
      </c>
      <c r="T1471" s="448">
        <v>0</v>
      </c>
      <c r="U1471" s="448">
        <v>0</v>
      </c>
      <c r="V1471" s="448">
        <v>0</v>
      </c>
      <c r="W1471" s="448">
        <v>0</v>
      </c>
      <c r="X1471" s="448">
        <v>0</v>
      </c>
      <c r="Y1471" s="448">
        <v>0</v>
      </c>
      <c r="Z1471" s="448">
        <v>640746.02</v>
      </c>
      <c r="AA1471" s="846">
        <v>44291</v>
      </c>
      <c r="AB1471" s="846">
        <v>45387</v>
      </c>
      <c r="AC1471" s="847">
        <v>640746.02</v>
      </c>
      <c r="AD1471" s="448">
        <v>2.6333333333333333</v>
      </c>
      <c r="AE1471" s="448">
        <v>3.0444444444444443</v>
      </c>
      <c r="AF1471" s="848">
        <v>6.1652999999999999E-2</v>
      </c>
      <c r="AG1471" s="448">
        <v>1687297.8526666667</v>
      </c>
      <c r="AH1471" s="448">
        <v>1950715.6608888889</v>
      </c>
      <c r="AI1471" s="448">
        <v>39503.914371060004</v>
      </c>
      <c r="AJ1471" s="448">
        <v>2.6333333333333333</v>
      </c>
      <c r="AK1471" s="448">
        <v>3.0444444444444443</v>
      </c>
      <c r="AL1471" s="448">
        <v>6.1653000000000006E-2</v>
      </c>
    </row>
    <row r="1472" spans="1:38">
      <c r="A1472" s="437" t="s">
        <v>1286</v>
      </c>
      <c r="B1472" s="437" t="s">
        <v>3250</v>
      </c>
      <c r="C1472" s="437" t="s">
        <v>517</v>
      </c>
      <c r="D1472" s="437" t="s">
        <v>518</v>
      </c>
      <c r="E1472" s="437" t="s">
        <v>1393</v>
      </c>
      <c r="F1472" s="437" t="s">
        <v>1196</v>
      </c>
      <c r="G1472" s="437" t="s">
        <v>1369</v>
      </c>
      <c r="H1472" s="437" t="s">
        <v>1195</v>
      </c>
      <c r="I1472" s="437" t="s">
        <v>0</v>
      </c>
      <c r="J1472" s="437" t="s">
        <v>1285</v>
      </c>
      <c r="K1472" s="437" t="s">
        <v>521</v>
      </c>
      <c r="L1472" s="437" t="s">
        <v>533</v>
      </c>
      <c r="M1472" s="437">
        <v>1</v>
      </c>
      <c r="N1472" s="437">
        <v>1</v>
      </c>
      <c r="O1472" s="437">
        <v>1</v>
      </c>
      <c r="P1472" s="437">
        <v>1</v>
      </c>
      <c r="Q1472" s="437">
        <v>1</v>
      </c>
      <c r="R1472" s="437">
        <v>1</v>
      </c>
      <c r="S1472" s="448">
        <v>640629.77</v>
      </c>
      <c r="T1472" s="448">
        <v>0</v>
      </c>
      <c r="U1472" s="448">
        <v>0</v>
      </c>
      <c r="V1472" s="448">
        <v>0</v>
      </c>
      <c r="W1472" s="448">
        <v>0</v>
      </c>
      <c r="X1472" s="448">
        <v>0</v>
      </c>
      <c r="Y1472" s="448">
        <v>0</v>
      </c>
      <c r="Z1472" s="448">
        <v>640629.77</v>
      </c>
      <c r="AA1472" s="846">
        <v>44291</v>
      </c>
      <c r="AB1472" s="846">
        <v>46117</v>
      </c>
      <c r="AC1472" s="847">
        <v>640629.77</v>
      </c>
      <c r="AD1472" s="448">
        <v>4.6611111111111114</v>
      </c>
      <c r="AE1472" s="448">
        <v>5.072222222222222</v>
      </c>
      <c r="AF1472" s="848">
        <v>7.1294999999999997E-2</v>
      </c>
      <c r="AG1472" s="448">
        <v>2986046.5390555561</v>
      </c>
      <c r="AH1472" s="448">
        <v>3249416.5556111112</v>
      </c>
      <c r="AI1472" s="448">
        <v>45673.699452150002</v>
      </c>
      <c r="AJ1472" s="448">
        <v>4.6611111111111114</v>
      </c>
      <c r="AK1472" s="448">
        <v>5.072222222222222</v>
      </c>
      <c r="AL1472" s="448">
        <v>7.1294999999999997E-2</v>
      </c>
    </row>
    <row r="1473" spans="1:38">
      <c r="A1473" s="437" t="s">
        <v>1287</v>
      </c>
      <c r="B1473" s="437" t="s">
        <v>3251</v>
      </c>
      <c r="C1473" s="437" t="s">
        <v>517</v>
      </c>
      <c r="D1473" s="437" t="s">
        <v>518</v>
      </c>
      <c r="E1473" s="437" t="s">
        <v>1393</v>
      </c>
      <c r="F1473" s="437" t="s">
        <v>1288</v>
      </c>
      <c r="G1473" s="437" t="s">
        <v>1370</v>
      </c>
      <c r="H1473" s="437" t="s">
        <v>519</v>
      </c>
      <c r="I1473" s="437" t="s">
        <v>1</v>
      </c>
      <c r="J1473" s="437" t="s">
        <v>1288</v>
      </c>
      <c r="K1473" s="437" t="s">
        <v>521</v>
      </c>
      <c r="L1473" s="437" t="s">
        <v>533</v>
      </c>
      <c r="M1473" s="437">
        <v>1</v>
      </c>
      <c r="N1473" s="437">
        <v>1</v>
      </c>
      <c r="O1473" s="437">
        <v>1</v>
      </c>
      <c r="P1473" s="437">
        <v>0</v>
      </c>
      <c r="Q1473" s="437">
        <v>0</v>
      </c>
      <c r="R1473" s="437">
        <v>1</v>
      </c>
      <c r="S1473" s="448">
        <v>32861945.449999999</v>
      </c>
      <c r="T1473" s="448">
        <v>0</v>
      </c>
      <c r="U1473" s="448">
        <v>0</v>
      </c>
      <c r="V1473" s="448">
        <v>0</v>
      </c>
      <c r="W1473" s="448">
        <v>0</v>
      </c>
      <c r="X1473" s="448">
        <v>0</v>
      </c>
      <c r="Y1473" s="448">
        <v>0</v>
      </c>
      <c r="Z1473" s="448">
        <v>32861945.449999999</v>
      </c>
      <c r="AA1473" s="846">
        <v>44165</v>
      </c>
      <c r="AB1473" s="846">
        <v>45260</v>
      </c>
      <c r="AC1473" s="847">
        <v>32861945.449999999</v>
      </c>
      <c r="AD1473" s="448">
        <v>2.2805555555555554</v>
      </c>
      <c r="AE1473" s="448">
        <v>3.0416666666666665</v>
      </c>
      <c r="AF1473" s="848">
        <v>6.1652999999999999E-2</v>
      </c>
      <c r="AG1473" s="448">
        <v>74943492.262361109</v>
      </c>
      <c r="AH1473" s="448">
        <v>99955084.077083319</v>
      </c>
      <c r="AI1473" s="448">
        <v>2026037.52282885</v>
      </c>
      <c r="AJ1473" s="448">
        <v>2.2805555555555554</v>
      </c>
      <c r="AK1473" s="448">
        <v>3.0416666666666665</v>
      </c>
      <c r="AL1473" s="448">
        <v>6.1652999999999999E-2</v>
      </c>
    </row>
    <row r="1474" spans="1:38">
      <c r="A1474" s="437" t="s">
        <v>1289</v>
      </c>
      <c r="B1474" s="437" t="s">
        <v>3252</v>
      </c>
      <c r="C1474" s="437" t="s">
        <v>517</v>
      </c>
      <c r="D1474" s="437" t="s">
        <v>518</v>
      </c>
      <c r="E1474" s="437" t="s">
        <v>1393</v>
      </c>
      <c r="F1474" s="437" t="s">
        <v>1288</v>
      </c>
      <c r="G1474" s="437" t="s">
        <v>1370</v>
      </c>
      <c r="H1474" s="437" t="s">
        <v>519</v>
      </c>
      <c r="I1474" s="437" t="s">
        <v>1</v>
      </c>
      <c r="J1474" s="437" t="s">
        <v>1288</v>
      </c>
      <c r="K1474" s="437" t="s">
        <v>521</v>
      </c>
      <c r="L1474" s="437" t="s">
        <v>533</v>
      </c>
      <c r="M1474" s="437">
        <v>1</v>
      </c>
      <c r="N1474" s="437">
        <v>1</v>
      </c>
      <c r="O1474" s="437">
        <v>1</v>
      </c>
      <c r="P1474" s="437">
        <v>0</v>
      </c>
      <c r="Q1474" s="437">
        <v>0</v>
      </c>
      <c r="R1474" s="437">
        <v>1</v>
      </c>
      <c r="S1474" s="448">
        <v>21938152.809999999</v>
      </c>
      <c r="T1474" s="448">
        <v>0</v>
      </c>
      <c r="U1474" s="448">
        <v>0</v>
      </c>
      <c r="V1474" s="448">
        <v>0</v>
      </c>
      <c r="W1474" s="448">
        <v>0</v>
      </c>
      <c r="X1474" s="448">
        <v>0</v>
      </c>
      <c r="Y1474" s="448">
        <v>0</v>
      </c>
      <c r="Z1474" s="448">
        <v>21938152.809999999</v>
      </c>
      <c r="AA1474" s="846">
        <v>44168</v>
      </c>
      <c r="AB1474" s="846">
        <v>45994</v>
      </c>
      <c r="AC1474" s="847">
        <v>21938152.809999999</v>
      </c>
      <c r="AD1474" s="448">
        <v>4.3194444444444446</v>
      </c>
      <c r="AE1474" s="448">
        <v>5.072222222222222</v>
      </c>
      <c r="AF1474" s="848">
        <v>7.1294999999999997E-2</v>
      </c>
      <c r="AG1474" s="448">
        <v>94760632.276527777</v>
      </c>
      <c r="AH1474" s="448">
        <v>111275186.19738887</v>
      </c>
      <c r="AI1474" s="448">
        <v>1564080.6045889498</v>
      </c>
      <c r="AJ1474" s="448">
        <v>4.3194444444444446</v>
      </c>
      <c r="AK1474" s="448">
        <v>5.072222222222222</v>
      </c>
      <c r="AL1474" s="448">
        <v>7.1294999999999997E-2</v>
      </c>
    </row>
    <row r="1475" spans="1:38">
      <c r="A1475" s="437" t="s">
        <v>1290</v>
      </c>
      <c r="B1475" s="437" t="s">
        <v>3253</v>
      </c>
      <c r="C1475" s="437" t="s">
        <v>517</v>
      </c>
      <c r="D1475" s="437" t="s">
        <v>518</v>
      </c>
      <c r="E1475" s="437" t="s">
        <v>1393</v>
      </c>
      <c r="F1475" s="437" t="s">
        <v>1288</v>
      </c>
      <c r="G1475" s="437" t="s">
        <v>1370</v>
      </c>
      <c r="H1475" s="437" t="s">
        <v>519</v>
      </c>
      <c r="I1475" s="437" t="s">
        <v>1</v>
      </c>
      <c r="J1475" s="437" t="s">
        <v>1288</v>
      </c>
      <c r="K1475" s="437" t="s">
        <v>521</v>
      </c>
      <c r="L1475" s="437" t="s">
        <v>533</v>
      </c>
      <c r="M1475" s="437">
        <v>1</v>
      </c>
      <c r="N1475" s="437">
        <v>1</v>
      </c>
      <c r="O1475" s="437">
        <v>1</v>
      </c>
      <c r="P1475" s="437">
        <v>0</v>
      </c>
      <c r="Q1475" s="437">
        <v>0</v>
      </c>
      <c r="R1475" s="437">
        <v>1</v>
      </c>
      <c r="S1475" s="448">
        <v>11011599.359999999</v>
      </c>
      <c r="T1475" s="448">
        <v>0</v>
      </c>
      <c r="U1475" s="448">
        <v>0</v>
      </c>
      <c r="V1475" s="448">
        <v>0</v>
      </c>
      <c r="W1475" s="448">
        <v>0</v>
      </c>
      <c r="X1475" s="448">
        <v>0</v>
      </c>
      <c r="Y1475" s="448">
        <v>0</v>
      </c>
      <c r="Z1475" s="448">
        <v>11011599.359999999</v>
      </c>
      <c r="AA1475" s="846">
        <v>44291</v>
      </c>
      <c r="AB1475" s="846">
        <v>44656</v>
      </c>
      <c r="AC1475" s="847">
        <v>11011599.359999999</v>
      </c>
      <c r="AD1475" s="448">
        <v>0.60277777777777775</v>
      </c>
      <c r="AE1475" s="448">
        <v>1.0138888888888888</v>
      </c>
      <c r="AF1475" s="848">
        <v>0.03</v>
      </c>
      <c r="AG1475" s="448">
        <v>6637547.3919999991</v>
      </c>
      <c r="AH1475" s="448">
        <v>11164538.239999998</v>
      </c>
      <c r="AI1475" s="448">
        <v>330347.98079999996</v>
      </c>
      <c r="AJ1475" s="448">
        <v>0.60277777777777775</v>
      </c>
      <c r="AK1475" s="448">
        <v>1.0138888888888888</v>
      </c>
      <c r="AL1475" s="448">
        <v>0.03</v>
      </c>
    </row>
    <row r="1476" spans="1:38">
      <c r="A1476" s="437" t="s">
        <v>1291</v>
      </c>
      <c r="B1476" s="437" t="s">
        <v>3254</v>
      </c>
      <c r="C1476" s="437" t="s">
        <v>517</v>
      </c>
      <c r="D1476" s="437" t="s">
        <v>518</v>
      </c>
      <c r="E1476" s="437" t="s">
        <v>1393</v>
      </c>
      <c r="F1476" s="437" t="s">
        <v>1288</v>
      </c>
      <c r="G1476" s="437" t="s">
        <v>1370</v>
      </c>
      <c r="H1476" s="437" t="s">
        <v>519</v>
      </c>
      <c r="I1476" s="437" t="s">
        <v>1</v>
      </c>
      <c r="J1476" s="437" t="s">
        <v>1288</v>
      </c>
      <c r="K1476" s="437" t="s">
        <v>521</v>
      </c>
      <c r="L1476" s="437" t="s">
        <v>533</v>
      </c>
      <c r="M1476" s="437">
        <v>1</v>
      </c>
      <c r="N1476" s="437">
        <v>1</v>
      </c>
      <c r="O1476" s="437">
        <v>1</v>
      </c>
      <c r="P1476" s="437">
        <v>0</v>
      </c>
      <c r="Q1476" s="437">
        <v>0</v>
      </c>
      <c r="R1476" s="437">
        <v>1</v>
      </c>
      <c r="S1476" s="448">
        <v>21410035.870000001</v>
      </c>
      <c r="T1476" s="448">
        <v>0</v>
      </c>
      <c r="U1476" s="448">
        <v>0</v>
      </c>
      <c r="V1476" s="448">
        <v>0</v>
      </c>
      <c r="W1476" s="448">
        <v>0</v>
      </c>
      <c r="X1476" s="448">
        <v>0</v>
      </c>
      <c r="Y1476" s="448">
        <v>0</v>
      </c>
      <c r="Z1476" s="448">
        <v>21410035.870000001</v>
      </c>
      <c r="AA1476" s="846">
        <v>44291</v>
      </c>
      <c r="AB1476" s="846">
        <v>45387</v>
      </c>
      <c r="AC1476" s="847">
        <v>21410035.870000001</v>
      </c>
      <c r="AD1476" s="448">
        <v>2.6333333333333333</v>
      </c>
      <c r="AE1476" s="448">
        <v>3.0444444444444443</v>
      </c>
      <c r="AF1476" s="848">
        <v>6.1652999999999999E-2</v>
      </c>
      <c r="AG1476" s="448">
        <v>56379761.124333337</v>
      </c>
      <c r="AH1476" s="448">
        <v>65181664.759777777</v>
      </c>
      <c r="AI1476" s="448">
        <v>1319992.94149311</v>
      </c>
      <c r="AJ1476" s="448">
        <v>2.6333333333333333</v>
      </c>
      <c r="AK1476" s="448">
        <v>3.0444444444444443</v>
      </c>
      <c r="AL1476" s="448">
        <v>6.1652999999999999E-2</v>
      </c>
    </row>
    <row r="1477" spans="1:38">
      <c r="A1477" s="437" t="s">
        <v>1292</v>
      </c>
      <c r="B1477" s="437" t="s">
        <v>3255</v>
      </c>
      <c r="C1477" s="437" t="s">
        <v>517</v>
      </c>
      <c r="D1477" s="437" t="s">
        <v>518</v>
      </c>
      <c r="E1477" s="437" t="s">
        <v>1393</v>
      </c>
      <c r="F1477" s="437" t="s">
        <v>1288</v>
      </c>
      <c r="G1477" s="437" t="s">
        <v>1370</v>
      </c>
      <c r="H1477" s="437" t="s">
        <v>519</v>
      </c>
      <c r="I1477" s="437" t="s">
        <v>1</v>
      </c>
      <c r="J1477" s="437" t="s">
        <v>1288</v>
      </c>
      <c r="K1477" s="437" t="s">
        <v>521</v>
      </c>
      <c r="L1477" s="437" t="s">
        <v>533</v>
      </c>
      <c r="M1477" s="437">
        <v>1</v>
      </c>
      <c r="N1477" s="437">
        <v>1</v>
      </c>
      <c r="O1477" s="437">
        <v>1</v>
      </c>
      <c r="P1477" s="437">
        <v>0</v>
      </c>
      <c r="Q1477" s="437">
        <v>0</v>
      </c>
      <c r="R1477" s="437">
        <v>1</v>
      </c>
      <c r="S1477" s="448">
        <v>10637875.189999999</v>
      </c>
      <c r="T1477" s="448">
        <v>0</v>
      </c>
      <c r="U1477" s="448">
        <v>0</v>
      </c>
      <c r="V1477" s="448">
        <v>0</v>
      </c>
      <c r="W1477" s="448">
        <v>0</v>
      </c>
      <c r="X1477" s="448">
        <v>0</v>
      </c>
      <c r="Y1477" s="448">
        <v>0</v>
      </c>
      <c r="Z1477" s="448">
        <v>10637875.189999999</v>
      </c>
      <c r="AA1477" s="846">
        <v>44291</v>
      </c>
      <c r="AB1477" s="846">
        <v>45387</v>
      </c>
      <c r="AC1477" s="847">
        <v>10637875.189999999</v>
      </c>
      <c r="AD1477" s="448">
        <v>2.6333333333333333</v>
      </c>
      <c r="AE1477" s="448">
        <v>3.0444444444444443</v>
      </c>
      <c r="AF1477" s="848">
        <v>6.1652999999999999E-2</v>
      </c>
      <c r="AG1477" s="448">
        <v>28013071.333666664</v>
      </c>
      <c r="AH1477" s="448">
        <v>32386420.022888884</v>
      </c>
      <c r="AI1477" s="448">
        <v>655856.91908906994</v>
      </c>
      <c r="AJ1477" s="448">
        <v>2.6333333333333333</v>
      </c>
      <c r="AK1477" s="448">
        <v>3.0444444444444443</v>
      </c>
      <c r="AL1477" s="448">
        <v>6.1652999999999999E-2</v>
      </c>
    </row>
    <row r="1478" spans="1:38">
      <c r="A1478" s="437" t="s">
        <v>1293</v>
      </c>
      <c r="B1478" s="437" t="s">
        <v>3256</v>
      </c>
      <c r="C1478" s="437" t="s">
        <v>517</v>
      </c>
      <c r="D1478" s="437" t="s">
        <v>518</v>
      </c>
      <c r="E1478" s="437" t="s">
        <v>1393</v>
      </c>
      <c r="F1478" s="437" t="s">
        <v>1288</v>
      </c>
      <c r="G1478" s="437" t="s">
        <v>1370</v>
      </c>
      <c r="H1478" s="437" t="s">
        <v>519</v>
      </c>
      <c r="I1478" s="437" t="s">
        <v>1</v>
      </c>
      <c r="J1478" s="437" t="s">
        <v>1288</v>
      </c>
      <c r="K1478" s="437" t="s">
        <v>521</v>
      </c>
      <c r="L1478" s="437" t="s">
        <v>533</v>
      </c>
      <c r="M1478" s="437">
        <v>1</v>
      </c>
      <c r="N1478" s="437">
        <v>1</v>
      </c>
      <c r="O1478" s="437">
        <v>1</v>
      </c>
      <c r="P1478" s="437">
        <v>0</v>
      </c>
      <c r="Q1478" s="437">
        <v>0</v>
      </c>
      <c r="R1478" s="437">
        <v>1</v>
      </c>
      <c r="S1478" s="448">
        <v>10798079.119999999</v>
      </c>
      <c r="T1478" s="448">
        <v>0</v>
      </c>
      <c r="U1478" s="448">
        <v>0</v>
      </c>
      <c r="V1478" s="448">
        <v>0</v>
      </c>
      <c r="W1478" s="448">
        <v>0</v>
      </c>
      <c r="X1478" s="448">
        <v>0</v>
      </c>
      <c r="Y1478" s="448">
        <v>0</v>
      </c>
      <c r="Z1478" s="448">
        <v>10798079.119999999</v>
      </c>
      <c r="AA1478" s="846">
        <v>44291</v>
      </c>
      <c r="AB1478" s="846">
        <v>45387</v>
      </c>
      <c r="AC1478" s="847">
        <v>10798079.119999999</v>
      </c>
      <c r="AD1478" s="448">
        <v>2.6333333333333333</v>
      </c>
      <c r="AE1478" s="448">
        <v>3.0444444444444443</v>
      </c>
      <c r="AF1478" s="848">
        <v>6.1652999999999999E-2</v>
      </c>
      <c r="AG1478" s="448">
        <v>28434941.682666663</v>
      </c>
      <c r="AH1478" s="448">
        <v>32874151.987555552</v>
      </c>
      <c r="AI1478" s="448">
        <v>665733.97198535991</v>
      </c>
      <c r="AJ1478" s="448">
        <v>2.6333333333333333</v>
      </c>
      <c r="AK1478" s="448">
        <v>3.0444444444444443</v>
      </c>
      <c r="AL1478" s="448">
        <v>6.1652999999999999E-2</v>
      </c>
    </row>
    <row r="1479" spans="1:38">
      <c r="A1479" s="437" t="s">
        <v>543</v>
      </c>
      <c r="B1479" s="437" t="s">
        <v>3257</v>
      </c>
      <c r="C1479" s="437" t="s">
        <v>517</v>
      </c>
      <c r="D1479" s="437" t="s">
        <v>518</v>
      </c>
      <c r="E1479" s="437" t="s">
        <v>1393</v>
      </c>
      <c r="F1479" s="437" t="s">
        <v>1294</v>
      </c>
      <c r="G1479" s="437" t="s">
        <v>1370</v>
      </c>
      <c r="H1479" s="437" t="s">
        <v>1207</v>
      </c>
      <c r="I1479" s="437" t="s">
        <v>1</v>
      </c>
      <c r="J1479" s="437" t="s">
        <v>1294</v>
      </c>
      <c r="K1479" s="437" t="s">
        <v>521</v>
      </c>
      <c r="L1479" s="437" t="s">
        <v>533</v>
      </c>
      <c r="M1479" s="437">
        <v>1</v>
      </c>
      <c r="N1479" s="437">
        <v>1</v>
      </c>
      <c r="O1479" s="437">
        <v>1</v>
      </c>
      <c r="P1479" s="437">
        <v>0</v>
      </c>
      <c r="Q1479" s="437">
        <v>0</v>
      </c>
      <c r="R1479" s="437">
        <v>0</v>
      </c>
      <c r="S1479" s="448">
        <v>4101357.41</v>
      </c>
      <c r="T1479" s="448">
        <v>0</v>
      </c>
      <c r="U1479" s="448">
        <v>4101357.41</v>
      </c>
      <c r="V1479" s="448">
        <v>115658.28</v>
      </c>
      <c r="W1479" s="448">
        <v>0</v>
      </c>
      <c r="X1479" s="448">
        <v>0</v>
      </c>
      <c r="Y1479" s="448">
        <v>0</v>
      </c>
      <c r="Z1479" s="448">
        <v>0</v>
      </c>
      <c r="AA1479" s="846">
        <v>41865</v>
      </c>
      <c r="AB1479" s="846">
        <v>44422</v>
      </c>
      <c r="AC1479" s="847">
        <v>4101357.41</v>
      </c>
      <c r="AD1479" s="448">
        <v>-4.7222222222222221E-2</v>
      </c>
      <c r="AE1479" s="448">
        <v>7.1027777777777779</v>
      </c>
      <c r="AF1479" s="848">
        <v>5.6399999999999999E-2</v>
      </c>
      <c r="AG1479" s="448">
        <v>0</v>
      </c>
      <c r="AH1479" s="448">
        <v>0</v>
      </c>
      <c r="AI1479" s="448">
        <v>0</v>
      </c>
      <c r="AJ1479" s="448">
        <v>0</v>
      </c>
      <c r="AK1479" s="448">
        <v>0</v>
      </c>
      <c r="AL1479" s="448">
        <v>0</v>
      </c>
    </row>
    <row r="1480" spans="1:38">
      <c r="A1480" s="437" t="s">
        <v>1295</v>
      </c>
      <c r="B1480" s="437" t="s">
        <v>3258</v>
      </c>
      <c r="C1480" s="437" t="s">
        <v>517</v>
      </c>
      <c r="D1480" s="437" t="s">
        <v>518</v>
      </c>
      <c r="E1480" s="437" t="s">
        <v>1393</v>
      </c>
      <c r="F1480" s="437" t="s">
        <v>1196</v>
      </c>
      <c r="G1480" s="437" t="s">
        <v>1369</v>
      </c>
      <c r="H1480" s="437" t="s">
        <v>1195</v>
      </c>
      <c r="I1480" s="437" t="s">
        <v>0</v>
      </c>
      <c r="J1480" s="437" t="s">
        <v>1296</v>
      </c>
      <c r="K1480" s="437" t="s">
        <v>521</v>
      </c>
      <c r="L1480" s="437" t="s">
        <v>533</v>
      </c>
      <c r="M1480" s="437">
        <v>1</v>
      </c>
      <c r="N1480" s="437">
        <v>1</v>
      </c>
      <c r="O1480" s="437">
        <v>1</v>
      </c>
      <c r="P1480" s="437">
        <v>1</v>
      </c>
      <c r="Q1480" s="437">
        <v>1</v>
      </c>
      <c r="R1480" s="437">
        <v>1</v>
      </c>
      <c r="S1480" s="448">
        <v>486119.84</v>
      </c>
      <c r="T1480" s="448">
        <v>0</v>
      </c>
      <c r="U1480" s="448">
        <v>0</v>
      </c>
      <c r="V1480" s="448">
        <v>0</v>
      </c>
      <c r="W1480" s="448">
        <v>0</v>
      </c>
      <c r="X1480" s="448">
        <v>0</v>
      </c>
      <c r="Y1480" s="448">
        <v>0</v>
      </c>
      <c r="Z1480" s="448">
        <v>486119.84</v>
      </c>
      <c r="AA1480" s="846">
        <v>44291</v>
      </c>
      <c r="AB1480" s="846">
        <v>45387</v>
      </c>
      <c r="AC1480" s="847">
        <v>486119.84</v>
      </c>
      <c r="AD1480" s="448">
        <v>2.6333333333333333</v>
      </c>
      <c r="AE1480" s="448">
        <v>3.0444444444444443</v>
      </c>
      <c r="AF1480" s="848">
        <v>6.1652999999999999E-2</v>
      </c>
      <c r="AG1480" s="448">
        <v>1280115.5786666668</v>
      </c>
      <c r="AH1480" s="448">
        <v>1479964.8462222223</v>
      </c>
      <c r="AI1480" s="448">
        <v>29970.746495520001</v>
      </c>
      <c r="AJ1480" s="448">
        <v>2.6333333333333333</v>
      </c>
      <c r="AK1480" s="448">
        <v>3.0444444444444443</v>
      </c>
      <c r="AL1480" s="448">
        <v>6.1652999999999999E-2</v>
      </c>
    </row>
    <row r="1481" spans="1:38">
      <c r="A1481" s="437" t="s">
        <v>1297</v>
      </c>
      <c r="B1481" s="437" t="s">
        <v>3259</v>
      </c>
      <c r="C1481" s="437" t="s">
        <v>517</v>
      </c>
      <c r="D1481" s="437" t="s">
        <v>518</v>
      </c>
      <c r="E1481" s="437" t="s">
        <v>1393</v>
      </c>
      <c r="F1481" s="437" t="s">
        <v>1196</v>
      </c>
      <c r="G1481" s="437" t="s">
        <v>1369</v>
      </c>
      <c r="H1481" s="437" t="s">
        <v>1195</v>
      </c>
      <c r="I1481" s="437" t="s">
        <v>0</v>
      </c>
      <c r="J1481" s="437" t="s">
        <v>1296</v>
      </c>
      <c r="K1481" s="437" t="s">
        <v>521</v>
      </c>
      <c r="L1481" s="437" t="s">
        <v>533</v>
      </c>
      <c r="M1481" s="437">
        <v>1</v>
      </c>
      <c r="N1481" s="437">
        <v>1</v>
      </c>
      <c r="O1481" s="437">
        <v>1</v>
      </c>
      <c r="P1481" s="437">
        <v>1</v>
      </c>
      <c r="Q1481" s="437">
        <v>1</v>
      </c>
      <c r="R1481" s="437">
        <v>1</v>
      </c>
      <c r="S1481" s="448">
        <v>486119.84</v>
      </c>
      <c r="T1481" s="448">
        <v>0</v>
      </c>
      <c r="U1481" s="448">
        <v>0</v>
      </c>
      <c r="V1481" s="448">
        <v>0</v>
      </c>
      <c r="W1481" s="448">
        <v>0</v>
      </c>
      <c r="X1481" s="448">
        <v>0</v>
      </c>
      <c r="Y1481" s="448">
        <v>0</v>
      </c>
      <c r="Z1481" s="448">
        <v>486119.84</v>
      </c>
      <c r="AA1481" s="846">
        <v>44291</v>
      </c>
      <c r="AB1481" s="846">
        <v>46117</v>
      </c>
      <c r="AC1481" s="847">
        <v>486119.84</v>
      </c>
      <c r="AD1481" s="448">
        <v>4.6611111111111114</v>
      </c>
      <c r="AE1481" s="448">
        <v>5.072222222222222</v>
      </c>
      <c r="AF1481" s="848">
        <v>7.1294999999999997E-2</v>
      </c>
      <c r="AG1481" s="448">
        <v>2265858.5875555556</v>
      </c>
      <c r="AH1481" s="448">
        <v>2465707.855111111</v>
      </c>
      <c r="AI1481" s="448">
        <v>34657.9139928</v>
      </c>
      <c r="AJ1481" s="448">
        <v>4.6611111111111114</v>
      </c>
      <c r="AK1481" s="448">
        <v>5.072222222222222</v>
      </c>
      <c r="AL1481" s="448">
        <v>7.1294999999999997E-2</v>
      </c>
    </row>
    <row r="1482" spans="1:38">
      <c r="A1482" s="437" t="s">
        <v>1298</v>
      </c>
      <c r="B1482" s="437" t="s">
        <v>3260</v>
      </c>
      <c r="C1482" s="437" t="s">
        <v>517</v>
      </c>
      <c r="D1482" s="437" t="s">
        <v>518</v>
      </c>
      <c r="E1482" s="437" t="s">
        <v>1393</v>
      </c>
      <c r="F1482" s="437" t="s">
        <v>1196</v>
      </c>
      <c r="G1482" s="437" t="s">
        <v>1369</v>
      </c>
      <c r="H1482" s="437" t="s">
        <v>1195</v>
      </c>
      <c r="I1482" s="437" t="s">
        <v>0</v>
      </c>
      <c r="J1482" s="437" t="s">
        <v>1299</v>
      </c>
      <c r="K1482" s="437" t="s">
        <v>521</v>
      </c>
      <c r="L1482" s="437" t="s">
        <v>533</v>
      </c>
      <c r="M1482" s="437">
        <v>1</v>
      </c>
      <c r="N1482" s="437">
        <v>1</v>
      </c>
      <c r="O1482" s="437">
        <v>1</v>
      </c>
      <c r="P1482" s="437">
        <v>1</v>
      </c>
      <c r="Q1482" s="437">
        <v>1</v>
      </c>
      <c r="R1482" s="437">
        <v>1</v>
      </c>
      <c r="S1482" s="448">
        <v>483442.86</v>
      </c>
      <c r="T1482" s="448">
        <v>0</v>
      </c>
      <c r="U1482" s="448">
        <v>0</v>
      </c>
      <c r="V1482" s="448">
        <v>0</v>
      </c>
      <c r="W1482" s="448">
        <v>0</v>
      </c>
      <c r="X1482" s="448">
        <v>0</v>
      </c>
      <c r="Y1482" s="448">
        <v>0</v>
      </c>
      <c r="Z1482" s="448">
        <v>483442.86</v>
      </c>
      <c r="AA1482" s="846">
        <v>44291</v>
      </c>
      <c r="AB1482" s="846">
        <v>45387</v>
      </c>
      <c r="AC1482" s="847">
        <v>483442.86</v>
      </c>
      <c r="AD1482" s="448">
        <v>2.6333333333333333</v>
      </c>
      <c r="AE1482" s="448">
        <v>3.0444444444444443</v>
      </c>
      <c r="AF1482" s="848">
        <v>6.1652999999999999E-2</v>
      </c>
      <c r="AG1482" s="448">
        <v>1273066.1979999999</v>
      </c>
      <c r="AH1482" s="448">
        <v>1471814.9293333332</v>
      </c>
      <c r="AI1482" s="448">
        <v>29805.702647579998</v>
      </c>
      <c r="AJ1482" s="448">
        <v>2.6333333333333333</v>
      </c>
      <c r="AK1482" s="448">
        <v>3.0444444444444443</v>
      </c>
      <c r="AL1482" s="448">
        <v>6.1652999999999999E-2</v>
      </c>
    </row>
    <row r="1483" spans="1:38">
      <c r="A1483" s="437" t="s">
        <v>1300</v>
      </c>
      <c r="B1483" s="437" t="s">
        <v>3261</v>
      </c>
      <c r="C1483" s="437" t="s">
        <v>517</v>
      </c>
      <c r="D1483" s="437" t="s">
        <v>518</v>
      </c>
      <c r="E1483" s="437" t="s">
        <v>1393</v>
      </c>
      <c r="F1483" s="437" t="s">
        <v>1196</v>
      </c>
      <c r="G1483" s="437" t="s">
        <v>1369</v>
      </c>
      <c r="H1483" s="437" t="s">
        <v>1195</v>
      </c>
      <c r="I1483" s="437" t="s">
        <v>0</v>
      </c>
      <c r="J1483" s="437" t="s">
        <v>1299</v>
      </c>
      <c r="K1483" s="437" t="s">
        <v>521</v>
      </c>
      <c r="L1483" s="437" t="s">
        <v>533</v>
      </c>
      <c r="M1483" s="437">
        <v>1</v>
      </c>
      <c r="N1483" s="437">
        <v>1</v>
      </c>
      <c r="O1483" s="437">
        <v>1</v>
      </c>
      <c r="P1483" s="437">
        <v>1</v>
      </c>
      <c r="Q1483" s="437">
        <v>1</v>
      </c>
      <c r="R1483" s="437">
        <v>1</v>
      </c>
      <c r="S1483" s="448">
        <v>483442.86</v>
      </c>
      <c r="T1483" s="448">
        <v>0</v>
      </c>
      <c r="U1483" s="448">
        <v>0</v>
      </c>
      <c r="V1483" s="448">
        <v>0</v>
      </c>
      <c r="W1483" s="448">
        <v>0</v>
      </c>
      <c r="X1483" s="448">
        <v>0</v>
      </c>
      <c r="Y1483" s="448">
        <v>0</v>
      </c>
      <c r="Z1483" s="448">
        <v>483442.86</v>
      </c>
      <c r="AA1483" s="846">
        <v>44291</v>
      </c>
      <c r="AB1483" s="846">
        <v>46117</v>
      </c>
      <c r="AC1483" s="847">
        <v>483442.86</v>
      </c>
      <c r="AD1483" s="448">
        <v>4.6611111111111114</v>
      </c>
      <c r="AE1483" s="448">
        <v>5.072222222222222</v>
      </c>
      <c r="AF1483" s="848">
        <v>7.1294999999999997E-2</v>
      </c>
      <c r="AG1483" s="448">
        <v>2253380.8863333333</v>
      </c>
      <c r="AH1483" s="448">
        <v>2452129.6176666664</v>
      </c>
      <c r="AI1483" s="448">
        <v>34467.0587037</v>
      </c>
      <c r="AJ1483" s="448">
        <v>4.6611111111111114</v>
      </c>
      <c r="AK1483" s="448">
        <v>5.072222222222222</v>
      </c>
      <c r="AL1483" s="448">
        <v>7.1294999999999997E-2</v>
      </c>
    </row>
    <row r="1484" spans="1:38">
      <c r="A1484" s="437" t="s">
        <v>1301</v>
      </c>
      <c r="B1484" s="437" t="s">
        <v>3262</v>
      </c>
      <c r="C1484" s="437" t="s">
        <v>517</v>
      </c>
      <c r="D1484" s="437" t="s">
        <v>518</v>
      </c>
      <c r="E1484" s="437" t="s">
        <v>1393</v>
      </c>
      <c r="F1484" s="437" t="s">
        <v>1196</v>
      </c>
      <c r="G1484" s="437" t="s">
        <v>1369</v>
      </c>
      <c r="H1484" s="437" t="s">
        <v>1195</v>
      </c>
      <c r="I1484" s="437" t="s">
        <v>0</v>
      </c>
      <c r="J1484" s="437" t="s">
        <v>1302</v>
      </c>
      <c r="K1484" s="437" t="s">
        <v>521</v>
      </c>
      <c r="L1484" s="437" t="s">
        <v>533</v>
      </c>
      <c r="M1484" s="437">
        <v>1</v>
      </c>
      <c r="N1484" s="437">
        <v>1</v>
      </c>
      <c r="O1484" s="437">
        <v>1</v>
      </c>
      <c r="P1484" s="437">
        <v>1</v>
      </c>
      <c r="Q1484" s="437">
        <v>1</v>
      </c>
      <c r="R1484" s="437">
        <v>1</v>
      </c>
      <c r="S1484" s="448">
        <v>225665.15</v>
      </c>
      <c r="T1484" s="448">
        <v>0</v>
      </c>
      <c r="U1484" s="448">
        <v>0</v>
      </c>
      <c r="V1484" s="448">
        <v>0</v>
      </c>
      <c r="W1484" s="448">
        <v>0</v>
      </c>
      <c r="X1484" s="448">
        <v>0</v>
      </c>
      <c r="Y1484" s="448">
        <v>0</v>
      </c>
      <c r="Z1484" s="448">
        <v>225665.15</v>
      </c>
      <c r="AA1484" s="846">
        <v>44291</v>
      </c>
      <c r="AB1484" s="846">
        <v>45387</v>
      </c>
      <c r="AC1484" s="847">
        <v>225665.15</v>
      </c>
      <c r="AD1484" s="448">
        <v>2.6333333333333333</v>
      </c>
      <c r="AE1484" s="448">
        <v>3.0444444444444443</v>
      </c>
      <c r="AF1484" s="848">
        <v>6.1652999999999999E-2</v>
      </c>
      <c r="AG1484" s="448">
        <v>594251.56166666665</v>
      </c>
      <c r="AH1484" s="448">
        <v>687025.01222222217</v>
      </c>
      <c r="AI1484" s="448">
        <v>13912.93349295</v>
      </c>
      <c r="AJ1484" s="448">
        <v>2.6333333333333333</v>
      </c>
      <c r="AK1484" s="448">
        <v>3.0444444444444443</v>
      </c>
      <c r="AL1484" s="448">
        <v>6.1652999999999999E-2</v>
      </c>
    </row>
    <row r="1485" spans="1:38">
      <c r="A1485" s="437" t="s">
        <v>1303</v>
      </c>
      <c r="B1485" s="437" t="s">
        <v>3263</v>
      </c>
      <c r="C1485" s="437" t="s">
        <v>517</v>
      </c>
      <c r="D1485" s="437" t="s">
        <v>518</v>
      </c>
      <c r="E1485" s="437" t="s">
        <v>1393</v>
      </c>
      <c r="F1485" s="437" t="s">
        <v>1196</v>
      </c>
      <c r="G1485" s="437" t="s">
        <v>1369</v>
      </c>
      <c r="H1485" s="437" t="s">
        <v>1195</v>
      </c>
      <c r="I1485" s="437" t="s">
        <v>0</v>
      </c>
      <c r="J1485" s="437" t="s">
        <v>1302</v>
      </c>
      <c r="K1485" s="437" t="s">
        <v>521</v>
      </c>
      <c r="L1485" s="437" t="s">
        <v>533</v>
      </c>
      <c r="M1485" s="437">
        <v>1</v>
      </c>
      <c r="N1485" s="437">
        <v>1</v>
      </c>
      <c r="O1485" s="437">
        <v>1</v>
      </c>
      <c r="P1485" s="437">
        <v>1</v>
      </c>
      <c r="Q1485" s="437">
        <v>1</v>
      </c>
      <c r="R1485" s="437">
        <v>1</v>
      </c>
      <c r="S1485" s="448">
        <v>225665.15</v>
      </c>
      <c r="T1485" s="448">
        <v>0</v>
      </c>
      <c r="U1485" s="448">
        <v>0</v>
      </c>
      <c r="V1485" s="448">
        <v>0</v>
      </c>
      <c r="W1485" s="448">
        <v>0</v>
      </c>
      <c r="X1485" s="448">
        <v>0</v>
      </c>
      <c r="Y1485" s="448">
        <v>0</v>
      </c>
      <c r="Z1485" s="448">
        <v>225665.15</v>
      </c>
      <c r="AA1485" s="846">
        <v>44291</v>
      </c>
      <c r="AB1485" s="846">
        <v>46117</v>
      </c>
      <c r="AC1485" s="847">
        <v>225665.15</v>
      </c>
      <c r="AD1485" s="448">
        <v>4.6611111111111114</v>
      </c>
      <c r="AE1485" s="448">
        <v>5.072222222222222</v>
      </c>
      <c r="AF1485" s="848">
        <v>7.1294999999999997E-2</v>
      </c>
      <c r="AG1485" s="448">
        <v>1051850.3380555557</v>
      </c>
      <c r="AH1485" s="448">
        <v>1144623.788611111</v>
      </c>
      <c r="AI1485" s="448">
        <v>16088.79686925</v>
      </c>
      <c r="AJ1485" s="448">
        <v>4.6611111111111123</v>
      </c>
      <c r="AK1485" s="448">
        <v>5.072222222222222</v>
      </c>
      <c r="AL1485" s="448">
        <v>7.1294999999999997E-2</v>
      </c>
    </row>
    <row r="1486" spans="1:38">
      <c r="A1486" s="437" t="s">
        <v>1304</v>
      </c>
      <c r="B1486" s="437" t="s">
        <v>3264</v>
      </c>
      <c r="C1486" s="437" t="s">
        <v>517</v>
      </c>
      <c r="D1486" s="437" t="s">
        <v>518</v>
      </c>
      <c r="E1486" s="437" t="s">
        <v>1393</v>
      </c>
      <c r="F1486" s="437" t="s">
        <v>1196</v>
      </c>
      <c r="G1486" s="437" t="s">
        <v>1369</v>
      </c>
      <c r="H1486" s="437" t="s">
        <v>1195</v>
      </c>
      <c r="I1486" s="437" t="s">
        <v>0</v>
      </c>
      <c r="J1486" s="437" t="s">
        <v>1305</v>
      </c>
      <c r="K1486" s="437" t="s">
        <v>521</v>
      </c>
      <c r="L1486" s="437" t="s">
        <v>533</v>
      </c>
      <c r="M1486" s="437">
        <v>1</v>
      </c>
      <c r="N1486" s="437">
        <v>1</v>
      </c>
      <c r="O1486" s="437">
        <v>1</v>
      </c>
      <c r="P1486" s="437">
        <v>1</v>
      </c>
      <c r="Q1486" s="437">
        <v>1</v>
      </c>
      <c r="R1486" s="437">
        <v>1</v>
      </c>
      <c r="S1486" s="448">
        <v>2916155.9</v>
      </c>
      <c r="T1486" s="448">
        <v>0</v>
      </c>
      <c r="U1486" s="448">
        <v>0</v>
      </c>
      <c r="V1486" s="448">
        <v>0</v>
      </c>
      <c r="W1486" s="448">
        <v>0</v>
      </c>
      <c r="X1486" s="448">
        <v>0</v>
      </c>
      <c r="Y1486" s="448">
        <v>0</v>
      </c>
      <c r="Z1486" s="448">
        <v>2916155.9</v>
      </c>
      <c r="AA1486" s="846">
        <v>44291</v>
      </c>
      <c r="AB1486" s="846">
        <v>45387</v>
      </c>
      <c r="AC1486" s="847">
        <v>2916155.9</v>
      </c>
      <c r="AD1486" s="448">
        <v>2.6333333333333333</v>
      </c>
      <c r="AE1486" s="448">
        <v>3.0444444444444443</v>
      </c>
      <c r="AF1486" s="848">
        <v>6.1652999999999999E-2</v>
      </c>
      <c r="AG1486" s="448">
        <v>7679210.5366666662</v>
      </c>
      <c r="AH1486" s="448">
        <v>8878074.6288888883</v>
      </c>
      <c r="AI1486" s="448">
        <v>179789.75970269999</v>
      </c>
      <c r="AJ1486" s="448">
        <v>2.6333333333333333</v>
      </c>
      <c r="AK1486" s="448">
        <v>3.0444444444444443</v>
      </c>
      <c r="AL1486" s="448">
        <v>6.1652999999999999E-2</v>
      </c>
    </row>
    <row r="1487" spans="1:38">
      <c r="A1487" s="437" t="s">
        <v>1306</v>
      </c>
      <c r="B1487" s="437" t="s">
        <v>3265</v>
      </c>
      <c r="C1487" s="437" t="s">
        <v>517</v>
      </c>
      <c r="D1487" s="437" t="s">
        <v>518</v>
      </c>
      <c r="E1487" s="437" t="s">
        <v>1393</v>
      </c>
      <c r="F1487" s="437" t="s">
        <v>1196</v>
      </c>
      <c r="G1487" s="437" t="s">
        <v>1369</v>
      </c>
      <c r="H1487" s="437" t="s">
        <v>1195</v>
      </c>
      <c r="I1487" s="437" t="s">
        <v>0</v>
      </c>
      <c r="J1487" s="437" t="s">
        <v>1305</v>
      </c>
      <c r="K1487" s="437" t="s">
        <v>521</v>
      </c>
      <c r="L1487" s="437" t="s">
        <v>533</v>
      </c>
      <c r="M1487" s="437">
        <v>1</v>
      </c>
      <c r="N1487" s="437">
        <v>1</v>
      </c>
      <c r="O1487" s="437">
        <v>1</v>
      </c>
      <c r="P1487" s="437">
        <v>1</v>
      </c>
      <c r="Q1487" s="437">
        <v>1</v>
      </c>
      <c r="R1487" s="437">
        <v>1</v>
      </c>
      <c r="S1487" s="448">
        <v>2916155.9</v>
      </c>
      <c r="T1487" s="448">
        <v>0</v>
      </c>
      <c r="U1487" s="448">
        <v>0</v>
      </c>
      <c r="V1487" s="448">
        <v>0</v>
      </c>
      <c r="W1487" s="448">
        <v>0</v>
      </c>
      <c r="X1487" s="448">
        <v>0</v>
      </c>
      <c r="Y1487" s="448">
        <v>0</v>
      </c>
      <c r="Z1487" s="448">
        <v>2916155.9</v>
      </c>
      <c r="AA1487" s="846">
        <v>44291</v>
      </c>
      <c r="AB1487" s="846">
        <v>46117</v>
      </c>
      <c r="AC1487" s="847">
        <v>2916155.9</v>
      </c>
      <c r="AD1487" s="448">
        <v>4.6611111111111114</v>
      </c>
      <c r="AE1487" s="448">
        <v>5.072222222222222</v>
      </c>
      <c r="AF1487" s="848">
        <v>7.1294999999999997E-2</v>
      </c>
      <c r="AG1487" s="448">
        <v>13592526.667222222</v>
      </c>
      <c r="AH1487" s="448">
        <v>14791390.759444444</v>
      </c>
      <c r="AI1487" s="448">
        <v>207907.33489049997</v>
      </c>
      <c r="AJ1487" s="448">
        <v>4.6611111111111114</v>
      </c>
      <c r="AK1487" s="448">
        <v>5.072222222222222</v>
      </c>
      <c r="AL1487" s="448">
        <v>7.1294999999999997E-2</v>
      </c>
    </row>
    <row r="1488" spans="1:38">
      <c r="A1488" s="437" t="s">
        <v>1307</v>
      </c>
      <c r="B1488" s="437" t="s">
        <v>3266</v>
      </c>
      <c r="C1488" s="437" t="s">
        <v>517</v>
      </c>
      <c r="D1488" s="437" t="s">
        <v>518</v>
      </c>
      <c r="E1488" s="437" t="s">
        <v>1393</v>
      </c>
      <c r="F1488" s="437" t="s">
        <v>1196</v>
      </c>
      <c r="G1488" s="437" t="s">
        <v>1369</v>
      </c>
      <c r="H1488" s="437" t="s">
        <v>1195</v>
      </c>
      <c r="I1488" s="437" t="s">
        <v>0</v>
      </c>
      <c r="J1488" s="437" t="s">
        <v>1308</v>
      </c>
      <c r="K1488" s="437" t="s">
        <v>521</v>
      </c>
      <c r="L1488" s="437" t="s">
        <v>533</v>
      </c>
      <c r="M1488" s="437">
        <v>1</v>
      </c>
      <c r="N1488" s="437">
        <v>1</v>
      </c>
      <c r="O1488" s="437">
        <v>1</v>
      </c>
      <c r="P1488" s="437">
        <v>1</v>
      </c>
      <c r="Q1488" s="437">
        <v>1</v>
      </c>
      <c r="R1488" s="437">
        <v>1</v>
      </c>
      <c r="S1488" s="448">
        <v>368430.1</v>
      </c>
      <c r="T1488" s="448">
        <v>0</v>
      </c>
      <c r="U1488" s="448">
        <v>0</v>
      </c>
      <c r="V1488" s="448">
        <v>0</v>
      </c>
      <c r="W1488" s="448">
        <v>0</v>
      </c>
      <c r="X1488" s="448">
        <v>0</v>
      </c>
      <c r="Y1488" s="448">
        <v>0</v>
      </c>
      <c r="Z1488" s="448">
        <v>368430.1</v>
      </c>
      <c r="AA1488" s="846">
        <v>44291</v>
      </c>
      <c r="AB1488" s="846">
        <v>45387</v>
      </c>
      <c r="AC1488" s="847">
        <v>368430.1</v>
      </c>
      <c r="AD1488" s="448">
        <v>2.6333333333333333</v>
      </c>
      <c r="AE1488" s="448">
        <v>3.0444444444444443</v>
      </c>
      <c r="AF1488" s="848">
        <v>6.1652999999999999E-2</v>
      </c>
      <c r="AG1488" s="448">
        <v>970199.26333333331</v>
      </c>
      <c r="AH1488" s="448">
        <v>1121664.9711111109</v>
      </c>
      <c r="AI1488" s="448">
        <v>22714.820955299998</v>
      </c>
      <c r="AJ1488" s="448">
        <v>2.6333333333333333</v>
      </c>
      <c r="AK1488" s="448">
        <v>3.0444444444444438</v>
      </c>
      <c r="AL1488" s="448">
        <v>6.1652999999999999E-2</v>
      </c>
    </row>
    <row r="1489" spans="1:38">
      <c r="A1489" s="437" t="s">
        <v>1309</v>
      </c>
      <c r="B1489" s="437" t="s">
        <v>3267</v>
      </c>
      <c r="C1489" s="437" t="s">
        <v>517</v>
      </c>
      <c r="D1489" s="437" t="s">
        <v>518</v>
      </c>
      <c r="E1489" s="437" t="s">
        <v>1393</v>
      </c>
      <c r="F1489" s="437" t="s">
        <v>1196</v>
      </c>
      <c r="G1489" s="437" t="s">
        <v>1369</v>
      </c>
      <c r="H1489" s="437" t="s">
        <v>1195</v>
      </c>
      <c r="I1489" s="437" t="s">
        <v>0</v>
      </c>
      <c r="J1489" s="437" t="s">
        <v>1308</v>
      </c>
      <c r="K1489" s="437" t="s">
        <v>521</v>
      </c>
      <c r="L1489" s="437" t="s">
        <v>533</v>
      </c>
      <c r="M1489" s="437">
        <v>1</v>
      </c>
      <c r="N1489" s="437">
        <v>1</v>
      </c>
      <c r="O1489" s="437">
        <v>1</v>
      </c>
      <c r="P1489" s="437">
        <v>1</v>
      </c>
      <c r="Q1489" s="437">
        <v>1</v>
      </c>
      <c r="R1489" s="437">
        <v>1</v>
      </c>
      <c r="S1489" s="448">
        <v>368430.1</v>
      </c>
      <c r="T1489" s="448">
        <v>0</v>
      </c>
      <c r="U1489" s="448">
        <v>0</v>
      </c>
      <c r="V1489" s="448">
        <v>0</v>
      </c>
      <c r="W1489" s="448">
        <v>0</v>
      </c>
      <c r="X1489" s="448">
        <v>0</v>
      </c>
      <c r="Y1489" s="448">
        <v>0</v>
      </c>
      <c r="Z1489" s="448">
        <v>368430.1</v>
      </c>
      <c r="AA1489" s="846">
        <v>44291</v>
      </c>
      <c r="AB1489" s="846">
        <v>46117</v>
      </c>
      <c r="AC1489" s="847">
        <v>368430.1</v>
      </c>
      <c r="AD1489" s="448">
        <v>4.6611111111111114</v>
      </c>
      <c r="AE1489" s="448">
        <v>5.072222222222222</v>
      </c>
      <c r="AF1489" s="848">
        <v>7.1294999999999997E-2</v>
      </c>
      <c r="AG1489" s="448">
        <v>1717293.6327777777</v>
      </c>
      <c r="AH1489" s="448">
        <v>1868759.3405555554</v>
      </c>
      <c r="AI1489" s="448">
        <v>26267.223979499999</v>
      </c>
      <c r="AJ1489" s="448">
        <v>4.6611111111111114</v>
      </c>
      <c r="AK1489" s="448">
        <v>5.072222222222222</v>
      </c>
      <c r="AL1489" s="448">
        <v>7.1294999999999997E-2</v>
      </c>
    </row>
    <row r="1490" spans="1:38">
      <c r="A1490" s="437" t="s">
        <v>1310</v>
      </c>
      <c r="B1490" s="437" t="s">
        <v>3268</v>
      </c>
      <c r="C1490" s="437" t="s">
        <v>517</v>
      </c>
      <c r="D1490" s="437" t="s">
        <v>518</v>
      </c>
      <c r="E1490" s="437" t="s">
        <v>1393</v>
      </c>
      <c r="F1490" s="437" t="s">
        <v>1196</v>
      </c>
      <c r="G1490" s="437" t="s">
        <v>1369</v>
      </c>
      <c r="H1490" s="437" t="s">
        <v>1195</v>
      </c>
      <c r="I1490" s="437" t="s">
        <v>0</v>
      </c>
      <c r="J1490" s="437" t="s">
        <v>1311</v>
      </c>
      <c r="K1490" s="437" t="s">
        <v>521</v>
      </c>
      <c r="L1490" s="437" t="s">
        <v>533</v>
      </c>
      <c r="M1490" s="437">
        <v>1</v>
      </c>
      <c r="N1490" s="437">
        <v>1</v>
      </c>
      <c r="O1490" s="437">
        <v>1</v>
      </c>
      <c r="P1490" s="437">
        <v>1</v>
      </c>
      <c r="Q1490" s="437">
        <v>1</v>
      </c>
      <c r="R1490" s="437">
        <v>1</v>
      </c>
      <c r="S1490" s="448">
        <v>2054758.87</v>
      </c>
      <c r="T1490" s="448">
        <v>0</v>
      </c>
      <c r="U1490" s="448">
        <v>0</v>
      </c>
      <c r="V1490" s="448">
        <v>0</v>
      </c>
      <c r="W1490" s="448">
        <v>0</v>
      </c>
      <c r="X1490" s="448">
        <v>0</v>
      </c>
      <c r="Y1490" s="448">
        <v>0</v>
      </c>
      <c r="Z1490" s="448">
        <v>2054758.87</v>
      </c>
      <c r="AA1490" s="846">
        <v>44291</v>
      </c>
      <c r="AB1490" s="846">
        <v>45387</v>
      </c>
      <c r="AC1490" s="847">
        <v>2054758.87</v>
      </c>
      <c r="AD1490" s="448">
        <v>2.6333333333333333</v>
      </c>
      <c r="AE1490" s="448">
        <v>3.0444444444444443</v>
      </c>
      <c r="AF1490" s="848">
        <v>6.1652999999999999E-2</v>
      </c>
      <c r="AG1490" s="448">
        <v>5410865.0243333336</v>
      </c>
      <c r="AH1490" s="448">
        <v>6255599.2264444446</v>
      </c>
      <c r="AI1490" s="448">
        <v>126682.04861211001</v>
      </c>
      <c r="AJ1490" s="448">
        <v>2.6333333333333333</v>
      </c>
      <c r="AK1490" s="448">
        <v>3.0444444444444443</v>
      </c>
      <c r="AL1490" s="448">
        <v>6.1652999999999999E-2</v>
      </c>
    </row>
    <row r="1491" spans="1:38">
      <c r="A1491" s="437" t="s">
        <v>1312</v>
      </c>
      <c r="B1491" s="437" t="s">
        <v>3269</v>
      </c>
      <c r="C1491" s="437" t="s">
        <v>517</v>
      </c>
      <c r="D1491" s="437" t="s">
        <v>518</v>
      </c>
      <c r="E1491" s="437" t="s">
        <v>1393</v>
      </c>
      <c r="F1491" s="437" t="s">
        <v>1196</v>
      </c>
      <c r="G1491" s="437" t="s">
        <v>1369</v>
      </c>
      <c r="H1491" s="437" t="s">
        <v>1195</v>
      </c>
      <c r="I1491" s="437" t="s">
        <v>0</v>
      </c>
      <c r="J1491" s="437" t="s">
        <v>1311</v>
      </c>
      <c r="K1491" s="437" t="s">
        <v>521</v>
      </c>
      <c r="L1491" s="437" t="s">
        <v>533</v>
      </c>
      <c r="M1491" s="437">
        <v>1</v>
      </c>
      <c r="N1491" s="437">
        <v>1</v>
      </c>
      <c r="O1491" s="437">
        <v>1</v>
      </c>
      <c r="P1491" s="437">
        <v>1</v>
      </c>
      <c r="Q1491" s="437">
        <v>1</v>
      </c>
      <c r="R1491" s="437">
        <v>1</v>
      </c>
      <c r="S1491" s="448">
        <v>2054758.88</v>
      </c>
      <c r="T1491" s="448">
        <v>0</v>
      </c>
      <c r="U1491" s="448">
        <v>0</v>
      </c>
      <c r="V1491" s="448">
        <v>0</v>
      </c>
      <c r="W1491" s="448">
        <v>0</v>
      </c>
      <c r="X1491" s="448">
        <v>0</v>
      </c>
      <c r="Y1491" s="448">
        <v>0</v>
      </c>
      <c r="Z1491" s="448">
        <v>2054758.88</v>
      </c>
      <c r="AA1491" s="846">
        <v>44291</v>
      </c>
      <c r="AB1491" s="846">
        <v>46117</v>
      </c>
      <c r="AC1491" s="847">
        <v>2054758.88</v>
      </c>
      <c r="AD1491" s="448">
        <v>4.6611111111111114</v>
      </c>
      <c r="AE1491" s="448">
        <v>5.072222222222222</v>
      </c>
      <c r="AF1491" s="848">
        <v>7.1294999999999997E-2</v>
      </c>
      <c r="AG1491" s="448">
        <v>9577459.4462222215</v>
      </c>
      <c r="AH1491" s="448">
        <v>10422193.652444443</v>
      </c>
      <c r="AI1491" s="448">
        <v>146494.0343496</v>
      </c>
      <c r="AJ1491" s="448">
        <v>4.6611111111111114</v>
      </c>
      <c r="AK1491" s="448">
        <v>5.072222222222222</v>
      </c>
      <c r="AL1491" s="448">
        <v>7.1294999999999997E-2</v>
      </c>
    </row>
    <row r="1492" spans="1:38">
      <c r="A1492" s="437" t="s">
        <v>1313</v>
      </c>
      <c r="B1492" s="437" t="s">
        <v>3270</v>
      </c>
      <c r="C1492" s="437" t="s">
        <v>517</v>
      </c>
      <c r="D1492" s="437" t="s">
        <v>518</v>
      </c>
      <c r="E1492" s="437" t="s">
        <v>1393</v>
      </c>
      <c r="F1492" s="437" t="s">
        <v>1196</v>
      </c>
      <c r="G1492" s="437" t="s">
        <v>1369</v>
      </c>
      <c r="H1492" s="437" t="s">
        <v>1195</v>
      </c>
      <c r="I1492" s="437" t="s">
        <v>0</v>
      </c>
      <c r="J1492" s="437" t="s">
        <v>1314</v>
      </c>
      <c r="K1492" s="437" t="s">
        <v>521</v>
      </c>
      <c r="L1492" s="437" t="s">
        <v>533</v>
      </c>
      <c r="M1492" s="437">
        <v>1</v>
      </c>
      <c r="N1492" s="437">
        <v>1</v>
      </c>
      <c r="O1492" s="437">
        <v>1</v>
      </c>
      <c r="P1492" s="437">
        <v>1</v>
      </c>
      <c r="Q1492" s="437">
        <v>1</v>
      </c>
      <c r="R1492" s="437">
        <v>1</v>
      </c>
      <c r="S1492" s="448">
        <v>631820.51</v>
      </c>
      <c r="T1492" s="448">
        <v>0</v>
      </c>
      <c r="U1492" s="448">
        <v>0</v>
      </c>
      <c r="V1492" s="448">
        <v>0</v>
      </c>
      <c r="W1492" s="448">
        <v>0</v>
      </c>
      <c r="X1492" s="448">
        <v>0</v>
      </c>
      <c r="Y1492" s="448">
        <v>0</v>
      </c>
      <c r="Z1492" s="448">
        <v>631820.51</v>
      </c>
      <c r="AA1492" s="846">
        <v>44291</v>
      </c>
      <c r="AB1492" s="846">
        <v>45387</v>
      </c>
      <c r="AC1492" s="847">
        <v>631820.51</v>
      </c>
      <c r="AD1492" s="448">
        <v>2.6333333333333333</v>
      </c>
      <c r="AE1492" s="448">
        <v>3.0444444444444443</v>
      </c>
      <c r="AF1492" s="848">
        <v>6.1652999999999999E-2</v>
      </c>
      <c r="AG1492" s="448">
        <v>1663794.0096666666</v>
      </c>
      <c r="AH1492" s="448">
        <v>1923542.4415555554</v>
      </c>
      <c r="AI1492" s="448">
        <v>38953.62990303</v>
      </c>
      <c r="AJ1492" s="448">
        <v>2.6333333333333333</v>
      </c>
      <c r="AK1492" s="448">
        <v>3.0444444444444443</v>
      </c>
      <c r="AL1492" s="448">
        <v>6.1652999999999999E-2</v>
      </c>
    </row>
    <row r="1493" spans="1:38">
      <c r="A1493" s="437" t="s">
        <v>1315</v>
      </c>
      <c r="B1493" s="437" t="s">
        <v>3271</v>
      </c>
      <c r="C1493" s="437" t="s">
        <v>517</v>
      </c>
      <c r="D1493" s="437" t="s">
        <v>518</v>
      </c>
      <c r="E1493" s="437" t="s">
        <v>1393</v>
      </c>
      <c r="F1493" s="437" t="s">
        <v>1196</v>
      </c>
      <c r="G1493" s="437" t="s">
        <v>1369</v>
      </c>
      <c r="H1493" s="437" t="s">
        <v>1195</v>
      </c>
      <c r="I1493" s="437" t="s">
        <v>0</v>
      </c>
      <c r="J1493" s="437" t="s">
        <v>1314</v>
      </c>
      <c r="K1493" s="437" t="s">
        <v>521</v>
      </c>
      <c r="L1493" s="437" t="s">
        <v>533</v>
      </c>
      <c r="M1493" s="437">
        <v>1</v>
      </c>
      <c r="N1493" s="437">
        <v>1</v>
      </c>
      <c r="O1493" s="437">
        <v>1</v>
      </c>
      <c r="P1493" s="437">
        <v>1</v>
      </c>
      <c r="Q1493" s="437">
        <v>1</v>
      </c>
      <c r="R1493" s="437">
        <v>1</v>
      </c>
      <c r="S1493" s="448">
        <v>631820.51</v>
      </c>
      <c r="T1493" s="448">
        <v>0</v>
      </c>
      <c r="U1493" s="448">
        <v>0</v>
      </c>
      <c r="V1493" s="448">
        <v>0</v>
      </c>
      <c r="W1493" s="448">
        <v>0</v>
      </c>
      <c r="X1493" s="448">
        <v>0</v>
      </c>
      <c r="Y1493" s="448">
        <v>0</v>
      </c>
      <c r="Z1493" s="448">
        <v>631820.51</v>
      </c>
      <c r="AA1493" s="846">
        <v>44291</v>
      </c>
      <c r="AB1493" s="846">
        <v>46117</v>
      </c>
      <c r="AC1493" s="847">
        <v>631820.51</v>
      </c>
      <c r="AD1493" s="448">
        <v>4.6611111111111114</v>
      </c>
      <c r="AE1493" s="448">
        <v>5.072222222222222</v>
      </c>
      <c r="AF1493" s="848">
        <v>7.1294999999999997E-2</v>
      </c>
      <c r="AG1493" s="448">
        <v>2944985.599388889</v>
      </c>
      <c r="AH1493" s="448">
        <v>3204734.0312777776</v>
      </c>
      <c r="AI1493" s="448">
        <v>45045.643260450001</v>
      </c>
      <c r="AJ1493" s="448">
        <v>4.6611111111111114</v>
      </c>
      <c r="AK1493" s="448">
        <v>5.072222222222222</v>
      </c>
      <c r="AL1493" s="448">
        <v>7.1294999999999997E-2</v>
      </c>
    </row>
    <row r="1494" spans="1:38">
      <c r="A1494" s="437" t="s">
        <v>1316</v>
      </c>
      <c r="B1494" s="437" t="s">
        <v>3272</v>
      </c>
      <c r="C1494" s="437" t="s">
        <v>517</v>
      </c>
      <c r="D1494" s="437" t="s">
        <v>518</v>
      </c>
      <c r="E1494" s="437" t="s">
        <v>1393</v>
      </c>
      <c r="F1494" s="437" t="s">
        <v>1196</v>
      </c>
      <c r="G1494" s="437" t="s">
        <v>1369</v>
      </c>
      <c r="H1494" s="437" t="s">
        <v>1195</v>
      </c>
      <c r="I1494" s="437" t="s">
        <v>0</v>
      </c>
      <c r="J1494" s="437" t="s">
        <v>1317</v>
      </c>
      <c r="K1494" s="437" t="s">
        <v>521</v>
      </c>
      <c r="L1494" s="437" t="s">
        <v>533</v>
      </c>
      <c r="M1494" s="437">
        <v>1</v>
      </c>
      <c r="N1494" s="437">
        <v>1</v>
      </c>
      <c r="O1494" s="437">
        <v>1</v>
      </c>
      <c r="P1494" s="437">
        <v>1</v>
      </c>
      <c r="Q1494" s="437">
        <v>1</v>
      </c>
      <c r="R1494" s="437">
        <v>1</v>
      </c>
      <c r="S1494" s="448">
        <v>523524.21</v>
      </c>
      <c r="T1494" s="448">
        <v>0</v>
      </c>
      <c r="U1494" s="448">
        <v>0</v>
      </c>
      <c r="V1494" s="448">
        <v>0</v>
      </c>
      <c r="W1494" s="448">
        <v>0</v>
      </c>
      <c r="X1494" s="448">
        <v>0</v>
      </c>
      <c r="Y1494" s="448">
        <v>0</v>
      </c>
      <c r="Z1494" s="448">
        <v>523524.21</v>
      </c>
      <c r="AA1494" s="846">
        <v>44291</v>
      </c>
      <c r="AB1494" s="846">
        <v>45387</v>
      </c>
      <c r="AC1494" s="847">
        <v>523524.21</v>
      </c>
      <c r="AD1494" s="448">
        <v>2.6333333333333333</v>
      </c>
      <c r="AE1494" s="448">
        <v>3.0444444444444443</v>
      </c>
      <c r="AF1494" s="848">
        <v>6.1652999999999999E-2</v>
      </c>
      <c r="AG1494" s="448">
        <v>1378613.753</v>
      </c>
      <c r="AH1494" s="448">
        <v>1593840.3726666667</v>
      </c>
      <c r="AI1494" s="448">
        <v>32276.83811913</v>
      </c>
      <c r="AJ1494" s="448">
        <v>2.6333333333333333</v>
      </c>
      <c r="AK1494" s="448">
        <v>3.0444444444444443</v>
      </c>
      <c r="AL1494" s="448">
        <v>6.1652999999999999E-2</v>
      </c>
    </row>
    <row r="1495" spans="1:38">
      <c r="A1495" s="437" t="s">
        <v>1318</v>
      </c>
      <c r="B1495" s="437" t="s">
        <v>3273</v>
      </c>
      <c r="C1495" s="437" t="s">
        <v>517</v>
      </c>
      <c r="D1495" s="437" t="s">
        <v>518</v>
      </c>
      <c r="E1495" s="437" t="s">
        <v>1393</v>
      </c>
      <c r="F1495" s="437" t="s">
        <v>1196</v>
      </c>
      <c r="G1495" s="437" t="s">
        <v>1369</v>
      </c>
      <c r="H1495" s="437" t="s">
        <v>1195</v>
      </c>
      <c r="I1495" s="437" t="s">
        <v>0</v>
      </c>
      <c r="J1495" s="437" t="s">
        <v>1317</v>
      </c>
      <c r="K1495" s="437" t="s">
        <v>521</v>
      </c>
      <c r="L1495" s="437" t="s">
        <v>533</v>
      </c>
      <c r="M1495" s="437">
        <v>1</v>
      </c>
      <c r="N1495" s="437">
        <v>1</v>
      </c>
      <c r="O1495" s="437">
        <v>1</v>
      </c>
      <c r="P1495" s="437">
        <v>1</v>
      </c>
      <c r="Q1495" s="437">
        <v>1</v>
      </c>
      <c r="R1495" s="437">
        <v>1</v>
      </c>
      <c r="S1495" s="448">
        <v>523524.21</v>
      </c>
      <c r="T1495" s="448">
        <v>0</v>
      </c>
      <c r="U1495" s="448">
        <v>0</v>
      </c>
      <c r="V1495" s="448">
        <v>0</v>
      </c>
      <c r="W1495" s="448">
        <v>0</v>
      </c>
      <c r="X1495" s="448">
        <v>0</v>
      </c>
      <c r="Y1495" s="448">
        <v>0</v>
      </c>
      <c r="Z1495" s="448">
        <v>523524.21</v>
      </c>
      <c r="AA1495" s="846">
        <v>44291</v>
      </c>
      <c r="AB1495" s="846">
        <v>46117</v>
      </c>
      <c r="AC1495" s="847">
        <v>523524.21</v>
      </c>
      <c r="AD1495" s="448">
        <v>4.6611111111111114</v>
      </c>
      <c r="AE1495" s="448">
        <v>5.072222222222222</v>
      </c>
      <c r="AF1495" s="848">
        <v>7.1294999999999997E-2</v>
      </c>
      <c r="AG1495" s="448">
        <v>2440204.5121666668</v>
      </c>
      <c r="AH1495" s="448">
        <v>2655431.1318333335</v>
      </c>
      <c r="AI1495" s="448">
        <v>37324.65855195</v>
      </c>
      <c r="AJ1495" s="448">
        <v>4.6611111111111114</v>
      </c>
      <c r="AK1495" s="448">
        <v>5.072222222222222</v>
      </c>
      <c r="AL1495" s="448">
        <v>7.1294999999999997E-2</v>
      </c>
    </row>
    <row r="1496" spans="1:38">
      <c r="A1496" s="437" t="s">
        <v>1319</v>
      </c>
      <c r="B1496" s="437" t="s">
        <v>3274</v>
      </c>
      <c r="C1496" s="437" t="s">
        <v>517</v>
      </c>
      <c r="D1496" s="437" t="s">
        <v>518</v>
      </c>
      <c r="E1496" s="437" t="s">
        <v>1393</v>
      </c>
      <c r="F1496" s="437" t="s">
        <v>1196</v>
      </c>
      <c r="G1496" s="437" t="s">
        <v>1369</v>
      </c>
      <c r="H1496" s="437" t="s">
        <v>1195</v>
      </c>
      <c r="I1496" s="437" t="s">
        <v>0</v>
      </c>
      <c r="J1496" s="437" t="s">
        <v>1320</v>
      </c>
      <c r="K1496" s="437" t="s">
        <v>521</v>
      </c>
      <c r="L1496" s="437" t="s">
        <v>533</v>
      </c>
      <c r="M1496" s="437">
        <v>1</v>
      </c>
      <c r="N1496" s="437">
        <v>1</v>
      </c>
      <c r="O1496" s="437">
        <v>1</v>
      </c>
      <c r="P1496" s="437">
        <v>1</v>
      </c>
      <c r="Q1496" s="437">
        <v>1</v>
      </c>
      <c r="R1496" s="437">
        <v>1</v>
      </c>
      <c r="S1496" s="448">
        <v>2585731.2200000002</v>
      </c>
      <c r="T1496" s="448">
        <v>0</v>
      </c>
      <c r="U1496" s="448">
        <v>0</v>
      </c>
      <c r="V1496" s="448">
        <v>0</v>
      </c>
      <c r="W1496" s="448">
        <v>0</v>
      </c>
      <c r="X1496" s="448">
        <v>0</v>
      </c>
      <c r="Y1496" s="448">
        <v>0</v>
      </c>
      <c r="Z1496" s="448">
        <v>2585731.2200000002</v>
      </c>
      <c r="AA1496" s="846">
        <v>44291</v>
      </c>
      <c r="AB1496" s="846">
        <v>45387</v>
      </c>
      <c r="AC1496" s="847">
        <v>2585731.2200000002</v>
      </c>
      <c r="AD1496" s="448">
        <v>2.6333333333333333</v>
      </c>
      <c r="AE1496" s="448">
        <v>3.0444444444444443</v>
      </c>
      <c r="AF1496" s="848">
        <v>6.1652999999999999E-2</v>
      </c>
      <c r="AG1496" s="448">
        <v>6809092.2126666671</v>
      </c>
      <c r="AH1496" s="448">
        <v>7872115.0475555556</v>
      </c>
      <c r="AI1496" s="448">
        <v>159418.08690666</v>
      </c>
      <c r="AJ1496" s="448">
        <v>2.6333333333333333</v>
      </c>
      <c r="AK1496" s="448">
        <v>3.0444444444444443</v>
      </c>
      <c r="AL1496" s="448">
        <v>6.1652999999999993E-2</v>
      </c>
    </row>
    <row r="1497" spans="1:38">
      <c r="A1497" s="437" t="s">
        <v>1321</v>
      </c>
      <c r="B1497" s="437" t="s">
        <v>3275</v>
      </c>
      <c r="C1497" s="437" t="s">
        <v>517</v>
      </c>
      <c r="D1497" s="437" t="s">
        <v>518</v>
      </c>
      <c r="E1497" s="437" t="s">
        <v>1393</v>
      </c>
      <c r="F1497" s="437" t="s">
        <v>1196</v>
      </c>
      <c r="G1497" s="437" t="s">
        <v>1369</v>
      </c>
      <c r="H1497" s="437" t="s">
        <v>1195</v>
      </c>
      <c r="I1497" s="437" t="s">
        <v>0</v>
      </c>
      <c r="J1497" s="437" t="s">
        <v>1320</v>
      </c>
      <c r="K1497" s="437" t="s">
        <v>521</v>
      </c>
      <c r="L1497" s="437" t="s">
        <v>533</v>
      </c>
      <c r="M1497" s="437">
        <v>1</v>
      </c>
      <c r="N1497" s="437">
        <v>1</v>
      </c>
      <c r="O1497" s="437">
        <v>1</v>
      </c>
      <c r="P1497" s="437">
        <v>1</v>
      </c>
      <c r="Q1497" s="437">
        <v>1</v>
      </c>
      <c r="R1497" s="437">
        <v>1</v>
      </c>
      <c r="S1497" s="448">
        <v>2585731.2200000002</v>
      </c>
      <c r="T1497" s="448">
        <v>0</v>
      </c>
      <c r="U1497" s="448">
        <v>0</v>
      </c>
      <c r="V1497" s="448">
        <v>0</v>
      </c>
      <c r="W1497" s="448">
        <v>0</v>
      </c>
      <c r="X1497" s="448">
        <v>0</v>
      </c>
      <c r="Y1497" s="448">
        <v>0</v>
      </c>
      <c r="Z1497" s="448">
        <v>2585731.2200000002</v>
      </c>
      <c r="AA1497" s="846">
        <v>44291</v>
      </c>
      <c r="AB1497" s="846">
        <v>46117</v>
      </c>
      <c r="AC1497" s="847">
        <v>2585731.2200000002</v>
      </c>
      <c r="AD1497" s="448">
        <v>4.6611111111111114</v>
      </c>
      <c r="AE1497" s="448">
        <v>5.072222222222222</v>
      </c>
      <c r="AF1497" s="848">
        <v>7.1294999999999997E-2</v>
      </c>
      <c r="AG1497" s="448">
        <v>12052380.519888891</v>
      </c>
      <c r="AH1497" s="448">
        <v>13115403.354777778</v>
      </c>
      <c r="AI1497" s="448">
        <v>184349.7073299</v>
      </c>
      <c r="AJ1497" s="448">
        <v>4.6611111111111114</v>
      </c>
      <c r="AK1497" s="448">
        <v>5.072222222222222</v>
      </c>
      <c r="AL1497" s="448">
        <v>7.1294999999999997E-2</v>
      </c>
    </row>
    <row r="1498" spans="1:38">
      <c r="A1498" s="437" t="s">
        <v>1322</v>
      </c>
      <c r="B1498" s="437" t="s">
        <v>3276</v>
      </c>
      <c r="C1498" s="437" t="s">
        <v>517</v>
      </c>
      <c r="D1498" s="437" t="s">
        <v>518</v>
      </c>
      <c r="E1498" s="437" t="s">
        <v>1393</v>
      </c>
      <c r="F1498" s="437" t="s">
        <v>1196</v>
      </c>
      <c r="G1498" s="437" t="s">
        <v>1369</v>
      </c>
      <c r="H1498" s="437" t="s">
        <v>1195</v>
      </c>
      <c r="I1498" s="437" t="s">
        <v>0</v>
      </c>
      <c r="J1498" s="437" t="s">
        <v>1323</v>
      </c>
      <c r="K1498" s="437" t="s">
        <v>521</v>
      </c>
      <c r="L1498" s="437" t="s">
        <v>533</v>
      </c>
      <c r="M1498" s="437">
        <v>1</v>
      </c>
      <c r="N1498" s="437">
        <v>1</v>
      </c>
      <c r="O1498" s="437">
        <v>1</v>
      </c>
      <c r="P1498" s="437">
        <v>1</v>
      </c>
      <c r="Q1498" s="437">
        <v>1</v>
      </c>
      <c r="R1498" s="437">
        <v>1</v>
      </c>
      <c r="S1498" s="448">
        <v>192212.14</v>
      </c>
      <c r="T1498" s="448">
        <v>0</v>
      </c>
      <c r="U1498" s="448">
        <v>0</v>
      </c>
      <c r="V1498" s="448">
        <v>0</v>
      </c>
      <c r="W1498" s="448">
        <v>0</v>
      </c>
      <c r="X1498" s="448">
        <v>0</v>
      </c>
      <c r="Y1498" s="448">
        <v>0</v>
      </c>
      <c r="Z1498" s="448">
        <v>192212.14</v>
      </c>
      <c r="AA1498" s="846">
        <v>44291</v>
      </c>
      <c r="AB1498" s="846">
        <v>45387</v>
      </c>
      <c r="AC1498" s="847">
        <v>192212.14</v>
      </c>
      <c r="AD1498" s="448">
        <v>2.6333333333333333</v>
      </c>
      <c r="AE1498" s="448">
        <v>3.0444444444444443</v>
      </c>
      <c r="AF1498" s="848">
        <v>6.1652999999999999E-2</v>
      </c>
      <c r="AG1498" s="448">
        <v>506158.63533333334</v>
      </c>
      <c r="AH1498" s="448">
        <v>585179.18177777773</v>
      </c>
      <c r="AI1498" s="448">
        <v>11850.45506742</v>
      </c>
      <c r="AJ1498" s="448">
        <v>2.6333333333333333</v>
      </c>
      <c r="AK1498" s="448">
        <v>3.0444444444444438</v>
      </c>
      <c r="AL1498" s="448">
        <v>6.1652999999999993E-2</v>
      </c>
    </row>
    <row r="1499" spans="1:38">
      <c r="A1499" s="437" t="s">
        <v>1324</v>
      </c>
      <c r="B1499" s="437" t="s">
        <v>3277</v>
      </c>
      <c r="C1499" s="437" t="s">
        <v>517</v>
      </c>
      <c r="D1499" s="437" t="s">
        <v>518</v>
      </c>
      <c r="E1499" s="437" t="s">
        <v>1393</v>
      </c>
      <c r="F1499" s="437" t="s">
        <v>1196</v>
      </c>
      <c r="G1499" s="437" t="s">
        <v>1369</v>
      </c>
      <c r="H1499" s="437" t="s">
        <v>1195</v>
      </c>
      <c r="I1499" s="437" t="s">
        <v>0</v>
      </c>
      <c r="J1499" s="437" t="s">
        <v>1323</v>
      </c>
      <c r="K1499" s="437" t="s">
        <v>521</v>
      </c>
      <c r="L1499" s="437" t="s">
        <v>533</v>
      </c>
      <c r="M1499" s="437">
        <v>1</v>
      </c>
      <c r="N1499" s="437">
        <v>1</v>
      </c>
      <c r="O1499" s="437">
        <v>1</v>
      </c>
      <c r="P1499" s="437">
        <v>1</v>
      </c>
      <c r="Q1499" s="437">
        <v>1</v>
      </c>
      <c r="R1499" s="437">
        <v>1</v>
      </c>
      <c r="S1499" s="448">
        <v>192177.27</v>
      </c>
      <c r="T1499" s="448">
        <v>0</v>
      </c>
      <c r="U1499" s="448">
        <v>0</v>
      </c>
      <c r="V1499" s="448">
        <v>0</v>
      </c>
      <c r="W1499" s="448">
        <v>0</v>
      </c>
      <c r="X1499" s="448">
        <v>0</v>
      </c>
      <c r="Y1499" s="448">
        <v>0</v>
      </c>
      <c r="Z1499" s="448">
        <v>192177.27</v>
      </c>
      <c r="AA1499" s="846">
        <v>44291</v>
      </c>
      <c r="AB1499" s="846">
        <v>46117</v>
      </c>
      <c r="AC1499" s="847">
        <v>192177.27</v>
      </c>
      <c r="AD1499" s="448">
        <v>4.6611111111111114</v>
      </c>
      <c r="AE1499" s="448">
        <v>5.072222222222222</v>
      </c>
      <c r="AF1499" s="848">
        <v>7.1294999999999997E-2</v>
      </c>
      <c r="AG1499" s="448">
        <v>895759.60849999997</v>
      </c>
      <c r="AH1499" s="448">
        <v>974765.81949999987</v>
      </c>
      <c r="AI1499" s="448">
        <v>13701.278464649999</v>
      </c>
      <c r="AJ1499" s="448">
        <v>4.6611111111111114</v>
      </c>
      <c r="AK1499" s="448">
        <v>5.072222222222222</v>
      </c>
      <c r="AL1499" s="448">
        <v>7.1294999999999997E-2</v>
      </c>
    </row>
    <row r="1500" spans="1:38">
      <c r="A1500" s="437" t="s">
        <v>1325</v>
      </c>
      <c r="B1500" s="437" t="s">
        <v>3278</v>
      </c>
      <c r="C1500" s="437" t="s">
        <v>517</v>
      </c>
      <c r="D1500" s="437" t="s">
        <v>518</v>
      </c>
      <c r="E1500" s="437" t="s">
        <v>1393</v>
      </c>
      <c r="F1500" s="437" t="s">
        <v>1196</v>
      </c>
      <c r="G1500" s="437" t="s">
        <v>1369</v>
      </c>
      <c r="H1500" s="437" t="s">
        <v>1195</v>
      </c>
      <c r="I1500" s="437" t="s">
        <v>0</v>
      </c>
      <c r="J1500" s="437" t="s">
        <v>1326</v>
      </c>
      <c r="K1500" s="437" t="s">
        <v>521</v>
      </c>
      <c r="L1500" s="437" t="s">
        <v>533</v>
      </c>
      <c r="M1500" s="437">
        <v>1</v>
      </c>
      <c r="N1500" s="437">
        <v>1</v>
      </c>
      <c r="O1500" s="437">
        <v>1</v>
      </c>
      <c r="P1500" s="437">
        <v>1</v>
      </c>
      <c r="Q1500" s="437">
        <v>1</v>
      </c>
      <c r="R1500" s="437">
        <v>1</v>
      </c>
      <c r="S1500" s="448">
        <v>2436217.96</v>
      </c>
      <c r="T1500" s="448">
        <v>0</v>
      </c>
      <c r="U1500" s="448">
        <v>0</v>
      </c>
      <c r="V1500" s="448">
        <v>0</v>
      </c>
      <c r="W1500" s="448">
        <v>0</v>
      </c>
      <c r="X1500" s="448">
        <v>0</v>
      </c>
      <c r="Y1500" s="448">
        <v>0</v>
      </c>
      <c r="Z1500" s="448">
        <v>2436217.96</v>
      </c>
      <c r="AA1500" s="846">
        <v>44291</v>
      </c>
      <c r="AB1500" s="846">
        <v>45387</v>
      </c>
      <c r="AC1500" s="847">
        <v>2436217.96</v>
      </c>
      <c r="AD1500" s="448">
        <v>2.6333333333333333</v>
      </c>
      <c r="AE1500" s="448">
        <v>3.0444444444444443</v>
      </c>
      <c r="AF1500" s="848">
        <v>6.1652999999999999E-2</v>
      </c>
      <c r="AG1500" s="448">
        <v>6415373.9613333335</v>
      </c>
      <c r="AH1500" s="448">
        <v>7416930.2337777773</v>
      </c>
      <c r="AI1500" s="448">
        <v>150200.14588788</v>
      </c>
      <c r="AJ1500" s="448">
        <v>2.6333333333333333</v>
      </c>
      <c r="AK1500" s="448">
        <v>3.0444444444444443</v>
      </c>
      <c r="AL1500" s="448">
        <v>6.1652999999999999E-2</v>
      </c>
    </row>
    <row r="1501" spans="1:38">
      <c r="A1501" s="437" t="s">
        <v>1327</v>
      </c>
      <c r="B1501" s="437" t="s">
        <v>3279</v>
      </c>
      <c r="C1501" s="437" t="s">
        <v>517</v>
      </c>
      <c r="D1501" s="437" t="s">
        <v>518</v>
      </c>
      <c r="E1501" s="437" t="s">
        <v>1393</v>
      </c>
      <c r="F1501" s="437" t="s">
        <v>1196</v>
      </c>
      <c r="G1501" s="437" t="s">
        <v>1369</v>
      </c>
      <c r="H1501" s="437" t="s">
        <v>1195</v>
      </c>
      <c r="I1501" s="437" t="s">
        <v>0</v>
      </c>
      <c r="J1501" s="437" t="s">
        <v>1326</v>
      </c>
      <c r="K1501" s="437" t="s">
        <v>521</v>
      </c>
      <c r="L1501" s="437" t="s">
        <v>533</v>
      </c>
      <c r="M1501" s="437">
        <v>1</v>
      </c>
      <c r="N1501" s="437">
        <v>1</v>
      </c>
      <c r="O1501" s="437">
        <v>1</v>
      </c>
      <c r="P1501" s="437">
        <v>1</v>
      </c>
      <c r="Q1501" s="437">
        <v>1</v>
      </c>
      <c r="R1501" s="437">
        <v>1</v>
      </c>
      <c r="S1501" s="448">
        <v>2435775.94</v>
      </c>
      <c r="T1501" s="448">
        <v>0</v>
      </c>
      <c r="U1501" s="448">
        <v>0</v>
      </c>
      <c r="V1501" s="448">
        <v>0</v>
      </c>
      <c r="W1501" s="448">
        <v>0</v>
      </c>
      <c r="X1501" s="448">
        <v>0</v>
      </c>
      <c r="Y1501" s="448">
        <v>0</v>
      </c>
      <c r="Z1501" s="448">
        <v>2435775.94</v>
      </c>
      <c r="AA1501" s="846">
        <v>44291</v>
      </c>
      <c r="AB1501" s="846">
        <v>46117</v>
      </c>
      <c r="AC1501" s="847">
        <v>2435775.94</v>
      </c>
      <c r="AD1501" s="448">
        <v>4.6611111111111114</v>
      </c>
      <c r="AE1501" s="448">
        <v>5.072222222222222</v>
      </c>
      <c r="AF1501" s="848">
        <v>7.1294999999999997E-2</v>
      </c>
      <c r="AG1501" s="448">
        <v>11353422.298111111</v>
      </c>
      <c r="AH1501" s="448">
        <v>12354796.851222221</v>
      </c>
      <c r="AI1501" s="448">
        <v>173658.64564229999</v>
      </c>
      <c r="AJ1501" s="448">
        <v>4.6611111111111114</v>
      </c>
      <c r="AK1501" s="448">
        <v>5.072222222222222</v>
      </c>
      <c r="AL1501" s="448">
        <v>7.1294999999999997E-2</v>
      </c>
    </row>
    <row r="1502" spans="1:38">
      <c r="A1502" s="437" t="s">
        <v>1342</v>
      </c>
      <c r="B1502" s="437" t="s">
        <v>3280</v>
      </c>
      <c r="C1502" s="437" t="s">
        <v>517</v>
      </c>
      <c r="D1502" s="437" t="s">
        <v>518</v>
      </c>
      <c r="E1502" s="437" t="s">
        <v>1393</v>
      </c>
      <c r="F1502" s="437" t="s">
        <v>538</v>
      </c>
      <c r="G1502" s="437" t="s">
        <v>1369</v>
      </c>
      <c r="H1502" s="437" t="s">
        <v>537</v>
      </c>
      <c r="I1502" s="437" t="s">
        <v>0</v>
      </c>
      <c r="J1502" s="437" t="s">
        <v>539</v>
      </c>
      <c r="K1502" s="437" t="s">
        <v>521</v>
      </c>
      <c r="L1502" s="437" t="s">
        <v>533</v>
      </c>
      <c r="M1502" s="437">
        <v>1</v>
      </c>
      <c r="N1502" s="437">
        <v>1</v>
      </c>
      <c r="O1502" s="437">
        <v>1</v>
      </c>
      <c r="P1502" s="437">
        <v>1</v>
      </c>
      <c r="Q1502" s="437">
        <v>1</v>
      </c>
      <c r="R1502" s="437">
        <v>1</v>
      </c>
      <c r="S1502" s="448">
        <v>0</v>
      </c>
      <c r="T1502" s="448">
        <v>0</v>
      </c>
      <c r="U1502" s="448">
        <v>0</v>
      </c>
      <c r="V1502" s="448">
        <v>0</v>
      </c>
      <c r="W1502" s="448">
        <v>0</v>
      </c>
      <c r="X1502" s="448">
        <v>0</v>
      </c>
      <c r="Y1502" s="448">
        <v>0</v>
      </c>
      <c r="Z1502" s="448">
        <v>0</v>
      </c>
      <c r="AA1502" s="846">
        <v>43621</v>
      </c>
      <c r="AB1502" s="846">
        <v>44352</v>
      </c>
      <c r="AC1502" s="847">
        <v>500000</v>
      </c>
      <c r="AD1502" s="448">
        <v>-0.24166666666666667</v>
      </c>
      <c r="AE1502" s="448">
        <v>2.0305555555555554</v>
      </c>
      <c r="AF1502" s="848">
        <v>3.4799999999999998E-2</v>
      </c>
      <c r="AG1502" s="448">
        <v>0</v>
      </c>
      <c r="AH1502" s="448">
        <v>0</v>
      </c>
      <c r="AI1502" s="448">
        <v>0</v>
      </c>
      <c r="AJ1502" s="448">
        <v>0</v>
      </c>
      <c r="AK1502" s="448">
        <v>0</v>
      </c>
      <c r="AL1502" s="448">
        <v>0</v>
      </c>
    </row>
    <row r="1503" spans="1:38">
      <c r="A1503" s="437" t="s">
        <v>1344</v>
      </c>
      <c r="B1503" s="437" t="s">
        <v>3281</v>
      </c>
      <c r="C1503" s="437" t="s">
        <v>517</v>
      </c>
      <c r="D1503" s="437" t="s">
        <v>518</v>
      </c>
      <c r="E1503" s="437" t="s">
        <v>1393</v>
      </c>
      <c r="F1503" s="437" t="s">
        <v>1119</v>
      </c>
      <c r="G1503" s="437" t="s">
        <v>1369</v>
      </c>
      <c r="H1503" s="437" t="s">
        <v>1118</v>
      </c>
      <c r="I1503" s="437" t="s">
        <v>0</v>
      </c>
      <c r="J1503" s="437" t="s">
        <v>1120</v>
      </c>
      <c r="K1503" s="437" t="s">
        <v>521</v>
      </c>
      <c r="L1503" s="437" t="s">
        <v>533</v>
      </c>
      <c r="M1503" s="437">
        <v>1</v>
      </c>
      <c r="N1503" s="437">
        <v>1</v>
      </c>
      <c r="O1503" s="437">
        <v>1</v>
      </c>
      <c r="P1503" s="437">
        <v>1</v>
      </c>
      <c r="Q1503" s="437">
        <v>1</v>
      </c>
      <c r="R1503" s="437">
        <v>1</v>
      </c>
      <c r="S1503" s="448">
        <v>0</v>
      </c>
      <c r="T1503" s="448">
        <v>0</v>
      </c>
      <c r="U1503" s="448">
        <v>0</v>
      </c>
      <c r="V1503" s="448">
        <v>0</v>
      </c>
      <c r="W1503" s="448">
        <v>0</v>
      </c>
      <c r="X1503" s="448">
        <v>0</v>
      </c>
      <c r="Y1503" s="448">
        <v>0</v>
      </c>
      <c r="Z1503" s="448">
        <v>0</v>
      </c>
      <c r="AA1503" s="846">
        <v>42529</v>
      </c>
      <c r="AB1503" s="846">
        <v>44355</v>
      </c>
      <c r="AC1503" s="847">
        <v>5285280.79</v>
      </c>
      <c r="AD1503" s="448">
        <v>-0.23333333333333334</v>
      </c>
      <c r="AE1503" s="448">
        <v>5.072222222222222</v>
      </c>
      <c r="AF1503" s="848">
        <v>5.0700000000000002E-2</v>
      </c>
      <c r="AG1503" s="448">
        <v>0</v>
      </c>
      <c r="AH1503" s="448">
        <v>0</v>
      </c>
      <c r="AI1503" s="448">
        <v>0</v>
      </c>
      <c r="AJ1503" s="448">
        <v>0</v>
      </c>
      <c r="AK1503" s="448">
        <v>0</v>
      </c>
      <c r="AL1503" s="448">
        <v>0</v>
      </c>
    </row>
    <row r="1504" spans="1:38">
      <c r="A1504" s="437" t="s">
        <v>1405</v>
      </c>
      <c r="B1504" s="437" t="s">
        <v>3282</v>
      </c>
      <c r="C1504" s="437" t="s">
        <v>517</v>
      </c>
      <c r="D1504" s="437" t="s">
        <v>518</v>
      </c>
      <c r="E1504" s="437" t="s">
        <v>1393</v>
      </c>
      <c r="F1504" s="437" t="s">
        <v>538</v>
      </c>
      <c r="G1504" s="437" t="s">
        <v>1369</v>
      </c>
      <c r="H1504" s="437" t="s">
        <v>537</v>
      </c>
      <c r="I1504" s="437" t="s">
        <v>0</v>
      </c>
      <c r="J1504" s="437" t="s">
        <v>539</v>
      </c>
      <c r="K1504" s="437" t="s">
        <v>521</v>
      </c>
      <c r="L1504" s="437" t="s">
        <v>533</v>
      </c>
      <c r="M1504" s="437">
        <v>1</v>
      </c>
      <c r="N1504" s="437">
        <v>1</v>
      </c>
      <c r="O1504" s="437">
        <v>1</v>
      </c>
      <c r="P1504" s="437">
        <v>1</v>
      </c>
      <c r="Q1504" s="437">
        <v>1</v>
      </c>
      <c r="R1504" s="437">
        <v>1</v>
      </c>
      <c r="S1504" s="448">
        <v>65951.94</v>
      </c>
      <c r="T1504" s="448">
        <v>0</v>
      </c>
      <c r="U1504" s="448">
        <v>0</v>
      </c>
      <c r="V1504" s="448">
        <v>0</v>
      </c>
      <c r="W1504" s="448">
        <v>0</v>
      </c>
      <c r="X1504" s="448">
        <v>0</v>
      </c>
      <c r="Y1504" s="448">
        <v>0</v>
      </c>
      <c r="Z1504" s="448">
        <v>65951.94</v>
      </c>
      <c r="AA1504" s="846">
        <v>44291</v>
      </c>
      <c r="AB1504" s="846">
        <v>44656</v>
      </c>
      <c r="AC1504" s="847">
        <v>65951.94</v>
      </c>
      <c r="AD1504" s="448">
        <v>0.60277777777777775</v>
      </c>
      <c r="AE1504" s="448">
        <v>1.0138888888888888</v>
      </c>
      <c r="AF1504" s="848">
        <v>0.03</v>
      </c>
      <c r="AG1504" s="448">
        <v>39754.363833333329</v>
      </c>
      <c r="AH1504" s="448">
        <v>66867.939166666663</v>
      </c>
      <c r="AI1504" s="448">
        <v>1978.5581999999999</v>
      </c>
      <c r="AJ1504" s="448">
        <v>0.60277777777777775</v>
      </c>
      <c r="AK1504" s="448">
        <v>1.0138888888888888</v>
      </c>
      <c r="AL1504" s="448">
        <v>0.03</v>
      </c>
    </row>
    <row r="1505" spans="1:38">
      <c r="A1505" s="437" t="s">
        <v>1406</v>
      </c>
      <c r="B1505" s="437" t="s">
        <v>3283</v>
      </c>
      <c r="C1505" s="437" t="s">
        <v>517</v>
      </c>
      <c r="D1505" s="437" t="s">
        <v>518</v>
      </c>
      <c r="E1505" s="437" t="s">
        <v>1393</v>
      </c>
      <c r="F1505" s="437" t="s">
        <v>538</v>
      </c>
      <c r="G1505" s="437" t="s">
        <v>1369</v>
      </c>
      <c r="H1505" s="437" t="s">
        <v>537</v>
      </c>
      <c r="I1505" s="437" t="s">
        <v>0</v>
      </c>
      <c r="J1505" s="437" t="s">
        <v>539</v>
      </c>
      <c r="K1505" s="437" t="s">
        <v>521</v>
      </c>
      <c r="L1505" s="437" t="s">
        <v>533</v>
      </c>
      <c r="M1505" s="437">
        <v>1</v>
      </c>
      <c r="N1505" s="437">
        <v>1</v>
      </c>
      <c r="O1505" s="437">
        <v>1</v>
      </c>
      <c r="P1505" s="437">
        <v>1</v>
      </c>
      <c r="Q1505" s="437">
        <v>1</v>
      </c>
      <c r="R1505" s="437">
        <v>1</v>
      </c>
      <c r="S1505" s="448">
        <v>104592.8</v>
      </c>
      <c r="T1505" s="448">
        <v>0</v>
      </c>
      <c r="U1505" s="448">
        <v>0</v>
      </c>
      <c r="V1505" s="448">
        <v>0</v>
      </c>
      <c r="W1505" s="448">
        <v>0</v>
      </c>
      <c r="X1505" s="448">
        <v>0</v>
      </c>
      <c r="Y1505" s="448">
        <v>0</v>
      </c>
      <c r="Z1505" s="448">
        <v>104592.8</v>
      </c>
      <c r="AA1505" s="846">
        <v>44291</v>
      </c>
      <c r="AB1505" s="846">
        <v>45387</v>
      </c>
      <c r="AC1505" s="847">
        <v>104592.8</v>
      </c>
      <c r="AD1505" s="448">
        <v>2.6333333333333333</v>
      </c>
      <c r="AE1505" s="448">
        <v>3.0444444444444443</v>
      </c>
      <c r="AF1505" s="848">
        <v>6.1652999999999999E-2</v>
      </c>
      <c r="AG1505" s="448">
        <v>275427.70666666667</v>
      </c>
      <c r="AH1505" s="448">
        <v>318426.96888888889</v>
      </c>
      <c r="AI1505" s="448">
        <v>6448.4598984000004</v>
      </c>
      <c r="AJ1505" s="448">
        <v>2.6333333333333333</v>
      </c>
      <c r="AK1505" s="448">
        <v>3.0444444444444443</v>
      </c>
      <c r="AL1505" s="448">
        <v>6.1652999999999999E-2</v>
      </c>
    </row>
    <row r="1506" spans="1:38">
      <c r="A1506" s="437" t="s">
        <v>1407</v>
      </c>
      <c r="B1506" s="437" t="s">
        <v>3284</v>
      </c>
      <c r="C1506" s="437" t="s">
        <v>517</v>
      </c>
      <c r="D1506" s="437" t="s">
        <v>518</v>
      </c>
      <c r="E1506" s="437" t="s">
        <v>1393</v>
      </c>
      <c r="F1506" s="437" t="s">
        <v>538</v>
      </c>
      <c r="G1506" s="437" t="s">
        <v>1369</v>
      </c>
      <c r="H1506" s="437" t="s">
        <v>537</v>
      </c>
      <c r="I1506" s="437" t="s">
        <v>0</v>
      </c>
      <c r="J1506" s="437" t="s">
        <v>539</v>
      </c>
      <c r="K1506" s="437" t="s">
        <v>521</v>
      </c>
      <c r="L1506" s="437" t="s">
        <v>533</v>
      </c>
      <c r="M1506" s="437">
        <v>1</v>
      </c>
      <c r="N1506" s="437">
        <v>1</v>
      </c>
      <c r="O1506" s="437">
        <v>1</v>
      </c>
      <c r="P1506" s="437">
        <v>1</v>
      </c>
      <c r="Q1506" s="437">
        <v>1</v>
      </c>
      <c r="R1506" s="437">
        <v>1</v>
      </c>
      <c r="S1506" s="448">
        <v>91282.02</v>
      </c>
      <c r="T1506" s="448">
        <v>0</v>
      </c>
      <c r="U1506" s="448">
        <v>0</v>
      </c>
      <c r="V1506" s="448">
        <v>0</v>
      </c>
      <c r="W1506" s="448">
        <v>0</v>
      </c>
      <c r="X1506" s="448">
        <v>0</v>
      </c>
      <c r="Y1506" s="448">
        <v>0</v>
      </c>
      <c r="Z1506" s="448">
        <v>91282.02</v>
      </c>
      <c r="AA1506" s="846">
        <v>44291</v>
      </c>
      <c r="AB1506" s="846">
        <v>46117</v>
      </c>
      <c r="AC1506" s="847">
        <v>91282.02</v>
      </c>
      <c r="AD1506" s="448">
        <v>4.6611111111111114</v>
      </c>
      <c r="AE1506" s="448">
        <v>5.072222222222222</v>
      </c>
      <c r="AF1506" s="848">
        <v>7.1294999999999997E-2</v>
      </c>
      <c r="AG1506" s="448">
        <v>425475.63766666671</v>
      </c>
      <c r="AH1506" s="448">
        <v>463002.69033333333</v>
      </c>
      <c r="AI1506" s="448">
        <v>6507.9516159000004</v>
      </c>
      <c r="AJ1506" s="448">
        <v>4.6611111111111114</v>
      </c>
      <c r="AK1506" s="448">
        <v>5.072222222222222</v>
      </c>
      <c r="AL1506" s="448">
        <v>7.1294999999999997E-2</v>
      </c>
    </row>
    <row r="1507" spans="1:38">
      <c r="A1507" s="437" t="s">
        <v>1408</v>
      </c>
      <c r="B1507" s="437" t="s">
        <v>3285</v>
      </c>
      <c r="C1507" s="437" t="s">
        <v>517</v>
      </c>
      <c r="D1507" s="437" t="s">
        <v>518</v>
      </c>
      <c r="E1507" s="437" t="s">
        <v>1393</v>
      </c>
      <c r="F1507" s="437" t="s">
        <v>538</v>
      </c>
      <c r="G1507" s="437" t="s">
        <v>1369</v>
      </c>
      <c r="H1507" s="437" t="s">
        <v>537</v>
      </c>
      <c r="I1507" s="437" t="s">
        <v>0</v>
      </c>
      <c r="J1507" s="437" t="s">
        <v>539</v>
      </c>
      <c r="K1507" s="437" t="s">
        <v>521</v>
      </c>
      <c r="L1507" s="437" t="s">
        <v>533</v>
      </c>
      <c r="M1507" s="437">
        <v>1</v>
      </c>
      <c r="N1507" s="437">
        <v>1</v>
      </c>
      <c r="O1507" s="437">
        <v>1</v>
      </c>
      <c r="P1507" s="437">
        <v>1</v>
      </c>
      <c r="Q1507" s="437">
        <v>1</v>
      </c>
      <c r="R1507" s="437">
        <v>1</v>
      </c>
      <c r="S1507" s="448">
        <v>56972.13</v>
      </c>
      <c r="T1507" s="448">
        <v>0</v>
      </c>
      <c r="U1507" s="448">
        <v>0</v>
      </c>
      <c r="V1507" s="448">
        <v>0</v>
      </c>
      <c r="W1507" s="448">
        <v>0</v>
      </c>
      <c r="X1507" s="448">
        <v>0</v>
      </c>
      <c r="Y1507" s="448">
        <v>0</v>
      </c>
      <c r="Z1507" s="448">
        <v>56972.13</v>
      </c>
      <c r="AA1507" s="846">
        <v>44291</v>
      </c>
      <c r="AB1507" s="846">
        <v>44656</v>
      </c>
      <c r="AC1507" s="847">
        <v>56972.13</v>
      </c>
      <c r="AD1507" s="448">
        <v>0.60277777777777775</v>
      </c>
      <c r="AE1507" s="448">
        <v>1.0138888888888888</v>
      </c>
      <c r="AF1507" s="848">
        <v>0.03</v>
      </c>
      <c r="AG1507" s="448">
        <v>34341.53391666666</v>
      </c>
      <c r="AH1507" s="448">
        <v>57763.409583333327</v>
      </c>
      <c r="AI1507" s="448">
        <v>1709.1638999999998</v>
      </c>
      <c r="AJ1507" s="448">
        <v>0.60277777777777763</v>
      </c>
      <c r="AK1507" s="448">
        <v>1.0138888888888888</v>
      </c>
      <c r="AL1507" s="448">
        <v>0.03</v>
      </c>
    </row>
    <row r="1508" spans="1:38">
      <c r="A1508" s="437" t="s">
        <v>1409</v>
      </c>
      <c r="B1508" s="437" t="s">
        <v>3286</v>
      </c>
      <c r="C1508" s="437" t="s">
        <v>517</v>
      </c>
      <c r="D1508" s="437" t="s">
        <v>518</v>
      </c>
      <c r="E1508" s="437" t="s">
        <v>1393</v>
      </c>
      <c r="F1508" s="437" t="s">
        <v>538</v>
      </c>
      <c r="G1508" s="437" t="s">
        <v>1369</v>
      </c>
      <c r="H1508" s="437" t="s">
        <v>537</v>
      </c>
      <c r="I1508" s="437" t="s">
        <v>0</v>
      </c>
      <c r="J1508" s="437" t="s">
        <v>539</v>
      </c>
      <c r="K1508" s="437" t="s">
        <v>521</v>
      </c>
      <c r="L1508" s="437" t="s">
        <v>533</v>
      </c>
      <c r="M1508" s="437">
        <v>1</v>
      </c>
      <c r="N1508" s="437">
        <v>1</v>
      </c>
      <c r="O1508" s="437">
        <v>1</v>
      </c>
      <c r="P1508" s="437">
        <v>1</v>
      </c>
      <c r="Q1508" s="437">
        <v>1</v>
      </c>
      <c r="R1508" s="437">
        <v>1</v>
      </c>
      <c r="S1508" s="448">
        <v>91962.880000000005</v>
      </c>
      <c r="T1508" s="448">
        <v>0</v>
      </c>
      <c r="U1508" s="448">
        <v>0</v>
      </c>
      <c r="V1508" s="448">
        <v>0</v>
      </c>
      <c r="W1508" s="448">
        <v>0</v>
      </c>
      <c r="X1508" s="448">
        <v>0</v>
      </c>
      <c r="Y1508" s="448">
        <v>0</v>
      </c>
      <c r="Z1508" s="448">
        <v>91962.880000000005</v>
      </c>
      <c r="AA1508" s="846">
        <v>44291</v>
      </c>
      <c r="AB1508" s="846">
        <v>45387</v>
      </c>
      <c r="AC1508" s="847">
        <v>91962.880000000005</v>
      </c>
      <c r="AD1508" s="448">
        <v>2.6333333333333333</v>
      </c>
      <c r="AE1508" s="448">
        <v>3.0444444444444443</v>
      </c>
      <c r="AF1508" s="848">
        <v>6.1652999999999999E-2</v>
      </c>
      <c r="AG1508" s="448">
        <v>242168.91733333335</v>
      </c>
      <c r="AH1508" s="448">
        <v>279975.87911111111</v>
      </c>
      <c r="AI1508" s="448">
        <v>5669.7874406400006</v>
      </c>
      <c r="AJ1508" s="448">
        <v>2.6333333333333333</v>
      </c>
      <c r="AK1508" s="448">
        <v>3.0444444444444443</v>
      </c>
      <c r="AL1508" s="448">
        <v>6.1653000000000006E-2</v>
      </c>
    </row>
    <row r="1509" spans="1:38">
      <c r="A1509" s="437" t="s">
        <v>1410</v>
      </c>
      <c r="B1509" s="437" t="s">
        <v>3287</v>
      </c>
      <c r="C1509" s="437" t="s">
        <v>517</v>
      </c>
      <c r="D1509" s="437" t="s">
        <v>518</v>
      </c>
      <c r="E1509" s="437" t="s">
        <v>1393</v>
      </c>
      <c r="F1509" s="437" t="s">
        <v>538</v>
      </c>
      <c r="G1509" s="437" t="s">
        <v>1369</v>
      </c>
      <c r="H1509" s="437" t="s">
        <v>537</v>
      </c>
      <c r="I1509" s="437" t="s">
        <v>0</v>
      </c>
      <c r="J1509" s="437" t="s">
        <v>539</v>
      </c>
      <c r="K1509" s="437" t="s">
        <v>521</v>
      </c>
      <c r="L1509" s="437" t="s">
        <v>533</v>
      </c>
      <c r="M1509" s="437">
        <v>1</v>
      </c>
      <c r="N1509" s="437">
        <v>1</v>
      </c>
      <c r="O1509" s="437">
        <v>1</v>
      </c>
      <c r="P1509" s="437">
        <v>1</v>
      </c>
      <c r="Q1509" s="437">
        <v>1</v>
      </c>
      <c r="R1509" s="437">
        <v>1</v>
      </c>
      <c r="S1509" s="448">
        <v>80356.710000000006</v>
      </c>
      <c r="T1509" s="448">
        <v>0</v>
      </c>
      <c r="U1509" s="448">
        <v>0</v>
      </c>
      <c r="V1509" s="448">
        <v>0</v>
      </c>
      <c r="W1509" s="448">
        <v>0</v>
      </c>
      <c r="X1509" s="448">
        <v>0</v>
      </c>
      <c r="Y1509" s="448">
        <v>0</v>
      </c>
      <c r="Z1509" s="448">
        <v>80356.710000000006</v>
      </c>
      <c r="AA1509" s="846">
        <v>44291</v>
      </c>
      <c r="AB1509" s="846">
        <v>46117</v>
      </c>
      <c r="AC1509" s="847">
        <v>80356.710000000006</v>
      </c>
      <c r="AD1509" s="448">
        <v>4.6611111111111114</v>
      </c>
      <c r="AE1509" s="448">
        <v>5.072222222222222</v>
      </c>
      <c r="AF1509" s="848">
        <v>7.1294999999999997E-2</v>
      </c>
      <c r="AG1509" s="448">
        <v>374551.55383333337</v>
      </c>
      <c r="AH1509" s="448">
        <v>407587.09016666666</v>
      </c>
      <c r="AI1509" s="448">
        <v>5729.0316394500005</v>
      </c>
      <c r="AJ1509" s="448">
        <v>4.6611111111111114</v>
      </c>
      <c r="AK1509" s="448">
        <v>5.072222222222222</v>
      </c>
      <c r="AL1509" s="448">
        <v>7.1294999999999997E-2</v>
      </c>
    </row>
    <row r="1510" spans="1:38">
      <c r="A1510" s="437" t="s">
        <v>1411</v>
      </c>
      <c r="B1510" s="437" t="s">
        <v>3288</v>
      </c>
      <c r="C1510" s="437" t="s">
        <v>517</v>
      </c>
      <c r="D1510" s="437" t="s">
        <v>518</v>
      </c>
      <c r="E1510" s="437" t="s">
        <v>1393</v>
      </c>
      <c r="F1510" s="437" t="s">
        <v>538</v>
      </c>
      <c r="G1510" s="437" t="s">
        <v>1369</v>
      </c>
      <c r="H1510" s="437" t="s">
        <v>537</v>
      </c>
      <c r="I1510" s="437" t="s">
        <v>0</v>
      </c>
      <c r="J1510" s="437" t="s">
        <v>539</v>
      </c>
      <c r="K1510" s="437" t="s">
        <v>521</v>
      </c>
      <c r="L1510" s="437" t="s">
        <v>533</v>
      </c>
      <c r="M1510" s="437">
        <v>1</v>
      </c>
      <c r="N1510" s="437">
        <v>1</v>
      </c>
      <c r="O1510" s="437">
        <v>1</v>
      </c>
      <c r="P1510" s="437">
        <v>1</v>
      </c>
      <c r="Q1510" s="437">
        <v>1</v>
      </c>
      <c r="R1510" s="437">
        <v>1</v>
      </c>
      <c r="S1510" s="448">
        <v>743197.79</v>
      </c>
      <c r="T1510" s="448">
        <v>0</v>
      </c>
      <c r="U1510" s="448">
        <v>0</v>
      </c>
      <c r="V1510" s="448">
        <v>0</v>
      </c>
      <c r="W1510" s="448">
        <v>0</v>
      </c>
      <c r="X1510" s="448">
        <v>0</v>
      </c>
      <c r="Y1510" s="448">
        <v>0</v>
      </c>
      <c r="Z1510" s="448">
        <v>743197.79</v>
      </c>
      <c r="AA1510" s="846">
        <v>44291</v>
      </c>
      <c r="AB1510" s="846">
        <v>44656</v>
      </c>
      <c r="AC1510" s="847">
        <v>743197.79</v>
      </c>
      <c r="AD1510" s="448">
        <v>0.60277777777777775</v>
      </c>
      <c r="AE1510" s="448">
        <v>1.0138888888888888</v>
      </c>
      <c r="AF1510" s="848">
        <v>0.03</v>
      </c>
      <c r="AG1510" s="448">
        <v>447983.11230555555</v>
      </c>
      <c r="AH1510" s="448">
        <v>753519.98152777774</v>
      </c>
      <c r="AI1510" s="448">
        <v>22295.933700000001</v>
      </c>
      <c r="AJ1510" s="448">
        <v>0.60277777777777775</v>
      </c>
      <c r="AK1510" s="448">
        <v>1.0138888888888888</v>
      </c>
      <c r="AL1510" s="448">
        <v>0.03</v>
      </c>
    </row>
    <row r="1511" spans="1:38">
      <c r="A1511" s="437" t="s">
        <v>1412</v>
      </c>
      <c r="B1511" s="437" t="s">
        <v>3289</v>
      </c>
      <c r="C1511" s="437" t="s">
        <v>517</v>
      </c>
      <c r="D1511" s="437" t="s">
        <v>518</v>
      </c>
      <c r="E1511" s="437" t="s">
        <v>1393</v>
      </c>
      <c r="F1511" s="437" t="s">
        <v>538</v>
      </c>
      <c r="G1511" s="437" t="s">
        <v>1369</v>
      </c>
      <c r="H1511" s="437" t="s">
        <v>537</v>
      </c>
      <c r="I1511" s="437" t="s">
        <v>0</v>
      </c>
      <c r="J1511" s="437" t="s">
        <v>539</v>
      </c>
      <c r="K1511" s="437" t="s">
        <v>521</v>
      </c>
      <c r="L1511" s="437" t="s">
        <v>533</v>
      </c>
      <c r="M1511" s="437">
        <v>1</v>
      </c>
      <c r="N1511" s="437">
        <v>1</v>
      </c>
      <c r="O1511" s="437">
        <v>1</v>
      </c>
      <c r="P1511" s="437">
        <v>1</v>
      </c>
      <c r="Q1511" s="437">
        <v>1</v>
      </c>
      <c r="R1511" s="437">
        <v>1</v>
      </c>
      <c r="S1511" s="448">
        <v>1198732.98</v>
      </c>
      <c r="T1511" s="448">
        <v>0</v>
      </c>
      <c r="U1511" s="448">
        <v>0</v>
      </c>
      <c r="V1511" s="448">
        <v>0</v>
      </c>
      <c r="W1511" s="448">
        <v>0</v>
      </c>
      <c r="X1511" s="448">
        <v>0</v>
      </c>
      <c r="Y1511" s="448">
        <v>0</v>
      </c>
      <c r="Z1511" s="448">
        <v>1198732.98</v>
      </c>
      <c r="AA1511" s="846">
        <v>44291</v>
      </c>
      <c r="AB1511" s="846">
        <v>45387</v>
      </c>
      <c r="AC1511" s="847">
        <v>1198732.98</v>
      </c>
      <c r="AD1511" s="448">
        <v>2.6333333333333333</v>
      </c>
      <c r="AE1511" s="448">
        <v>3.0444444444444443</v>
      </c>
      <c r="AF1511" s="848">
        <v>6.1652999999999999E-2</v>
      </c>
      <c r="AG1511" s="448">
        <v>3156663.514</v>
      </c>
      <c r="AH1511" s="448">
        <v>3649475.961333333</v>
      </c>
      <c r="AI1511" s="448">
        <v>73905.484415939995</v>
      </c>
      <c r="AJ1511" s="448">
        <v>2.6333333333333333</v>
      </c>
      <c r="AK1511" s="448">
        <v>3.0444444444444443</v>
      </c>
      <c r="AL1511" s="448">
        <v>6.1652999999999999E-2</v>
      </c>
    </row>
    <row r="1512" spans="1:38">
      <c r="A1512" s="437" t="s">
        <v>1413</v>
      </c>
      <c r="B1512" s="437" t="s">
        <v>3290</v>
      </c>
      <c r="C1512" s="437" t="s">
        <v>517</v>
      </c>
      <c r="D1512" s="437" t="s">
        <v>518</v>
      </c>
      <c r="E1512" s="437" t="s">
        <v>1393</v>
      </c>
      <c r="F1512" s="437" t="s">
        <v>538</v>
      </c>
      <c r="G1512" s="437" t="s">
        <v>1369</v>
      </c>
      <c r="H1512" s="437" t="s">
        <v>537</v>
      </c>
      <c r="I1512" s="437" t="s">
        <v>0</v>
      </c>
      <c r="J1512" s="437" t="s">
        <v>539</v>
      </c>
      <c r="K1512" s="437" t="s">
        <v>521</v>
      </c>
      <c r="L1512" s="437" t="s">
        <v>533</v>
      </c>
      <c r="M1512" s="437">
        <v>1</v>
      </c>
      <c r="N1512" s="437">
        <v>1</v>
      </c>
      <c r="O1512" s="437">
        <v>1</v>
      </c>
      <c r="P1512" s="437">
        <v>1</v>
      </c>
      <c r="Q1512" s="437">
        <v>1</v>
      </c>
      <c r="R1512" s="437">
        <v>1</v>
      </c>
      <c r="S1512" s="448">
        <v>1046714.93</v>
      </c>
      <c r="T1512" s="448">
        <v>0</v>
      </c>
      <c r="U1512" s="448">
        <v>0</v>
      </c>
      <c r="V1512" s="448">
        <v>0</v>
      </c>
      <c r="W1512" s="448">
        <v>0</v>
      </c>
      <c r="X1512" s="448">
        <v>0</v>
      </c>
      <c r="Y1512" s="448">
        <v>0</v>
      </c>
      <c r="Z1512" s="448">
        <v>1046714.93</v>
      </c>
      <c r="AA1512" s="846">
        <v>44291</v>
      </c>
      <c r="AB1512" s="846">
        <v>46117</v>
      </c>
      <c r="AC1512" s="847">
        <v>1046714.93</v>
      </c>
      <c r="AD1512" s="448">
        <v>4.6611111111111114</v>
      </c>
      <c r="AE1512" s="448">
        <v>5.072222222222222</v>
      </c>
      <c r="AF1512" s="848">
        <v>7.1294999999999997E-2</v>
      </c>
      <c r="AG1512" s="448">
        <v>4878854.5903888894</v>
      </c>
      <c r="AH1512" s="448">
        <v>5309170.7282777773</v>
      </c>
      <c r="AI1512" s="448">
        <v>74625.540934350007</v>
      </c>
      <c r="AJ1512" s="448">
        <v>4.6611111111111114</v>
      </c>
      <c r="AK1512" s="448">
        <v>5.072222222222222</v>
      </c>
      <c r="AL1512" s="448">
        <v>7.1294999999999997E-2</v>
      </c>
    </row>
    <row r="1513" spans="1:38">
      <c r="A1513" s="437" t="s">
        <v>1414</v>
      </c>
      <c r="B1513" s="437" t="s">
        <v>3291</v>
      </c>
      <c r="C1513" s="437" t="s">
        <v>517</v>
      </c>
      <c r="D1513" s="437" t="s">
        <v>518</v>
      </c>
      <c r="E1513" s="437" t="s">
        <v>1393</v>
      </c>
      <c r="F1513" s="437" t="s">
        <v>538</v>
      </c>
      <c r="G1513" s="437" t="s">
        <v>1369</v>
      </c>
      <c r="H1513" s="437" t="s">
        <v>537</v>
      </c>
      <c r="I1513" s="437" t="s">
        <v>0</v>
      </c>
      <c r="J1513" s="437" t="s">
        <v>539</v>
      </c>
      <c r="K1513" s="437" t="s">
        <v>521</v>
      </c>
      <c r="L1513" s="437" t="s">
        <v>533</v>
      </c>
      <c r="M1513" s="437">
        <v>1</v>
      </c>
      <c r="N1513" s="437">
        <v>1</v>
      </c>
      <c r="O1513" s="437">
        <v>1</v>
      </c>
      <c r="P1513" s="437">
        <v>1</v>
      </c>
      <c r="Q1513" s="437">
        <v>1</v>
      </c>
      <c r="R1513" s="437">
        <v>1</v>
      </c>
      <c r="S1513" s="448">
        <v>196313.57</v>
      </c>
      <c r="T1513" s="448">
        <v>0</v>
      </c>
      <c r="U1513" s="448">
        <v>0</v>
      </c>
      <c r="V1513" s="448">
        <v>0</v>
      </c>
      <c r="W1513" s="448">
        <v>0</v>
      </c>
      <c r="X1513" s="448">
        <v>0</v>
      </c>
      <c r="Y1513" s="448">
        <v>0</v>
      </c>
      <c r="Z1513" s="448">
        <v>196313.57</v>
      </c>
      <c r="AA1513" s="846">
        <v>44291</v>
      </c>
      <c r="AB1513" s="846">
        <v>45387</v>
      </c>
      <c r="AC1513" s="847">
        <v>196313.57</v>
      </c>
      <c r="AD1513" s="448">
        <v>2.6333333333333333</v>
      </c>
      <c r="AE1513" s="448">
        <v>3.0444444444444443</v>
      </c>
      <c r="AF1513" s="848">
        <v>6.1652999999999999E-2</v>
      </c>
      <c r="AG1513" s="448">
        <v>516959.0676666667</v>
      </c>
      <c r="AH1513" s="448">
        <v>597665.75755555555</v>
      </c>
      <c r="AI1513" s="448">
        <v>12103.32053121</v>
      </c>
      <c r="AJ1513" s="448">
        <v>2.6333333333333333</v>
      </c>
      <c r="AK1513" s="448">
        <v>3.0444444444444443</v>
      </c>
      <c r="AL1513" s="448">
        <v>6.1652999999999999E-2</v>
      </c>
    </row>
    <row r="1514" spans="1:38">
      <c r="A1514" s="437" t="s">
        <v>1415</v>
      </c>
      <c r="B1514" s="437" t="s">
        <v>3292</v>
      </c>
      <c r="C1514" s="437" t="s">
        <v>517</v>
      </c>
      <c r="D1514" s="437" t="s">
        <v>518</v>
      </c>
      <c r="E1514" s="437" t="s">
        <v>1393</v>
      </c>
      <c r="F1514" s="437" t="s">
        <v>538</v>
      </c>
      <c r="G1514" s="437" t="s">
        <v>1369</v>
      </c>
      <c r="H1514" s="437" t="s">
        <v>537</v>
      </c>
      <c r="I1514" s="437" t="s">
        <v>0</v>
      </c>
      <c r="J1514" s="437" t="s">
        <v>539</v>
      </c>
      <c r="K1514" s="437" t="s">
        <v>521</v>
      </c>
      <c r="L1514" s="437" t="s">
        <v>533</v>
      </c>
      <c r="M1514" s="437">
        <v>1</v>
      </c>
      <c r="N1514" s="437">
        <v>1</v>
      </c>
      <c r="O1514" s="437">
        <v>1</v>
      </c>
      <c r="P1514" s="437">
        <v>1</v>
      </c>
      <c r="Q1514" s="437">
        <v>1</v>
      </c>
      <c r="R1514" s="437">
        <v>1</v>
      </c>
      <c r="S1514" s="448">
        <v>1121587.18</v>
      </c>
      <c r="T1514" s="448">
        <v>0</v>
      </c>
      <c r="U1514" s="448">
        <v>0</v>
      </c>
      <c r="V1514" s="448">
        <v>0</v>
      </c>
      <c r="W1514" s="448">
        <v>0</v>
      </c>
      <c r="X1514" s="448">
        <v>0</v>
      </c>
      <c r="Y1514" s="448">
        <v>0</v>
      </c>
      <c r="Z1514" s="448">
        <v>1121587.18</v>
      </c>
      <c r="AA1514" s="846">
        <v>44291</v>
      </c>
      <c r="AB1514" s="846">
        <v>44656</v>
      </c>
      <c r="AC1514" s="847">
        <v>1121587.18</v>
      </c>
      <c r="AD1514" s="448">
        <v>0.60277777777777775</v>
      </c>
      <c r="AE1514" s="448">
        <v>1.0138888888888888</v>
      </c>
      <c r="AF1514" s="848">
        <v>0.03</v>
      </c>
      <c r="AG1514" s="448">
        <v>676067.82794444438</v>
      </c>
      <c r="AH1514" s="448">
        <v>1137164.7797222221</v>
      </c>
      <c r="AI1514" s="448">
        <v>33647.615399999995</v>
      </c>
      <c r="AJ1514" s="448">
        <v>0.60277777777777775</v>
      </c>
      <c r="AK1514" s="448">
        <v>1.0138888888888888</v>
      </c>
      <c r="AL1514" s="448">
        <v>0.03</v>
      </c>
    </row>
    <row r="1515" spans="1:38">
      <c r="A1515" s="437" t="s">
        <v>1416</v>
      </c>
      <c r="B1515" s="437" t="s">
        <v>3293</v>
      </c>
      <c r="C1515" s="437" t="s">
        <v>517</v>
      </c>
      <c r="D1515" s="437" t="s">
        <v>518</v>
      </c>
      <c r="E1515" s="437" t="s">
        <v>1393</v>
      </c>
      <c r="F1515" s="437" t="s">
        <v>538</v>
      </c>
      <c r="G1515" s="437" t="s">
        <v>1369</v>
      </c>
      <c r="H1515" s="437" t="s">
        <v>537</v>
      </c>
      <c r="I1515" s="437" t="s">
        <v>0</v>
      </c>
      <c r="J1515" s="437" t="s">
        <v>539</v>
      </c>
      <c r="K1515" s="437" t="s">
        <v>521</v>
      </c>
      <c r="L1515" s="437" t="s">
        <v>533</v>
      </c>
      <c r="M1515" s="437">
        <v>1</v>
      </c>
      <c r="N1515" s="437">
        <v>1</v>
      </c>
      <c r="O1515" s="437">
        <v>1</v>
      </c>
      <c r="P1515" s="437">
        <v>1</v>
      </c>
      <c r="Q1515" s="437">
        <v>1</v>
      </c>
      <c r="R1515" s="437">
        <v>1</v>
      </c>
      <c r="S1515" s="448">
        <v>1796718.33</v>
      </c>
      <c r="T1515" s="448">
        <v>0</v>
      </c>
      <c r="U1515" s="448">
        <v>0</v>
      </c>
      <c r="V1515" s="448">
        <v>0</v>
      </c>
      <c r="W1515" s="448">
        <v>0</v>
      </c>
      <c r="X1515" s="448">
        <v>0</v>
      </c>
      <c r="Y1515" s="448">
        <v>0</v>
      </c>
      <c r="Z1515" s="448">
        <v>1796718.33</v>
      </c>
      <c r="AA1515" s="846">
        <v>44291</v>
      </c>
      <c r="AB1515" s="846">
        <v>44656</v>
      </c>
      <c r="AC1515" s="847">
        <v>1796718.33</v>
      </c>
      <c r="AD1515" s="448">
        <v>0.60277777777777775</v>
      </c>
      <c r="AE1515" s="448">
        <v>1.0138888888888888</v>
      </c>
      <c r="AF1515" s="848">
        <v>0.03</v>
      </c>
      <c r="AG1515" s="448">
        <v>1083021.88225</v>
      </c>
      <c r="AH1515" s="448">
        <v>1821672.75125</v>
      </c>
      <c r="AI1515" s="448">
        <v>53901.549899999998</v>
      </c>
      <c r="AJ1515" s="448">
        <v>0.60277777777777775</v>
      </c>
      <c r="AK1515" s="448">
        <v>1.0138888888888888</v>
      </c>
      <c r="AL1515" s="448">
        <v>0.03</v>
      </c>
    </row>
    <row r="1516" spans="1:38">
      <c r="A1516" s="437" t="s">
        <v>1417</v>
      </c>
      <c r="B1516" s="437" t="s">
        <v>3294</v>
      </c>
      <c r="C1516" s="437" t="s">
        <v>517</v>
      </c>
      <c r="D1516" s="437" t="s">
        <v>518</v>
      </c>
      <c r="E1516" s="437" t="s">
        <v>1393</v>
      </c>
      <c r="F1516" s="437" t="s">
        <v>538</v>
      </c>
      <c r="G1516" s="437" t="s">
        <v>1369</v>
      </c>
      <c r="H1516" s="437" t="s">
        <v>537</v>
      </c>
      <c r="I1516" s="437" t="s">
        <v>0</v>
      </c>
      <c r="J1516" s="437" t="s">
        <v>539</v>
      </c>
      <c r="K1516" s="437" t="s">
        <v>521</v>
      </c>
      <c r="L1516" s="437" t="s">
        <v>533</v>
      </c>
      <c r="M1516" s="437">
        <v>1</v>
      </c>
      <c r="N1516" s="437">
        <v>1</v>
      </c>
      <c r="O1516" s="437">
        <v>1</v>
      </c>
      <c r="P1516" s="437">
        <v>1</v>
      </c>
      <c r="Q1516" s="437">
        <v>1</v>
      </c>
      <c r="R1516" s="437">
        <v>1</v>
      </c>
      <c r="S1516" s="448">
        <v>3564557.04</v>
      </c>
      <c r="T1516" s="448">
        <v>0</v>
      </c>
      <c r="U1516" s="448">
        <v>0</v>
      </c>
      <c r="V1516" s="448">
        <v>0</v>
      </c>
      <c r="W1516" s="448">
        <v>0</v>
      </c>
      <c r="X1516" s="448">
        <v>0</v>
      </c>
      <c r="Y1516" s="448">
        <v>0</v>
      </c>
      <c r="Z1516" s="448">
        <v>3564557.04</v>
      </c>
      <c r="AA1516" s="846">
        <v>44291</v>
      </c>
      <c r="AB1516" s="846">
        <v>45387</v>
      </c>
      <c r="AC1516" s="847">
        <v>3564557.04</v>
      </c>
      <c r="AD1516" s="448">
        <v>2.6333333333333333</v>
      </c>
      <c r="AE1516" s="448">
        <v>3.0444444444444443</v>
      </c>
      <c r="AF1516" s="848">
        <v>6.1652999999999999E-2</v>
      </c>
      <c r="AG1516" s="448">
        <v>9386666.8719999995</v>
      </c>
      <c r="AH1516" s="448">
        <v>10852095.877333334</v>
      </c>
      <c r="AI1516" s="448">
        <v>219765.63518712</v>
      </c>
      <c r="AJ1516" s="448">
        <v>2.6333333333333333</v>
      </c>
      <c r="AK1516" s="448">
        <v>3.0444444444444447</v>
      </c>
      <c r="AL1516" s="448">
        <v>6.1652999999999999E-2</v>
      </c>
    </row>
    <row r="1517" spans="1:38">
      <c r="A1517" s="437" t="s">
        <v>1418</v>
      </c>
      <c r="B1517" s="437" t="s">
        <v>3295</v>
      </c>
      <c r="C1517" s="437" t="s">
        <v>517</v>
      </c>
      <c r="D1517" s="437" t="s">
        <v>518</v>
      </c>
      <c r="E1517" s="437" t="s">
        <v>1393</v>
      </c>
      <c r="F1517" s="437" t="s">
        <v>538</v>
      </c>
      <c r="G1517" s="437" t="s">
        <v>1369</v>
      </c>
      <c r="H1517" s="437" t="s">
        <v>537</v>
      </c>
      <c r="I1517" s="437" t="s">
        <v>0</v>
      </c>
      <c r="J1517" s="437" t="s">
        <v>539</v>
      </c>
      <c r="K1517" s="437" t="s">
        <v>521</v>
      </c>
      <c r="L1517" s="437" t="s">
        <v>533</v>
      </c>
      <c r="M1517" s="437">
        <v>1</v>
      </c>
      <c r="N1517" s="437">
        <v>1</v>
      </c>
      <c r="O1517" s="437">
        <v>1</v>
      </c>
      <c r="P1517" s="437">
        <v>1</v>
      </c>
      <c r="Q1517" s="437">
        <v>1</v>
      </c>
      <c r="R1517" s="437">
        <v>1</v>
      </c>
      <c r="S1517" s="448">
        <v>3555893.6</v>
      </c>
      <c r="T1517" s="448">
        <v>0</v>
      </c>
      <c r="U1517" s="448">
        <v>0</v>
      </c>
      <c r="V1517" s="448">
        <v>0</v>
      </c>
      <c r="W1517" s="448">
        <v>0</v>
      </c>
      <c r="X1517" s="448">
        <v>0</v>
      </c>
      <c r="Y1517" s="448">
        <v>0</v>
      </c>
      <c r="Z1517" s="448">
        <v>3555893.6</v>
      </c>
      <c r="AA1517" s="846">
        <v>44291</v>
      </c>
      <c r="AB1517" s="846">
        <v>46117</v>
      </c>
      <c r="AC1517" s="847">
        <v>3555893.6</v>
      </c>
      <c r="AD1517" s="448">
        <v>4.6611111111111114</v>
      </c>
      <c r="AE1517" s="448">
        <v>5.072222222222222</v>
      </c>
      <c r="AF1517" s="848">
        <v>7.1294999999999997E-2</v>
      </c>
      <c r="AG1517" s="448">
        <v>16574415.168888891</v>
      </c>
      <c r="AH1517" s="448">
        <v>18036282.537777778</v>
      </c>
      <c r="AI1517" s="448">
        <v>253517.43421199999</v>
      </c>
      <c r="AJ1517" s="448">
        <v>4.6611111111111114</v>
      </c>
      <c r="AK1517" s="448">
        <v>5.072222222222222</v>
      </c>
      <c r="AL1517" s="448">
        <v>7.1294999999999997E-2</v>
      </c>
    </row>
    <row r="1518" spans="1:38">
      <c r="A1518" s="437" t="s">
        <v>1419</v>
      </c>
      <c r="B1518" s="437" t="s">
        <v>3296</v>
      </c>
      <c r="C1518" s="437" t="s">
        <v>517</v>
      </c>
      <c r="D1518" s="437" t="s">
        <v>518</v>
      </c>
      <c r="E1518" s="437" t="s">
        <v>1393</v>
      </c>
      <c r="F1518" s="437" t="s">
        <v>538</v>
      </c>
      <c r="G1518" s="437" t="s">
        <v>1369</v>
      </c>
      <c r="H1518" s="437" t="s">
        <v>537</v>
      </c>
      <c r="I1518" s="437" t="s">
        <v>0</v>
      </c>
      <c r="J1518" s="437" t="s">
        <v>539</v>
      </c>
      <c r="K1518" s="437" t="s">
        <v>521</v>
      </c>
      <c r="L1518" s="437" t="s">
        <v>533</v>
      </c>
      <c r="M1518" s="437">
        <v>1</v>
      </c>
      <c r="N1518" s="437">
        <v>1</v>
      </c>
      <c r="O1518" s="437">
        <v>1</v>
      </c>
      <c r="P1518" s="437">
        <v>1</v>
      </c>
      <c r="Q1518" s="437">
        <v>1</v>
      </c>
      <c r="R1518" s="437">
        <v>1</v>
      </c>
      <c r="S1518" s="448">
        <v>8493268.6500000004</v>
      </c>
      <c r="T1518" s="448">
        <v>0</v>
      </c>
      <c r="U1518" s="448">
        <v>0</v>
      </c>
      <c r="V1518" s="448">
        <v>0</v>
      </c>
      <c r="W1518" s="448">
        <v>0</v>
      </c>
      <c r="X1518" s="448">
        <v>0</v>
      </c>
      <c r="Y1518" s="448">
        <v>0</v>
      </c>
      <c r="Z1518" s="448">
        <v>8493268.6500000004</v>
      </c>
      <c r="AA1518" s="846">
        <v>44291</v>
      </c>
      <c r="AB1518" s="846">
        <v>44656</v>
      </c>
      <c r="AC1518" s="847">
        <v>8493268.6500000004</v>
      </c>
      <c r="AD1518" s="448">
        <v>0.60277777777777775</v>
      </c>
      <c r="AE1518" s="448">
        <v>1.0138888888888888</v>
      </c>
      <c r="AF1518" s="848">
        <v>0.03</v>
      </c>
      <c r="AG1518" s="448">
        <v>5119553.6029166663</v>
      </c>
      <c r="AH1518" s="448">
        <v>8611230.7145833336</v>
      </c>
      <c r="AI1518" s="448">
        <v>254798.0595</v>
      </c>
      <c r="AJ1518" s="448">
        <v>0.60277777777777775</v>
      </c>
      <c r="AK1518" s="448">
        <v>1.0138888888888888</v>
      </c>
      <c r="AL1518" s="448">
        <v>0.03</v>
      </c>
    </row>
    <row r="1519" spans="1:38">
      <c r="A1519" s="437" t="s">
        <v>1420</v>
      </c>
      <c r="B1519" s="437" t="s">
        <v>3297</v>
      </c>
      <c r="C1519" s="437" t="s">
        <v>517</v>
      </c>
      <c r="D1519" s="437" t="s">
        <v>518</v>
      </c>
      <c r="E1519" s="437" t="s">
        <v>1393</v>
      </c>
      <c r="F1519" s="437" t="s">
        <v>538</v>
      </c>
      <c r="G1519" s="437" t="s">
        <v>1369</v>
      </c>
      <c r="H1519" s="437" t="s">
        <v>537</v>
      </c>
      <c r="I1519" s="437" t="s">
        <v>0</v>
      </c>
      <c r="J1519" s="437" t="s">
        <v>539</v>
      </c>
      <c r="K1519" s="437" t="s">
        <v>521</v>
      </c>
      <c r="L1519" s="437" t="s">
        <v>533</v>
      </c>
      <c r="M1519" s="437">
        <v>1</v>
      </c>
      <c r="N1519" s="437">
        <v>1</v>
      </c>
      <c r="O1519" s="437">
        <v>1</v>
      </c>
      <c r="P1519" s="437">
        <v>1</v>
      </c>
      <c r="Q1519" s="437">
        <v>1</v>
      </c>
      <c r="R1519" s="437">
        <v>1</v>
      </c>
      <c r="S1519" s="448">
        <v>7267868.4500000002</v>
      </c>
      <c r="T1519" s="448">
        <v>0</v>
      </c>
      <c r="U1519" s="448">
        <v>0</v>
      </c>
      <c r="V1519" s="448">
        <v>0</v>
      </c>
      <c r="W1519" s="448">
        <v>0</v>
      </c>
      <c r="X1519" s="448">
        <v>0</v>
      </c>
      <c r="Y1519" s="448">
        <v>0</v>
      </c>
      <c r="Z1519" s="448">
        <v>7267868.4500000002</v>
      </c>
      <c r="AA1519" s="846">
        <v>44291</v>
      </c>
      <c r="AB1519" s="846">
        <v>44656</v>
      </c>
      <c r="AC1519" s="847">
        <v>7267868.4500000002</v>
      </c>
      <c r="AD1519" s="448">
        <v>0.60277777777777775</v>
      </c>
      <c r="AE1519" s="448">
        <v>1.0138888888888888</v>
      </c>
      <c r="AF1519" s="848">
        <v>0.03</v>
      </c>
      <c r="AG1519" s="448">
        <v>4380909.5934722219</v>
      </c>
      <c r="AH1519" s="448">
        <v>7368811.0673611108</v>
      </c>
      <c r="AI1519" s="448">
        <v>218036.05350000001</v>
      </c>
      <c r="AJ1519" s="448">
        <v>0.60277777777777775</v>
      </c>
      <c r="AK1519" s="448">
        <v>1.0138888888888888</v>
      </c>
      <c r="AL1519" s="448">
        <v>0.03</v>
      </c>
    </row>
    <row r="1520" spans="1:38">
      <c r="A1520" s="437" t="s">
        <v>1421</v>
      </c>
      <c r="B1520" s="437" t="s">
        <v>3298</v>
      </c>
      <c r="C1520" s="437" t="s">
        <v>517</v>
      </c>
      <c r="D1520" s="437" t="s">
        <v>518</v>
      </c>
      <c r="E1520" s="437" t="s">
        <v>1393</v>
      </c>
      <c r="F1520" s="437" t="s">
        <v>538</v>
      </c>
      <c r="G1520" s="437" t="s">
        <v>1369</v>
      </c>
      <c r="H1520" s="437" t="s">
        <v>537</v>
      </c>
      <c r="I1520" s="437" t="s">
        <v>0</v>
      </c>
      <c r="J1520" s="437" t="s">
        <v>539</v>
      </c>
      <c r="K1520" s="437" t="s">
        <v>521</v>
      </c>
      <c r="L1520" s="437" t="s">
        <v>533</v>
      </c>
      <c r="M1520" s="437">
        <v>1</v>
      </c>
      <c r="N1520" s="437">
        <v>1</v>
      </c>
      <c r="O1520" s="437">
        <v>1</v>
      </c>
      <c r="P1520" s="437">
        <v>1</v>
      </c>
      <c r="Q1520" s="437">
        <v>1</v>
      </c>
      <c r="R1520" s="437">
        <v>1</v>
      </c>
      <c r="S1520" s="448">
        <v>395442.45</v>
      </c>
      <c r="T1520" s="448">
        <v>0</v>
      </c>
      <c r="U1520" s="448">
        <v>0</v>
      </c>
      <c r="V1520" s="448">
        <v>0</v>
      </c>
      <c r="W1520" s="448">
        <v>0</v>
      </c>
      <c r="X1520" s="448">
        <v>0</v>
      </c>
      <c r="Y1520" s="448">
        <v>0</v>
      </c>
      <c r="Z1520" s="448">
        <v>395442.45</v>
      </c>
      <c r="AA1520" s="846">
        <v>44291</v>
      </c>
      <c r="AB1520" s="846">
        <v>45387</v>
      </c>
      <c r="AC1520" s="847">
        <v>395442.45</v>
      </c>
      <c r="AD1520" s="448">
        <v>2.6333333333333333</v>
      </c>
      <c r="AE1520" s="448">
        <v>3.0444444444444443</v>
      </c>
      <c r="AF1520" s="848">
        <v>6.1652999999999999E-2</v>
      </c>
      <c r="AG1520" s="448">
        <v>1041331.785</v>
      </c>
      <c r="AH1520" s="448">
        <v>1203902.57</v>
      </c>
      <c r="AI1520" s="448">
        <v>24380.21336985</v>
      </c>
      <c r="AJ1520" s="448">
        <v>2.6333333333333333</v>
      </c>
      <c r="AK1520" s="448">
        <v>3.0444444444444447</v>
      </c>
      <c r="AL1520" s="448">
        <v>6.1652999999999999E-2</v>
      </c>
    </row>
    <row r="1521" spans="1:38">
      <c r="A1521" s="437" t="s">
        <v>1422</v>
      </c>
      <c r="B1521" s="437" t="s">
        <v>3299</v>
      </c>
      <c r="C1521" s="437" t="s">
        <v>517</v>
      </c>
      <c r="D1521" s="437" t="s">
        <v>518</v>
      </c>
      <c r="E1521" s="437" t="s">
        <v>1393</v>
      </c>
      <c r="F1521" s="437" t="s">
        <v>538</v>
      </c>
      <c r="G1521" s="437" t="s">
        <v>1369</v>
      </c>
      <c r="H1521" s="437" t="s">
        <v>537</v>
      </c>
      <c r="I1521" s="437" t="s">
        <v>0</v>
      </c>
      <c r="J1521" s="437" t="s">
        <v>539</v>
      </c>
      <c r="K1521" s="437" t="s">
        <v>521</v>
      </c>
      <c r="L1521" s="437" t="s">
        <v>533</v>
      </c>
      <c r="M1521" s="437">
        <v>1</v>
      </c>
      <c r="N1521" s="437">
        <v>1</v>
      </c>
      <c r="O1521" s="437">
        <v>1</v>
      </c>
      <c r="P1521" s="437">
        <v>1</v>
      </c>
      <c r="Q1521" s="437">
        <v>1</v>
      </c>
      <c r="R1521" s="437">
        <v>1</v>
      </c>
      <c r="S1521" s="448">
        <v>490623.38</v>
      </c>
      <c r="T1521" s="448">
        <v>0</v>
      </c>
      <c r="U1521" s="448">
        <v>0</v>
      </c>
      <c r="V1521" s="448">
        <v>0</v>
      </c>
      <c r="W1521" s="448">
        <v>0</v>
      </c>
      <c r="X1521" s="448">
        <v>0</v>
      </c>
      <c r="Y1521" s="448">
        <v>0</v>
      </c>
      <c r="Z1521" s="448">
        <v>490623.38</v>
      </c>
      <c r="AA1521" s="846">
        <v>44291</v>
      </c>
      <c r="AB1521" s="846">
        <v>45387</v>
      </c>
      <c r="AC1521" s="847">
        <v>490623.38</v>
      </c>
      <c r="AD1521" s="448">
        <v>2.6333333333333333</v>
      </c>
      <c r="AE1521" s="448">
        <v>3.0444444444444443</v>
      </c>
      <c r="AF1521" s="848">
        <v>6.1652999999999999E-2</v>
      </c>
      <c r="AG1521" s="448">
        <v>1291974.9006666667</v>
      </c>
      <c r="AH1521" s="448">
        <v>1493675.6235555555</v>
      </c>
      <c r="AI1521" s="448">
        <v>30248.403247139999</v>
      </c>
      <c r="AJ1521" s="448">
        <v>2.6333333333333333</v>
      </c>
      <c r="AK1521" s="448">
        <v>3.0444444444444443</v>
      </c>
      <c r="AL1521" s="448">
        <v>6.1652999999999999E-2</v>
      </c>
    </row>
    <row r="1522" spans="1:38">
      <c r="A1522" s="437" t="s">
        <v>1423</v>
      </c>
      <c r="B1522" s="437" t="s">
        <v>3300</v>
      </c>
      <c r="C1522" s="437" t="s">
        <v>517</v>
      </c>
      <c r="D1522" s="437" t="s">
        <v>518</v>
      </c>
      <c r="E1522" s="437" t="s">
        <v>1393</v>
      </c>
      <c r="F1522" s="437" t="s">
        <v>538</v>
      </c>
      <c r="G1522" s="437" t="s">
        <v>1369</v>
      </c>
      <c r="H1522" s="437" t="s">
        <v>537</v>
      </c>
      <c r="I1522" s="437" t="s">
        <v>0</v>
      </c>
      <c r="J1522" s="437" t="s">
        <v>539</v>
      </c>
      <c r="K1522" s="437" t="s">
        <v>521</v>
      </c>
      <c r="L1522" s="437" t="s">
        <v>533</v>
      </c>
      <c r="M1522" s="437">
        <v>1</v>
      </c>
      <c r="N1522" s="437">
        <v>1</v>
      </c>
      <c r="O1522" s="437">
        <v>1</v>
      </c>
      <c r="P1522" s="437">
        <v>1</v>
      </c>
      <c r="Q1522" s="437">
        <v>1</v>
      </c>
      <c r="R1522" s="437">
        <v>1</v>
      </c>
      <c r="S1522" s="448">
        <v>98211.4</v>
      </c>
      <c r="T1522" s="448">
        <v>0</v>
      </c>
      <c r="U1522" s="448">
        <v>0</v>
      </c>
      <c r="V1522" s="448">
        <v>0</v>
      </c>
      <c r="W1522" s="448">
        <v>0</v>
      </c>
      <c r="X1522" s="448">
        <v>0</v>
      </c>
      <c r="Y1522" s="448">
        <v>0</v>
      </c>
      <c r="Z1522" s="448">
        <v>98211.4</v>
      </c>
      <c r="AA1522" s="846">
        <v>44291</v>
      </c>
      <c r="AB1522" s="846">
        <v>45387</v>
      </c>
      <c r="AC1522" s="847">
        <v>98211.4</v>
      </c>
      <c r="AD1522" s="448">
        <v>2.6333333333333333</v>
      </c>
      <c r="AE1522" s="448">
        <v>3.0444444444444443</v>
      </c>
      <c r="AF1522" s="848">
        <v>6.1652999999999999E-2</v>
      </c>
      <c r="AG1522" s="448">
        <v>258623.3533333333</v>
      </c>
      <c r="AH1522" s="448">
        <v>298999.1511111111</v>
      </c>
      <c r="AI1522" s="448">
        <v>6055.0274442</v>
      </c>
      <c r="AJ1522" s="448">
        <v>2.6333333333333333</v>
      </c>
      <c r="AK1522" s="448">
        <v>3.0444444444444447</v>
      </c>
      <c r="AL1522" s="448">
        <v>6.1653000000000006E-2</v>
      </c>
    </row>
    <row r="1523" spans="1:38">
      <c r="A1523" s="437" t="s">
        <v>1424</v>
      </c>
      <c r="B1523" s="437" t="s">
        <v>3301</v>
      </c>
      <c r="C1523" s="437" t="s">
        <v>517</v>
      </c>
      <c r="D1523" s="437" t="s">
        <v>518</v>
      </c>
      <c r="E1523" s="437" t="s">
        <v>1393</v>
      </c>
      <c r="F1523" s="437" t="s">
        <v>538</v>
      </c>
      <c r="G1523" s="437" t="s">
        <v>1369</v>
      </c>
      <c r="H1523" s="437" t="s">
        <v>537</v>
      </c>
      <c r="I1523" s="437" t="s">
        <v>0</v>
      </c>
      <c r="J1523" s="437" t="s">
        <v>539</v>
      </c>
      <c r="K1523" s="437" t="s">
        <v>521</v>
      </c>
      <c r="L1523" s="437" t="s">
        <v>533</v>
      </c>
      <c r="M1523" s="437">
        <v>1</v>
      </c>
      <c r="N1523" s="437">
        <v>1</v>
      </c>
      <c r="O1523" s="437">
        <v>1</v>
      </c>
      <c r="P1523" s="437">
        <v>1</v>
      </c>
      <c r="Q1523" s="437">
        <v>1</v>
      </c>
      <c r="R1523" s="437">
        <v>1</v>
      </c>
      <c r="S1523" s="448">
        <v>449335.3</v>
      </c>
      <c r="T1523" s="448">
        <v>0</v>
      </c>
      <c r="U1523" s="448">
        <v>0</v>
      </c>
      <c r="V1523" s="448">
        <v>0</v>
      </c>
      <c r="W1523" s="448">
        <v>0</v>
      </c>
      <c r="X1523" s="448">
        <v>0</v>
      </c>
      <c r="Y1523" s="448">
        <v>0</v>
      </c>
      <c r="Z1523" s="448">
        <v>449335.3</v>
      </c>
      <c r="AA1523" s="846">
        <v>44291</v>
      </c>
      <c r="AB1523" s="846">
        <v>45387</v>
      </c>
      <c r="AC1523" s="847">
        <v>449335.3</v>
      </c>
      <c r="AD1523" s="448">
        <v>2.6333333333333333</v>
      </c>
      <c r="AE1523" s="448">
        <v>3.0444444444444443</v>
      </c>
      <c r="AF1523" s="848">
        <v>6.1652999999999999E-2</v>
      </c>
      <c r="AG1523" s="448">
        <v>1183249.6233333333</v>
      </c>
      <c r="AH1523" s="448">
        <v>1367976.3577777776</v>
      </c>
      <c r="AI1523" s="448">
        <v>27702.869250899999</v>
      </c>
      <c r="AJ1523" s="448">
        <v>2.6333333333333333</v>
      </c>
      <c r="AK1523" s="448">
        <v>3.0444444444444443</v>
      </c>
      <c r="AL1523" s="448">
        <v>6.1652999999999999E-2</v>
      </c>
    </row>
    <row r="1524" spans="1:38">
      <c r="A1524" s="437" t="s">
        <v>1425</v>
      </c>
      <c r="B1524" s="437" t="s">
        <v>3302</v>
      </c>
      <c r="C1524" s="437" t="s">
        <v>517</v>
      </c>
      <c r="D1524" s="437" t="s">
        <v>518</v>
      </c>
      <c r="E1524" s="437" t="s">
        <v>1393</v>
      </c>
      <c r="F1524" s="437" t="s">
        <v>538</v>
      </c>
      <c r="G1524" s="437" t="s">
        <v>1369</v>
      </c>
      <c r="H1524" s="437" t="s">
        <v>537</v>
      </c>
      <c r="I1524" s="437" t="s">
        <v>0</v>
      </c>
      <c r="J1524" s="437" t="s">
        <v>539</v>
      </c>
      <c r="K1524" s="437" t="s">
        <v>521</v>
      </c>
      <c r="L1524" s="437" t="s">
        <v>533</v>
      </c>
      <c r="M1524" s="437">
        <v>1</v>
      </c>
      <c r="N1524" s="437">
        <v>1</v>
      </c>
      <c r="O1524" s="437">
        <v>1</v>
      </c>
      <c r="P1524" s="437">
        <v>1</v>
      </c>
      <c r="Q1524" s="437">
        <v>1</v>
      </c>
      <c r="R1524" s="437">
        <v>1</v>
      </c>
      <c r="S1524" s="448">
        <v>1338212.42</v>
      </c>
      <c r="T1524" s="448">
        <v>0</v>
      </c>
      <c r="U1524" s="448">
        <v>0</v>
      </c>
      <c r="V1524" s="448">
        <v>0</v>
      </c>
      <c r="W1524" s="448">
        <v>0</v>
      </c>
      <c r="X1524" s="448">
        <v>0</v>
      </c>
      <c r="Y1524" s="448">
        <v>0</v>
      </c>
      <c r="Z1524" s="448">
        <v>1338212.42</v>
      </c>
      <c r="AA1524" s="846">
        <v>44291</v>
      </c>
      <c r="AB1524" s="846">
        <v>44656</v>
      </c>
      <c r="AC1524" s="847">
        <v>1338212.42</v>
      </c>
      <c r="AD1524" s="448">
        <v>0.60277777777777775</v>
      </c>
      <c r="AE1524" s="448">
        <v>1.0138888888888888</v>
      </c>
      <c r="AF1524" s="848">
        <v>0.03</v>
      </c>
      <c r="AG1524" s="448">
        <v>806644.70872222213</v>
      </c>
      <c r="AH1524" s="448">
        <v>1356798.703611111</v>
      </c>
      <c r="AI1524" s="448">
        <v>40146.372599999995</v>
      </c>
      <c r="AJ1524" s="448">
        <v>0.60277777777777775</v>
      </c>
      <c r="AK1524" s="448">
        <v>1.0138888888888888</v>
      </c>
      <c r="AL1524" s="448">
        <v>0.03</v>
      </c>
    </row>
    <row r="1525" spans="1:38">
      <c r="A1525" s="437" t="s">
        <v>1426</v>
      </c>
      <c r="B1525" s="437" t="s">
        <v>3303</v>
      </c>
      <c r="C1525" s="437" t="s">
        <v>517</v>
      </c>
      <c r="D1525" s="437" t="s">
        <v>518</v>
      </c>
      <c r="E1525" s="437" t="s">
        <v>1393</v>
      </c>
      <c r="F1525" s="437" t="s">
        <v>538</v>
      </c>
      <c r="G1525" s="437" t="s">
        <v>1369</v>
      </c>
      <c r="H1525" s="437" t="s">
        <v>537</v>
      </c>
      <c r="I1525" s="437" t="s">
        <v>0</v>
      </c>
      <c r="J1525" s="437" t="s">
        <v>539</v>
      </c>
      <c r="K1525" s="437" t="s">
        <v>521</v>
      </c>
      <c r="L1525" s="437" t="s">
        <v>533</v>
      </c>
      <c r="M1525" s="437">
        <v>1</v>
      </c>
      <c r="N1525" s="437">
        <v>1</v>
      </c>
      <c r="O1525" s="437">
        <v>1</v>
      </c>
      <c r="P1525" s="437">
        <v>1</v>
      </c>
      <c r="Q1525" s="437">
        <v>1</v>
      </c>
      <c r="R1525" s="437">
        <v>1</v>
      </c>
      <c r="S1525" s="448">
        <v>2120807.87</v>
      </c>
      <c r="T1525" s="448">
        <v>0</v>
      </c>
      <c r="U1525" s="448">
        <v>0</v>
      </c>
      <c r="V1525" s="448">
        <v>0</v>
      </c>
      <c r="W1525" s="448">
        <v>0</v>
      </c>
      <c r="X1525" s="448">
        <v>0</v>
      </c>
      <c r="Y1525" s="448">
        <v>0</v>
      </c>
      <c r="Z1525" s="448">
        <v>2120807.87</v>
      </c>
      <c r="AA1525" s="846">
        <v>44291</v>
      </c>
      <c r="AB1525" s="846">
        <v>45387</v>
      </c>
      <c r="AC1525" s="847">
        <v>2120807.87</v>
      </c>
      <c r="AD1525" s="448">
        <v>2.6333333333333333</v>
      </c>
      <c r="AE1525" s="448">
        <v>3.0444444444444443</v>
      </c>
      <c r="AF1525" s="848">
        <v>6.1652999999999999E-2</v>
      </c>
      <c r="AG1525" s="448">
        <v>5584794.0576666668</v>
      </c>
      <c r="AH1525" s="448">
        <v>6456681.737555556</v>
      </c>
      <c r="AI1525" s="448">
        <v>130754.16760911001</v>
      </c>
      <c r="AJ1525" s="448">
        <v>2.6333333333333333</v>
      </c>
      <c r="AK1525" s="448">
        <v>3.0444444444444443</v>
      </c>
      <c r="AL1525" s="448">
        <v>6.1652999999999999E-2</v>
      </c>
    </row>
    <row r="1526" spans="1:38">
      <c r="A1526" s="437" t="s">
        <v>1427</v>
      </c>
      <c r="B1526" s="437" t="s">
        <v>3304</v>
      </c>
      <c r="C1526" s="437" t="s">
        <v>517</v>
      </c>
      <c r="D1526" s="437" t="s">
        <v>518</v>
      </c>
      <c r="E1526" s="437" t="s">
        <v>1393</v>
      </c>
      <c r="F1526" s="437" t="s">
        <v>538</v>
      </c>
      <c r="G1526" s="437" t="s">
        <v>1369</v>
      </c>
      <c r="H1526" s="437" t="s">
        <v>537</v>
      </c>
      <c r="I1526" s="437" t="s">
        <v>0</v>
      </c>
      <c r="J1526" s="437" t="s">
        <v>539</v>
      </c>
      <c r="K1526" s="437" t="s">
        <v>521</v>
      </c>
      <c r="L1526" s="437" t="s">
        <v>533</v>
      </c>
      <c r="M1526" s="437">
        <v>1</v>
      </c>
      <c r="N1526" s="437">
        <v>1</v>
      </c>
      <c r="O1526" s="437">
        <v>1</v>
      </c>
      <c r="P1526" s="437">
        <v>1</v>
      </c>
      <c r="Q1526" s="437">
        <v>1</v>
      </c>
      <c r="R1526" s="437">
        <v>1</v>
      </c>
      <c r="S1526" s="448">
        <v>1850375.09</v>
      </c>
      <c r="T1526" s="448">
        <v>0</v>
      </c>
      <c r="U1526" s="448">
        <v>0</v>
      </c>
      <c r="V1526" s="448">
        <v>0</v>
      </c>
      <c r="W1526" s="448">
        <v>0</v>
      </c>
      <c r="X1526" s="448">
        <v>0</v>
      </c>
      <c r="Y1526" s="448">
        <v>0</v>
      </c>
      <c r="Z1526" s="448">
        <v>1850375.09</v>
      </c>
      <c r="AA1526" s="846">
        <v>44291</v>
      </c>
      <c r="AB1526" s="846">
        <v>46117</v>
      </c>
      <c r="AC1526" s="847">
        <v>1850375.09</v>
      </c>
      <c r="AD1526" s="448">
        <v>4.6611111111111114</v>
      </c>
      <c r="AE1526" s="448">
        <v>5.072222222222222</v>
      </c>
      <c r="AF1526" s="848">
        <v>7.1294999999999997E-2</v>
      </c>
      <c r="AG1526" s="448">
        <v>8624803.8917222228</v>
      </c>
      <c r="AH1526" s="448">
        <v>9385513.6509444453</v>
      </c>
      <c r="AI1526" s="448">
        <v>131922.49204154999</v>
      </c>
      <c r="AJ1526" s="448">
        <v>4.6611111111111114</v>
      </c>
      <c r="AK1526" s="448">
        <v>5.0722222222222229</v>
      </c>
      <c r="AL1526" s="448">
        <v>7.1294999999999997E-2</v>
      </c>
    </row>
    <row r="1527" spans="1:38">
      <c r="A1527" s="437" t="s">
        <v>1428</v>
      </c>
      <c r="B1527" s="437" t="s">
        <v>3305</v>
      </c>
      <c r="C1527" s="437" t="s">
        <v>517</v>
      </c>
      <c r="D1527" s="437" t="s">
        <v>518</v>
      </c>
      <c r="E1527" s="437" t="s">
        <v>1393</v>
      </c>
      <c r="F1527" s="437" t="s">
        <v>538</v>
      </c>
      <c r="G1527" s="437" t="s">
        <v>1369</v>
      </c>
      <c r="H1527" s="437" t="s">
        <v>537</v>
      </c>
      <c r="I1527" s="437" t="s">
        <v>0</v>
      </c>
      <c r="J1527" s="437" t="s">
        <v>539</v>
      </c>
      <c r="K1527" s="437" t="s">
        <v>521</v>
      </c>
      <c r="L1527" s="437" t="s">
        <v>533</v>
      </c>
      <c r="M1527" s="437">
        <v>1</v>
      </c>
      <c r="N1527" s="437">
        <v>1</v>
      </c>
      <c r="O1527" s="437">
        <v>1</v>
      </c>
      <c r="P1527" s="437">
        <v>1</v>
      </c>
      <c r="Q1527" s="437">
        <v>1</v>
      </c>
      <c r="R1527" s="437">
        <v>1</v>
      </c>
      <c r="S1527" s="448">
        <v>105613</v>
      </c>
      <c r="T1527" s="448">
        <v>0</v>
      </c>
      <c r="U1527" s="448">
        <v>0</v>
      </c>
      <c r="V1527" s="448">
        <v>0</v>
      </c>
      <c r="W1527" s="448">
        <v>0</v>
      </c>
      <c r="X1527" s="448">
        <v>0</v>
      </c>
      <c r="Y1527" s="448">
        <v>0</v>
      </c>
      <c r="Z1527" s="448">
        <v>105613</v>
      </c>
      <c r="AA1527" s="846">
        <v>44291</v>
      </c>
      <c r="AB1527" s="846">
        <v>44656</v>
      </c>
      <c r="AC1527" s="847">
        <v>105613</v>
      </c>
      <c r="AD1527" s="448">
        <v>0.60277777777777775</v>
      </c>
      <c r="AE1527" s="448">
        <v>1.0138888888888888</v>
      </c>
      <c r="AF1527" s="848">
        <v>0.03</v>
      </c>
      <c r="AG1527" s="448">
        <v>63661.169444444444</v>
      </c>
      <c r="AH1527" s="448">
        <v>107079.84722222222</v>
      </c>
      <c r="AI1527" s="448">
        <v>3168.39</v>
      </c>
      <c r="AJ1527" s="448">
        <v>0.60277777777777775</v>
      </c>
      <c r="AK1527" s="448">
        <v>1.0138888888888888</v>
      </c>
      <c r="AL1527" s="448">
        <v>0.03</v>
      </c>
    </row>
    <row r="1528" spans="1:38">
      <c r="A1528" s="437" t="s">
        <v>1429</v>
      </c>
      <c r="B1528" s="437" t="s">
        <v>3306</v>
      </c>
      <c r="C1528" s="437" t="s">
        <v>517</v>
      </c>
      <c r="D1528" s="437" t="s">
        <v>518</v>
      </c>
      <c r="E1528" s="437" t="s">
        <v>1393</v>
      </c>
      <c r="F1528" s="437" t="s">
        <v>538</v>
      </c>
      <c r="G1528" s="437" t="s">
        <v>1369</v>
      </c>
      <c r="H1528" s="437" t="s">
        <v>537</v>
      </c>
      <c r="I1528" s="437" t="s">
        <v>0</v>
      </c>
      <c r="J1528" s="437" t="s">
        <v>539</v>
      </c>
      <c r="K1528" s="437" t="s">
        <v>521</v>
      </c>
      <c r="L1528" s="437" t="s">
        <v>533</v>
      </c>
      <c r="M1528" s="437">
        <v>1</v>
      </c>
      <c r="N1528" s="437">
        <v>1</v>
      </c>
      <c r="O1528" s="437">
        <v>1</v>
      </c>
      <c r="P1528" s="437">
        <v>1</v>
      </c>
      <c r="Q1528" s="437">
        <v>1</v>
      </c>
      <c r="R1528" s="437">
        <v>1</v>
      </c>
      <c r="S1528" s="448">
        <v>104601.13</v>
      </c>
      <c r="T1528" s="448">
        <v>0</v>
      </c>
      <c r="U1528" s="448">
        <v>0</v>
      </c>
      <c r="V1528" s="448">
        <v>0</v>
      </c>
      <c r="W1528" s="448">
        <v>0</v>
      </c>
      <c r="X1528" s="448">
        <v>0</v>
      </c>
      <c r="Y1528" s="448">
        <v>0</v>
      </c>
      <c r="Z1528" s="448">
        <v>104601.13</v>
      </c>
      <c r="AA1528" s="846">
        <v>44291</v>
      </c>
      <c r="AB1528" s="846">
        <v>45387</v>
      </c>
      <c r="AC1528" s="847">
        <v>104601.13</v>
      </c>
      <c r="AD1528" s="448">
        <v>2.6333333333333333</v>
      </c>
      <c r="AE1528" s="448">
        <v>3.0444444444444443</v>
      </c>
      <c r="AF1528" s="848">
        <v>6.1652999999999999E-2</v>
      </c>
      <c r="AG1528" s="448">
        <v>275449.64233333332</v>
      </c>
      <c r="AH1528" s="448">
        <v>318452.32911111112</v>
      </c>
      <c r="AI1528" s="448">
        <v>6448.9734678900004</v>
      </c>
      <c r="AJ1528" s="448">
        <v>2.6333333333333333</v>
      </c>
      <c r="AK1528" s="448">
        <v>3.0444444444444443</v>
      </c>
      <c r="AL1528" s="448">
        <v>6.1652999999999999E-2</v>
      </c>
    </row>
    <row r="1529" spans="1:38">
      <c r="A1529" s="437" t="s">
        <v>1430</v>
      </c>
      <c r="B1529" s="437" t="s">
        <v>3307</v>
      </c>
      <c r="C1529" s="437" t="s">
        <v>517</v>
      </c>
      <c r="D1529" s="437" t="s">
        <v>518</v>
      </c>
      <c r="E1529" s="437" t="s">
        <v>1393</v>
      </c>
      <c r="F1529" s="437" t="s">
        <v>538</v>
      </c>
      <c r="G1529" s="437" t="s">
        <v>1369</v>
      </c>
      <c r="H1529" s="437" t="s">
        <v>537</v>
      </c>
      <c r="I1529" s="437" t="s">
        <v>0</v>
      </c>
      <c r="J1529" s="437" t="s">
        <v>539</v>
      </c>
      <c r="K1529" s="437" t="s">
        <v>521</v>
      </c>
      <c r="L1529" s="437" t="s">
        <v>533</v>
      </c>
      <c r="M1529" s="437">
        <v>1</v>
      </c>
      <c r="N1529" s="437">
        <v>1</v>
      </c>
      <c r="O1529" s="437">
        <v>1</v>
      </c>
      <c r="P1529" s="437">
        <v>1</v>
      </c>
      <c r="Q1529" s="437">
        <v>1</v>
      </c>
      <c r="R1529" s="437">
        <v>1</v>
      </c>
      <c r="S1529" s="448">
        <v>131600</v>
      </c>
      <c r="T1529" s="448">
        <v>0</v>
      </c>
      <c r="U1529" s="448">
        <v>0</v>
      </c>
      <c r="V1529" s="448">
        <v>0</v>
      </c>
      <c r="W1529" s="448">
        <v>0</v>
      </c>
      <c r="X1529" s="448">
        <v>0</v>
      </c>
      <c r="Y1529" s="448">
        <v>0</v>
      </c>
      <c r="Z1529" s="448">
        <v>131600</v>
      </c>
      <c r="AA1529" s="846">
        <v>44291</v>
      </c>
      <c r="AB1529" s="846">
        <v>44656</v>
      </c>
      <c r="AC1529" s="847">
        <v>131600</v>
      </c>
      <c r="AD1529" s="448">
        <v>0.60277777777777775</v>
      </c>
      <c r="AE1529" s="448">
        <v>1.0138888888888888</v>
      </c>
      <c r="AF1529" s="848">
        <v>0.03</v>
      </c>
      <c r="AG1529" s="448">
        <v>79325.555555555547</v>
      </c>
      <c r="AH1529" s="448">
        <v>133427.77777777778</v>
      </c>
      <c r="AI1529" s="448">
        <v>3948</v>
      </c>
      <c r="AJ1529" s="448">
        <v>0.60277777777777775</v>
      </c>
      <c r="AK1529" s="448">
        <v>1.0138888888888888</v>
      </c>
      <c r="AL1529" s="448">
        <v>0.03</v>
      </c>
    </row>
    <row r="1530" spans="1:38">
      <c r="A1530" s="437" t="s">
        <v>1431</v>
      </c>
      <c r="B1530" s="437" t="s">
        <v>3308</v>
      </c>
      <c r="C1530" s="437" t="s">
        <v>517</v>
      </c>
      <c r="D1530" s="437" t="s">
        <v>518</v>
      </c>
      <c r="E1530" s="437" t="s">
        <v>1393</v>
      </c>
      <c r="F1530" s="437" t="s">
        <v>538</v>
      </c>
      <c r="G1530" s="437" t="s">
        <v>1369</v>
      </c>
      <c r="H1530" s="437" t="s">
        <v>537</v>
      </c>
      <c r="I1530" s="437" t="s">
        <v>0</v>
      </c>
      <c r="J1530" s="437" t="s">
        <v>539</v>
      </c>
      <c r="K1530" s="437" t="s">
        <v>521</v>
      </c>
      <c r="L1530" s="437" t="s">
        <v>533</v>
      </c>
      <c r="M1530" s="437">
        <v>1</v>
      </c>
      <c r="N1530" s="437">
        <v>1</v>
      </c>
      <c r="O1530" s="437">
        <v>1</v>
      </c>
      <c r="P1530" s="437">
        <v>1</v>
      </c>
      <c r="Q1530" s="437">
        <v>1</v>
      </c>
      <c r="R1530" s="437">
        <v>1</v>
      </c>
      <c r="S1530" s="448">
        <v>130253</v>
      </c>
      <c r="T1530" s="448">
        <v>0</v>
      </c>
      <c r="U1530" s="448">
        <v>0</v>
      </c>
      <c r="V1530" s="448">
        <v>0</v>
      </c>
      <c r="W1530" s="448">
        <v>0</v>
      </c>
      <c r="X1530" s="448">
        <v>0</v>
      </c>
      <c r="Y1530" s="448">
        <v>0</v>
      </c>
      <c r="Z1530" s="448">
        <v>130253</v>
      </c>
      <c r="AA1530" s="846">
        <v>44291</v>
      </c>
      <c r="AB1530" s="846">
        <v>45387</v>
      </c>
      <c r="AC1530" s="847">
        <v>130253</v>
      </c>
      <c r="AD1530" s="448">
        <v>2.6333333333333333</v>
      </c>
      <c r="AE1530" s="448">
        <v>3.0444444444444443</v>
      </c>
      <c r="AF1530" s="848">
        <v>6.1652999999999999E-2</v>
      </c>
      <c r="AG1530" s="448">
        <v>342999.56666666665</v>
      </c>
      <c r="AH1530" s="448">
        <v>396548.02222222218</v>
      </c>
      <c r="AI1530" s="448">
        <v>8030.4882090000001</v>
      </c>
      <c r="AJ1530" s="448">
        <v>2.6333333333333333</v>
      </c>
      <c r="AK1530" s="448">
        <v>3.0444444444444443</v>
      </c>
      <c r="AL1530" s="448">
        <v>6.1652999999999999E-2</v>
      </c>
    </row>
    <row r="1531" spans="1:38">
      <c r="A1531" s="437" t="s">
        <v>1432</v>
      </c>
      <c r="B1531" s="437" t="s">
        <v>3309</v>
      </c>
      <c r="C1531" s="437" t="s">
        <v>517</v>
      </c>
      <c r="D1531" s="437" t="s">
        <v>518</v>
      </c>
      <c r="E1531" s="437" t="s">
        <v>1393</v>
      </c>
      <c r="F1531" s="437" t="s">
        <v>33</v>
      </c>
      <c r="G1531" s="437" t="s">
        <v>1370</v>
      </c>
      <c r="H1531" s="437" t="s">
        <v>519</v>
      </c>
      <c r="I1531" s="437" t="s">
        <v>1</v>
      </c>
      <c r="J1531" s="437" t="s">
        <v>1130</v>
      </c>
      <c r="K1531" s="437" t="s">
        <v>521</v>
      </c>
      <c r="L1531" s="437" t="s">
        <v>533</v>
      </c>
      <c r="M1531" s="437">
        <v>1</v>
      </c>
      <c r="N1531" s="437">
        <v>1</v>
      </c>
      <c r="O1531" s="437">
        <v>1</v>
      </c>
      <c r="P1531" s="437">
        <v>0</v>
      </c>
      <c r="Q1531" s="437">
        <v>0</v>
      </c>
      <c r="R1531" s="437">
        <v>1</v>
      </c>
      <c r="S1531" s="448">
        <v>183406083.75</v>
      </c>
      <c r="T1531" s="448">
        <v>0</v>
      </c>
      <c r="U1531" s="448">
        <v>0</v>
      </c>
      <c r="V1531" s="448">
        <v>0</v>
      </c>
      <c r="W1531" s="448">
        <v>0</v>
      </c>
      <c r="X1531" s="448">
        <v>0</v>
      </c>
      <c r="Y1531" s="448">
        <v>0</v>
      </c>
      <c r="Z1531" s="448">
        <v>183406083.75</v>
      </c>
      <c r="AA1531" s="846">
        <v>44314</v>
      </c>
      <c r="AB1531" s="846">
        <v>47966</v>
      </c>
      <c r="AC1531" s="847">
        <v>183406083.75</v>
      </c>
      <c r="AD1531" s="448">
        <v>9.7972222222222225</v>
      </c>
      <c r="AE1531" s="448">
        <v>10.144444444444444</v>
      </c>
      <c r="AF1531" s="848">
        <v>7.8262999999999999E-2</v>
      </c>
      <c r="AG1531" s="448">
        <v>1796870159.40625</v>
      </c>
      <c r="AH1531" s="448">
        <v>1860552827.375</v>
      </c>
      <c r="AI1531" s="448">
        <v>14353910.33252625</v>
      </c>
      <c r="AJ1531" s="448">
        <v>9.7972222222222225</v>
      </c>
      <c r="AK1531" s="448">
        <v>10.144444444444444</v>
      </c>
      <c r="AL1531" s="448">
        <v>7.8262999999999999E-2</v>
      </c>
    </row>
    <row r="1532" spans="1:38">
      <c r="A1532" s="437" t="s">
        <v>1433</v>
      </c>
      <c r="B1532" s="437" t="s">
        <v>3310</v>
      </c>
      <c r="C1532" s="437" t="s">
        <v>517</v>
      </c>
      <c r="D1532" s="437" t="s">
        <v>518</v>
      </c>
      <c r="E1532" s="437" t="s">
        <v>1393</v>
      </c>
      <c r="F1532" s="437" t="s">
        <v>39</v>
      </c>
      <c r="G1532" s="437" t="s">
        <v>1370</v>
      </c>
      <c r="H1532" s="437" t="s">
        <v>524</v>
      </c>
      <c r="I1532" s="437" t="s">
        <v>1</v>
      </c>
      <c r="J1532" s="437" t="s">
        <v>39</v>
      </c>
      <c r="K1532" s="437" t="s">
        <v>521</v>
      </c>
      <c r="L1532" s="437" t="s">
        <v>533</v>
      </c>
      <c r="M1532" s="437">
        <v>1</v>
      </c>
      <c r="N1532" s="437">
        <v>1</v>
      </c>
      <c r="O1532" s="437">
        <v>1</v>
      </c>
      <c r="P1532" s="437">
        <v>0</v>
      </c>
      <c r="Q1532" s="437">
        <v>1</v>
      </c>
      <c r="R1532" s="437">
        <v>1</v>
      </c>
      <c r="S1532" s="448">
        <v>200000000</v>
      </c>
      <c r="T1532" s="448">
        <v>0</v>
      </c>
      <c r="U1532" s="448">
        <v>0</v>
      </c>
      <c r="V1532" s="448">
        <v>0</v>
      </c>
      <c r="W1532" s="448">
        <v>0</v>
      </c>
      <c r="X1532" s="448">
        <v>0</v>
      </c>
      <c r="Y1532" s="448">
        <v>0</v>
      </c>
      <c r="Z1532" s="448">
        <v>200000000</v>
      </c>
      <c r="AA1532" s="846">
        <v>44291</v>
      </c>
      <c r="AB1532" s="846">
        <v>45387</v>
      </c>
      <c r="AC1532" s="847">
        <v>200000000</v>
      </c>
      <c r="AD1532" s="448">
        <v>2.6333333333333333</v>
      </c>
      <c r="AE1532" s="448">
        <v>3.0444444444444443</v>
      </c>
      <c r="AF1532" s="848">
        <v>6.1652999999999999E-2</v>
      </c>
      <c r="AG1532" s="448">
        <v>526666666.66666669</v>
      </c>
      <c r="AH1532" s="448">
        <v>608888888.88888884</v>
      </c>
      <c r="AI1532" s="448">
        <v>12330600</v>
      </c>
      <c r="AJ1532" s="448">
        <v>2.6333333333333333</v>
      </c>
      <c r="AK1532" s="448">
        <v>3.0444444444444443</v>
      </c>
      <c r="AL1532" s="448">
        <v>6.1652999999999999E-2</v>
      </c>
    </row>
    <row r="1533" spans="1:38">
      <c r="A1533" s="437" t="s">
        <v>1638</v>
      </c>
      <c r="B1533" s="437" t="s">
        <v>3311</v>
      </c>
      <c r="C1533" s="437" t="s">
        <v>517</v>
      </c>
      <c r="D1533" s="437" t="s">
        <v>518</v>
      </c>
      <c r="E1533" s="437" t="s">
        <v>1393</v>
      </c>
      <c r="F1533" s="437" t="s">
        <v>538</v>
      </c>
      <c r="G1533" s="437" t="s">
        <v>1369</v>
      </c>
      <c r="H1533" s="437" t="s">
        <v>537</v>
      </c>
      <c r="I1533" s="437" t="s">
        <v>0</v>
      </c>
      <c r="J1533" s="437" t="s">
        <v>539</v>
      </c>
      <c r="K1533" s="437" t="s">
        <v>521</v>
      </c>
      <c r="L1533" s="437" t="s">
        <v>533</v>
      </c>
      <c r="M1533" s="437">
        <v>1</v>
      </c>
      <c r="N1533" s="437">
        <v>1</v>
      </c>
      <c r="O1533" s="437">
        <v>1</v>
      </c>
      <c r="P1533" s="437">
        <v>1</v>
      </c>
      <c r="Q1533" s="437">
        <v>1</v>
      </c>
      <c r="R1533" s="437">
        <v>1</v>
      </c>
      <c r="S1533" s="448">
        <v>0</v>
      </c>
      <c r="T1533" s="448">
        <v>135965.18</v>
      </c>
      <c r="U1533" s="448">
        <v>0</v>
      </c>
      <c r="V1533" s="448">
        <v>0</v>
      </c>
      <c r="W1533" s="448">
        <v>0</v>
      </c>
      <c r="X1533" s="448">
        <v>0</v>
      </c>
      <c r="Y1533" s="448">
        <v>0</v>
      </c>
      <c r="Z1533" s="448">
        <v>135965.18</v>
      </c>
      <c r="AA1533" s="846">
        <v>44291</v>
      </c>
      <c r="AB1533" s="846">
        <v>44656</v>
      </c>
      <c r="AC1533" s="847">
        <v>135965.18</v>
      </c>
      <c r="AD1533" s="448">
        <v>0.60277777777777775</v>
      </c>
      <c r="AE1533" s="448">
        <v>1.0138888888888888</v>
      </c>
      <c r="AF1533" s="848">
        <v>0.03</v>
      </c>
      <c r="AG1533" s="448">
        <v>81956.78905555555</v>
      </c>
      <c r="AH1533" s="448">
        <v>137853.58527777778</v>
      </c>
      <c r="AI1533" s="448">
        <v>4078.9553999999998</v>
      </c>
      <c r="AJ1533" s="448">
        <v>0.60277777777777775</v>
      </c>
      <c r="AK1533" s="448">
        <v>1.0138888888888888</v>
      </c>
      <c r="AL1533" s="448">
        <v>0.03</v>
      </c>
    </row>
    <row r="1534" spans="1:38">
      <c r="A1534" s="437" t="s">
        <v>1639</v>
      </c>
      <c r="B1534" s="437" t="s">
        <v>3312</v>
      </c>
      <c r="C1534" s="437" t="s">
        <v>517</v>
      </c>
      <c r="D1534" s="437" t="s">
        <v>518</v>
      </c>
      <c r="E1534" s="437" t="s">
        <v>1393</v>
      </c>
      <c r="F1534" s="437" t="s">
        <v>538</v>
      </c>
      <c r="G1534" s="437" t="s">
        <v>1369</v>
      </c>
      <c r="H1534" s="437" t="s">
        <v>537</v>
      </c>
      <c r="I1534" s="437" t="s">
        <v>0</v>
      </c>
      <c r="J1534" s="437" t="s">
        <v>539</v>
      </c>
      <c r="K1534" s="437" t="s">
        <v>521</v>
      </c>
      <c r="L1534" s="437" t="s">
        <v>533</v>
      </c>
      <c r="M1534" s="437">
        <v>1</v>
      </c>
      <c r="N1534" s="437">
        <v>1</v>
      </c>
      <c r="O1534" s="437">
        <v>1</v>
      </c>
      <c r="P1534" s="437">
        <v>1</v>
      </c>
      <c r="Q1534" s="437">
        <v>1</v>
      </c>
      <c r="R1534" s="437">
        <v>1</v>
      </c>
      <c r="S1534" s="448">
        <v>0</v>
      </c>
      <c r="T1534" s="448">
        <v>269211.21000000002</v>
      </c>
      <c r="U1534" s="448">
        <v>0</v>
      </c>
      <c r="V1534" s="448">
        <v>0</v>
      </c>
      <c r="W1534" s="448">
        <v>0</v>
      </c>
      <c r="X1534" s="448">
        <v>0</v>
      </c>
      <c r="Y1534" s="448">
        <v>0</v>
      </c>
      <c r="Z1534" s="448">
        <v>269211.21000000002</v>
      </c>
      <c r="AA1534" s="846">
        <v>44291</v>
      </c>
      <c r="AB1534" s="846">
        <v>45387</v>
      </c>
      <c r="AC1534" s="847">
        <v>269211.21000000002</v>
      </c>
      <c r="AD1534" s="448">
        <v>2.6333333333333333</v>
      </c>
      <c r="AE1534" s="448">
        <v>3.0444444444444443</v>
      </c>
      <c r="AF1534" s="848">
        <v>6.1652999999999999E-2</v>
      </c>
      <c r="AG1534" s="448">
        <v>708922.853</v>
      </c>
      <c r="AH1534" s="448">
        <v>819598.5726666667</v>
      </c>
      <c r="AI1534" s="448">
        <v>16597.678730130003</v>
      </c>
      <c r="AJ1534" s="448">
        <v>2.6333333333333333</v>
      </c>
      <c r="AK1534" s="448">
        <v>3.0444444444444443</v>
      </c>
      <c r="AL1534" s="448">
        <v>6.1653000000000006E-2</v>
      </c>
    </row>
    <row r="1535" spans="1:38">
      <c r="A1535" s="437" t="s">
        <v>1640</v>
      </c>
      <c r="B1535" s="437" t="s">
        <v>3313</v>
      </c>
      <c r="C1535" s="437" t="s">
        <v>517</v>
      </c>
      <c r="D1535" s="437" t="s">
        <v>518</v>
      </c>
      <c r="E1535" s="437" t="s">
        <v>1393</v>
      </c>
      <c r="F1535" s="437" t="s">
        <v>538</v>
      </c>
      <c r="G1535" s="437" t="s">
        <v>1369</v>
      </c>
      <c r="H1535" s="437" t="s">
        <v>537</v>
      </c>
      <c r="I1535" s="437" t="s">
        <v>0</v>
      </c>
      <c r="J1535" s="437" t="s">
        <v>539</v>
      </c>
      <c r="K1535" s="437" t="s">
        <v>521</v>
      </c>
      <c r="L1535" s="437" t="s">
        <v>533</v>
      </c>
      <c r="M1535" s="437">
        <v>1</v>
      </c>
      <c r="N1535" s="437">
        <v>1</v>
      </c>
      <c r="O1535" s="437">
        <v>1</v>
      </c>
      <c r="P1535" s="437">
        <v>1</v>
      </c>
      <c r="Q1535" s="437">
        <v>1</v>
      </c>
      <c r="R1535" s="437">
        <v>1</v>
      </c>
      <c r="S1535" s="448">
        <v>0</v>
      </c>
      <c r="T1535" s="448">
        <v>268396.38</v>
      </c>
      <c r="U1535" s="448">
        <v>0</v>
      </c>
      <c r="V1535" s="448">
        <v>0</v>
      </c>
      <c r="W1535" s="448">
        <v>0</v>
      </c>
      <c r="X1535" s="448">
        <v>0</v>
      </c>
      <c r="Y1535" s="448">
        <v>0</v>
      </c>
      <c r="Z1535" s="448">
        <v>268396.38</v>
      </c>
      <c r="AA1535" s="846">
        <v>44291</v>
      </c>
      <c r="AB1535" s="846">
        <v>46117</v>
      </c>
      <c r="AC1535" s="847">
        <v>268396.38</v>
      </c>
      <c r="AD1535" s="448">
        <v>4.6611111111111114</v>
      </c>
      <c r="AE1535" s="448">
        <v>5.072222222222222</v>
      </c>
      <c r="AF1535" s="848">
        <v>7.1294999999999997E-2</v>
      </c>
      <c r="AG1535" s="448">
        <v>1251025.3490000002</v>
      </c>
      <c r="AH1535" s="448">
        <v>1361366.0829999999</v>
      </c>
      <c r="AI1535" s="448">
        <v>19135.3199121</v>
      </c>
      <c r="AJ1535" s="448">
        <v>4.6611111111111114</v>
      </c>
      <c r="AK1535" s="448">
        <v>5.072222222222222</v>
      </c>
      <c r="AL1535" s="448">
        <v>7.1294999999999997E-2</v>
      </c>
    </row>
    <row r="1536" spans="1:38">
      <c r="A1536" s="437" t="s">
        <v>1641</v>
      </c>
      <c r="B1536" s="437" t="s">
        <v>3314</v>
      </c>
      <c r="C1536" s="437" t="s">
        <v>517</v>
      </c>
      <c r="D1536" s="437" t="s">
        <v>518</v>
      </c>
      <c r="E1536" s="437" t="s">
        <v>1393</v>
      </c>
      <c r="F1536" s="437" t="s">
        <v>538</v>
      </c>
      <c r="G1536" s="437" t="s">
        <v>1369</v>
      </c>
      <c r="H1536" s="437" t="s">
        <v>537</v>
      </c>
      <c r="I1536" s="437" t="s">
        <v>0</v>
      </c>
      <c r="J1536" s="437" t="s">
        <v>539</v>
      </c>
      <c r="K1536" s="437" t="s">
        <v>521</v>
      </c>
      <c r="L1536" s="437" t="s">
        <v>533</v>
      </c>
      <c r="M1536" s="437">
        <v>1</v>
      </c>
      <c r="N1536" s="437">
        <v>1</v>
      </c>
      <c r="O1536" s="437">
        <v>1</v>
      </c>
      <c r="P1536" s="437">
        <v>1</v>
      </c>
      <c r="Q1536" s="437">
        <v>1</v>
      </c>
      <c r="R1536" s="437">
        <v>1</v>
      </c>
      <c r="S1536" s="448">
        <v>0</v>
      </c>
      <c r="T1536" s="448">
        <v>4234370.87</v>
      </c>
      <c r="U1536" s="448">
        <v>0</v>
      </c>
      <c r="V1536" s="448">
        <v>0</v>
      </c>
      <c r="W1536" s="448">
        <v>0</v>
      </c>
      <c r="X1536" s="448">
        <v>0</v>
      </c>
      <c r="Y1536" s="448">
        <v>0</v>
      </c>
      <c r="Z1536" s="448">
        <v>4234370.87</v>
      </c>
      <c r="AA1536" s="846">
        <v>44291</v>
      </c>
      <c r="AB1536" s="846">
        <v>44656</v>
      </c>
      <c r="AC1536" s="847">
        <v>268396.38</v>
      </c>
      <c r="AD1536" s="448">
        <v>0.60277777777777775</v>
      </c>
      <c r="AE1536" s="448">
        <v>1.0138888888888888</v>
      </c>
      <c r="AF1536" s="848">
        <v>0.03</v>
      </c>
      <c r="AG1536" s="448">
        <v>2552384.6633055555</v>
      </c>
      <c r="AH1536" s="448">
        <v>4293181.5765277781</v>
      </c>
      <c r="AI1536" s="448">
        <v>127031.12609999999</v>
      </c>
      <c r="AJ1536" s="448">
        <v>0.60277777777777775</v>
      </c>
      <c r="AK1536" s="448">
        <v>1.0138888888888888</v>
      </c>
      <c r="AL1536" s="448">
        <v>0.03</v>
      </c>
    </row>
    <row r="1537" spans="1:38">
      <c r="A1537" s="437" t="s">
        <v>1642</v>
      </c>
      <c r="B1537" s="437" t="s">
        <v>3315</v>
      </c>
      <c r="C1537" s="437" t="s">
        <v>517</v>
      </c>
      <c r="D1537" s="437" t="s">
        <v>518</v>
      </c>
      <c r="E1537" s="437" t="s">
        <v>1393</v>
      </c>
      <c r="F1537" s="437" t="s">
        <v>538</v>
      </c>
      <c r="G1537" s="437" t="s">
        <v>1369</v>
      </c>
      <c r="H1537" s="437" t="s">
        <v>537</v>
      </c>
      <c r="I1537" s="437" t="s">
        <v>0</v>
      </c>
      <c r="J1537" s="437" t="s">
        <v>539</v>
      </c>
      <c r="K1537" s="437" t="s">
        <v>521</v>
      </c>
      <c r="L1537" s="437" t="s">
        <v>533</v>
      </c>
      <c r="M1537" s="437">
        <v>1</v>
      </c>
      <c r="N1537" s="437">
        <v>1</v>
      </c>
      <c r="O1537" s="437">
        <v>1</v>
      </c>
      <c r="P1537" s="437">
        <v>1</v>
      </c>
      <c r="Q1537" s="437">
        <v>1</v>
      </c>
      <c r="R1537" s="437">
        <v>1</v>
      </c>
      <c r="S1537" s="448">
        <v>0</v>
      </c>
      <c r="T1537" s="448">
        <v>455129.93</v>
      </c>
      <c r="U1537" s="448">
        <v>0</v>
      </c>
      <c r="V1537" s="448">
        <v>0</v>
      </c>
      <c r="W1537" s="448">
        <v>0</v>
      </c>
      <c r="X1537" s="448">
        <v>0</v>
      </c>
      <c r="Y1537" s="448">
        <v>0</v>
      </c>
      <c r="Z1537" s="448">
        <v>455129.93</v>
      </c>
      <c r="AA1537" s="846">
        <v>44291</v>
      </c>
      <c r="AB1537" s="846">
        <v>44656</v>
      </c>
      <c r="AC1537" s="847">
        <v>455129.93</v>
      </c>
      <c r="AD1537" s="448">
        <v>0.60277777777777775</v>
      </c>
      <c r="AE1537" s="448">
        <v>1.0138888888888888</v>
      </c>
      <c r="AF1537" s="848">
        <v>0.03</v>
      </c>
      <c r="AG1537" s="448">
        <v>274342.20780555555</v>
      </c>
      <c r="AH1537" s="448">
        <v>461451.17902777775</v>
      </c>
      <c r="AI1537" s="448">
        <v>13653.8979</v>
      </c>
      <c r="AJ1537" s="448">
        <v>0.60277777777777775</v>
      </c>
      <c r="AK1537" s="448">
        <v>1.0138888888888888</v>
      </c>
      <c r="AL1537" s="448">
        <v>0.03</v>
      </c>
    </row>
    <row r="1538" spans="1:38">
      <c r="A1538" s="437" t="s">
        <v>1643</v>
      </c>
      <c r="B1538" s="437" t="s">
        <v>3316</v>
      </c>
      <c r="C1538" s="437" t="s">
        <v>517</v>
      </c>
      <c r="D1538" s="437" t="s">
        <v>518</v>
      </c>
      <c r="E1538" s="437" t="s">
        <v>1393</v>
      </c>
      <c r="F1538" s="437" t="s">
        <v>538</v>
      </c>
      <c r="G1538" s="437" t="s">
        <v>1369</v>
      </c>
      <c r="H1538" s="437" t="s">
        <v>537</v>
      </c>
      <c r="I1538" s="437" t="s">
        <v>0</v>
      </c>
      <c r="J1538" s="437" t="s">
        <v>539</v>
      </c>
      <c r="K1538" s="437" t="s">
        <v>521</v>
      </c>
      <c r="L1538" s="437" t="s">
        <v>533</v>
      </c>
      <c r="M1538" s="437">
        <v>1</v>
      </c>
      <c r="N1538" s="437">
        <v>1</v>
      </c>
      <c r="O1538" s="437">
        <v>1</v>
      </c>
      <c r="P1538" s="437">
        <v>1</v>
      </c>
      <c r="Q1538" s="437">
        <v>1</v>
      </c>
      <c r="R1538" s="437">
        <v>1</v>
      </c>
      <c r="S1538" s="448">
        <v>0</v>
      </c>
      <c r="T1538" s="448">
        <v>900601.55</v>
      </c>
      <c r="U1538" s="448">
        <v>0</v>
      </c>
      <c r="V1538" s="448">
        <v>0</v>
      </c>
      <c r="W1538" s="448">
        <v>0</v>
      </c>
      <c r="X1538" s="448">
        <v>0</v>
      </c>
      <c r="Y1538" s="448">
        <v>0</v>
      </c>
      <c r="Z1538" s="448">
        <v>900601.55</v>
      </c>
      <c r="AA1538" s="846">
        <v>44291</v>
      </c>
      <c r="AB1538" s="846">
        <v>45387</v>
      </c>
      <c r="AC1538" s="847">
        <v>900601.55</v>
      </c>
      <c r="AD1538" s="448">
        <v>2.6333333333333333</v>
      </c>
      <c r="AE1538" s="448">
        <v>3.0444444444444443</v>
      </c>
      <c r="AF1538" s="848">
        <v>6.1652999999999999E-2</v>
      </c>
      <c r="AG1538" s="448">
        <v>2371584.0816666665</v>
      </c>
      <c r="AH1538" s="448">
        <v>2741831.3855555556</v>
      </c>
      <c r="AI1538" s="448">
        <v>55524.787362150004</v>
      </c>
      <c r="AJ1538" s="448">
        <v>2.6333333333333329</v>
      </c>
      <c r="AK1538" s="448">
        <v>3.0444444444444443</v>
      </c>
      <c r="AL1538" s="448">
        <v>6.1652999999999999E-2</v>
      </c>
    </row>
    <row r="1539" spans="1:38">
      <c r="A1539" s="437" t="s">
        <v>1644</v>
      </c>
      <c r="B1539" s="437" t="s">
        <v>3317</v>
      </c>
      <c r="C1539" s="437" t="s">
        <v>517</v>
      </c>
      <c r="D1539" s="437" t="s">
        <v>518</v>
      </c>
      <c r="E1539" s="437" t="s">
        <v>1393</v>
      </c>
      <c r="F1539" s="437" t="s">
        <v>538</v>
      </c>
      <c r="G1539" s="437" t="s">
        <v>1369</v>
      </c>
      <c r="H1539" s="437" t="s">
        <v>537</v>
      </c>
      <c r="I1539" s="437" t="s">
        <v>0</v>
      </c>
      <c r="J1539" s="437" t="s">
        <v>539</v>
      </c>
      <c r="K1539" s="437" t="s">
        <v>521</v>
      </c>
      <c r="L1539" s="437" t="s">
        <v>533</v>
      </c>
      <c r="M1539" s="437">
        <v>1</v>
      </c>
      <c r="N1539" s="437">
        <v>1</v>
      </c>
      <c r="O1539" s="437">
        <v>1</v>
      </c>
      <c r="P1539" s="437">
        <v>1</v>
      </c>
      <c r="Q1539" s="437">
        <v>1</v>
      </c>
      <c r="R1539" s="437">
        <v>1</v>
      </c>
      <c r="S1539" s="448">
        <v>0</v>
      </c>
      <c r="T1539" s="448">
        <v>897783.5</v>
      </c>
      <c r="U1539" s="448">
        <v>0</v>
      </c>
      <c r="V1539" s="448">
        <v>0</v>
      </c>
      <c r="W1539" s="448">
        <v>0</v>
      </c>
      <c r="X1539" s="448">
        <v>0</v>
      </c>
      <c r="Y1539" s="448">
        <v>0</v>
      </c>
      <c r="Z1539" s="448">
        <v>897783.5</v>
      </c>
      <c r="AA1539" s="846">
        <v>44291</v>
      </c>
      <c r="AB1539" s="846">
        <v>46117</v>
      </c>
      <c r="AC1539" s="847">
        <v>897783.5</v>
      </c>
      <c r="AD1539" s="448">
        <v>4.6611111111111114</v>
      </c>
      <c r="AE1539" s="448">
        <v>5.072222222222222</v>
      </c>
      <c r="AF1539" s="848">
        <v>7.1294999999999997E-2</v>
      </c>
      <c r="AG1539" s="448">
        <v>4184668.6472222223</v>
      </c>
      <c r="AH1539" s="448">
        <v>4553757.4194444446</v>
      </c>
      <c r="AI1539" s="448">
        <v>64007.474632499994</v>
      </c>
      <c r="AJ1539" s="448">
        <v>4.6611111111111114</v>
      </c>
      <c r="AK1539" s="448">
        <v>5.072222222222222</v>
      </c>
      <c r="AL1539" s="448">
        <v>7.1294999999999997E-2</v>
      </c>
    </row>
    <row r="1540" spans="1:38">
      <c r="A1540" s="437" t="s">
        <v>1645</v>
      </c>
      <c r="B1540" s="437" t="s">
        <v>3318</v>
      </c>
      <c r="C1540" s="437" t="s">
        <v>517</v>
      </c>
      <c r="D1540" s="437" t="s">
        <v>518</v>
      </c>
      <c r="E1540" s="437" t="s">
        <v>1393</v>
      </c>
      <c r="F1540" s="437" t="s">
        <v>538</v>
      </c>
      <c r="G1540" s="437" t="s">
        <v>1369</v>
      </c>
      <c r="H1540" s="437" t="s">
        <v>537</v>
      </c>
      <c r="I1540" s="437" t="s">
        <v>0</v>
      </c>
      <c r="J1540" s="437" t="s">
        <v>539</v>
      </c>
      <c r="K1540" s="437" t="s">
        <v>521</v>
      </c>
      <c r="L1540" s="437" t="s">
        <v>533</v>
      </c>
      <c r="M1540" s="437">
        <v>1</v>
      </c>
      <c r="N1540" s="437">
        <v>1</v>
      </c>
      <c r="O1540" s="437">
        <v>1</v>
      </c>
      <c r="P1540" s="437">
        <v>1</v>
      </c>
      <c r="Q1540" s="437">
        <v>1</v>
      </c>
      <c r="R1540" s="437">
        <v>1</v>
      </c>
      <c r="S1540" s="448">
        <v>0</v>
      </c>
      <c r="T1540" s="448">
        <v>152112</v>
      </c>
      <c r="U1540" s="448">
        <v>0</v>
      </c>
      <c r="V1540" s="448">
        <v>0</v>
      </c>
      <c r="W1540" s="448">
        <v>0</v>
      </c>
      <c r="X1540" s="448">
        <v>0</v>
      </c>
      <c r="Y1540" s="448">
        <v>0</v>
      </c>
      <c r="Z1540" s="448">
        <v>152112</v>
      </c>
      <c r="AA1540" s="846">
        <v>44291</v>
      </c>
      <c r="AB1540" s="846">
        <v>44656</v>
      </c>
      <c r="AC1540" s="847">
        <v>152112</v>
      </c>
      <c r="AD1540" s="448">
        <v>0.60277777777777775</v>
      </c>
      <c r="AE1540" s="448">
        <v>1.0138888888888888</v>
      </c>
      <c r="AF1540" s="848">
        <v>0.03</v>
      </c>
      <c r="AG1540" s="448">
        <v>91689.733333333323</v>
      </c>
      <c r="AH1540" s="448">
        <v>154224.66666666666</v>
      </c>
      <c r="AI1540" s="448">
        <v>4563.3599999999997</v>
      </c>
      <c r="AJ1540" s="448">
        <v>0.60277777777777775</v>
      </c>
      <c r="AK1540" s="448">
        <v>1.0138888888888888</v>
      </c>
      <c r="AL1540" s="448">
        <v>0.03</v>
      </c>
    </row>
    <row r="1541" spans="1:38">
      <c r="A1541" s="437" t="s">
        <v>1646</v>
      </c>
      <c r="B1541" s="437" t="s">
        <v>3319</v>
      </c>
      <c r="C1541" s="437" t="s">
        <v>517</v>
      </c>
      <c r="D1541" s="437" t="s">
        <v>518</v>
      </c>
      <c r="E1541" s="437" t="s">
        <v>1393</v>
      </c>
      <c r="F1541" s="437" t="s">
        <v>538</v>
      </c>
      <c r="G1541" s="437" t="s">
        <v>1369</v>
      </c>
      <c r="H1541" s="437" t="s">
        <v>537</v>
      </c>
      <c r="I1541" s="437" t="s">
        <v>0</v>
      </c>
      <c r="J1541" s="437" t="s">
        <v>539</v>
      </c>
      <c r="K1541" s="437" t="s">
        <v>521</v>
      </c>
      <c r="L1541" s="437" t="s">
        <v>533</v>
      </c>
      <c r="M1541" s="437">
        <v>1</v>
      </c>
      <c r="N1541" s="437">
        <v>1</v>
      </c>
      <c r="O1541" s="437">
        <v>1</v>
      </c>
      <c r="P1541" s="437">
        <v>1</v>
      </c>
      <c r="Q1541" s="437">
        <v>1</v>
      </c>
      <c r="R1541" s="437">
        <v>1</v>
      </c>
      <c r="S1541" s="448">
        <v>0</v>
      </c>
      <c r="T1541" s="448">
        <v>300832</v>
      </c>
      <c r="U1541" s="448">
        <v>0</v>
      </c>
      <c r="V1541" s="448">
        <v>0</v>
      </c>
      <c r="W1541" s="448">
        <v>0</v>
      </c>
      <c r="X1541" s="448">
        <v>0</v>
      </c>
      <c r="Y1541" s="448">
        <v>0</v>
      </c>
      <c r="Z1541" s="448">
        <v>300832</v>
      </c>
      <c r="AA1541" s="846">
        <v>44291</v>
      </c>
      <c r="AB1541" s="846">
        <v>45387</v>
      </c>
      <c r="AC1541" s="847">
        <v>300832</v>
      </c>
      <c r="AD1541" s="448">
        <v>2.6333333333333333</v>
      </c>
      <c r="AE1541" s="448">
        <v>3.0444444444444443</v>
      </c>
      <c r="AF1541" s="848">
        <v>6.1652999999999999E-2</v>
      </c>
      <c r="AG1541" s="448">
        <v>792190.93333333335</v>
      </c>
      <c r="AH1541" s="448">
        <v>915866.31111111108</v>
      </c>
      <c r="AI1541" s="448">
        <v>18547.195295999998</v>
      </c>
      <c r="AJ1541" s="448">
        <v>2.6333333333333333</v>
      </c>
      <c r="AK1541" s="448">
        <v>3.0444444444444443</v>
      </c>
      <c r="AL1541" s="448">
        <v>6.1652999999999993E-2</v>
      </c>
    </row>
    <row r="1542" spans="1:38">
      <c r="A1542" s="437" t="s">
        <v>1647</v>
      </c>
      <c r="B1542" s="437" t="s">
        <v>3320</v>
      </c>
      <c r="C1542" s="437" t="s">
        <v>517</v>
      </c>
      <c r="D1542" s="437" t="s">
        <v>518</v>
      </c>
      <c r="E1542" s="437" t="s">
        <v>1393</v>
      </c>
      <c r="F1542" s="437" t="s">
        <v>538</v>
      </c>
      <c r="G1542" s="437" t="s">
        <v>1369</v>
      </c>
      <c r="H1542" s="437" t="s">
        <v>537</v>
      </c>
      <c r="I1542" s="437" t="s">
        <v>0</v>
      </c>
      <c r="J1542" s="437" t="s">
        <v>539</v>
      </c>
      <c r="K1542" s="437" t="s">
        <v>521</v>
      </c>
      <c r="L1542" s="437" t="s">
        <v>533</v>
      </c>
      <c r="M1542" s="437">
        <v>1</v>
      </c>
      <c r="N1542" s="437">
        <v>1</v>
      </c>
      <c r="O1542" s="437">
        <v>1</v>
      </c>
      <c r="P1542" s="437">
        <v>1</v>
      </c>
      <c r="Q1542" s="437">
        <v>1</v>
      </c>
      <c r="R1542" s="437">
        <v>1</v>
      </c>
      <c r="S1542" s="448">
        <v>0</v>
      </c>
      <c r="T1542" s="448">
        <v>299860</v>
      </c>
      <c r="U1542" s="448">
        <v>0</v>
      </c>
      <c r="V1542" s="448">
        <v>0</v>
      </c>
      <c r="W1542" s="448">
        <v>0</v>
      </c>
      <c r="X1542" s="448">
        <v>0</v>
      </c>
      <c r="Y1542" s="448">
        <v>0</v>
      </c>
      <c r="Z1542" s="448">
        <v>299860</v>
      </c>
      <c r="AA1542" s="846">
        <v>44291</v>
      </c>
      <c r="AB1542" s="846">
        <v>46117</v>
      </c>
      <c r="AC1542" s="847">
        <v>299860</v>
      </c>
      <c r="AD1542" s="448">
        <v>4.6611111111111114</v>
      </c>
      <c r="AE1542" s="448">
        <v>5.072222222222222</v>
      </c>
      <c r="AF1542" s="848">
        <v>7.1294999999999997E-2</v>
      </c>
      <c r="AG1542" s="448">
        <v>1397680.777777778</v>
      </c>
      <c r="AH1542" s="448">
        <v>1520956.5555555555</v>
      </c>
      <c r="AI1542" s="448">
        <v>21378.518700000001</v>
      </c>
      <c r="AJ1542" s="448">
        <v>4.6611111111111114</v>
      </c>
      <c r="AK1542" s="448">
        <v>5.072222222222222</v>
      </c>
      <c r="AL1542" s="448">
        <v>7.1294999999999997E-2</v>
      </c>
    </row>
    <row r="1543" spans="1:38">
      <c r="A1543" s="437" t="s">
        <v>1648</v>
      </c>
      <c r="B1543" s="437" t="s">
        <v>3321</v>
      </c>
      <c r="C1543" s="437" t="s">
        <v>517</v>
      </c>
      <c r="D1543" s="437" t="s">
        <v>518</v>
      </c>
      <c r="E1543" s="437" t="s">
        <v>1393</v>
      </c>
      <c r="F1543" s="437" t="s">
        <v>538</v>
      </c>
      <c r="G1543" s="437" t="s">
        <v>1369</v>
      </c>
      <c r="H1543" s="437" t="s">
        <v>537</v>
      </c>
      <c r="I1543" s="437" t="s">
        <v>0</v>
      </c>
      <c r="J1543" s="437" t="s">
        <v>539</v>
      </c>
      <c r="K1543" s="437" t="s">
        <v>521</v>
      </c>
      <c r="L1543" s="437" t="s">
        <v>533</v>
      </c>
      <c r="M1543" s="437">
        <v>1</v>
      </c>
      <c r="N1543" s="437">
        <v>1</v>
      </c>
      <c r="O1543" s="437">
        <v>1</v>
      </c>
      <c r="P1543" s="437">
        <v>1</v>
      </c>
      <c r="Q1543" s="437">
        <v>1</v>
      </c>
      <c r="R1543" s="437">
        <v>1</v>
      </c>
      <c r="S1543" s="448">
        <v>0</v>
      </c>
      <c r="T1543" s="448">
        <v>4627652.54</v>
      </c>
      <c r="U1543" s="448">
        <v>0</v>
      </c>
      <c r="V1543" s="448">
        <v>0</v>
      </c>
      <c r="W1543" s="448">
        <v>0</v>
      </c>
      <c r="X1543" s="448">
        <v>0</v>
      </c>
      <c r="Y1543" s="448">
        <v>0</v>
      </c>
      <c r="Z1543" s="448">
        <v>4627652.54</v>
      </c>
      <c r="AA1543" s="846">
        <v>44291</v>
      </c>
      <c r="AB1543" s="846">
        <v>44656</v>
      </c>
      <c r="AC1543" s="847">
        <v>4627652.54</v>
      </c>
      <c r="AD1543" s="448">
        <v>0.60277777777777775</v>
      </c>
      <c r="AE1543" s="448">
        <v>1.0138888888888888</v>
      </c>
      <c r="AF1543" s="848">
        <v>0.03</v>
      </c>
      <c r="AG1543" s="448">
        <v>2789446.1143888887</v>
      </c>
      <c r="AH1543" s="448">
        <v>4691925.4919444444</v>
      </c>
      <c r="AI1543" s="448">
        <v>138829.57620000001</v>
      </c>
      <c r="AJ1543" s="448">
        <v>0.60277777777777775</v>
      </c>
      <c r="AK1543" s="448">
        <v>1.0138888888888888</v>
      </c>
      <c r="AL1543" s="448">
        <v>3.0000000000000002E-2</v>
      </c>
    </row>
    <row r="1544" spans="1:38">
      <c r="A1544" s="437" t="s">
        <v>1649</v>
      </c>
      <c r="B1544" s="437" t="s">
        <v>3322</v>
      </c>
      <c r="C1544" s="437" t="s">
        <v>517</v>
      </c>
      <c r="D1544" s="437" t="s">
        <v>518</v>
      </c>
      <c r="E1544" s="437" t="s">
        <v>1393</v>
      </c>
      <c r="F1544" s="437" t="s">
        <v>538</v>
      </c>
      <c r="G1544" s="437" t="s">
        <v>1369</v>
      </c>
      <c r="H1544" s="437" t="s">
        <v>537</v>
      </c>
      <c r="I1544" s="437" t="s">
        <v>0</v>
      </c>
      <c r="J1544" s="437" t="s">
        <v>539</v>
      </c>
      <c r="K1544" s="437" t="s">
        <v>521</v>
      </c>
      <c r="L1544" s="437" t="s">
        <v>533</v>
      </c>
      <c r="M1544" s="437">
        <v>1</v>
      </c>
      <c r="N1544" s="437">
        <v>1</v>
      </c>
      <c r="O1544" s="437">
        <v>1</v>
      </c>
      <c r="P1544" s="437">
        <v>1</v>
      </c>
      <c r="Q1544" s="437">
        <v>1</v>
      </c>
      <c r="R1544" s="437">
        <v>1</v>
      </c>
      <c r="S1544" s="448">
        <v>0</v>
      </c>
      <c r="T1544" s="448">
        <v>87926.24</v>
      </c>
      <c r="U1544" s="448">
        <v>0</v>
      </c>
      <c r="V1544" s="448">
        <v>0</v>
      </c>
      <c r="W1544" s="448">
        <v>0</v>
      </c>
      <c r="X1544" s="448">
        <v>0</v>
      </c>
      <c r="Y1544" s="448">
        <v>0</v>
      </c>
      <c r="Z1544" s="448">
        <v>87926.24</v>
      </c>
      <c r="AA1544" s="846">
        <v>44291</v>
      </c>
      <c r="AB1544" s="846">
        <v>44656</v>
      </c>
      <c r="AC1544" s="847">
        <v>87926.24</v>
      </c>
      <c r="AD1544" s="448">
        <v>0.60277777777777775</v>
      </c>
      <c r="AE1544" s="448">
        <v>1.0138888888888888</v>
      </c>
      <c r="AF1544" s="848">
        <v>0.03</v>
      </c>
      <c r="AG1544" s="448">
        <v>52999.983555555555</v>
      </c>
      <c r="AH1544" s="448">
        <v>89147.437777777785</v>
      </c>
      <c r="AI1544" s="448">
        <v>2637.7872000000002</v>
      </c>
      <c r="AJ1544" s="448">
        <v>0.60277777777777775</v>
      </c>
      <c r="AK1544" s="448">
        <v>1.0138888888888888</v>
      </c>
      <c r="AL1544" s="448">
        <v>0.03</v>
      </c>
    </row>
    <row r="1545" spans="1:38">
      <c r="A1545" s="437" t="s">
        <v>1650</v>
      </c>
      <c r="B1545" s="437" t="s">
        <v>3323</v>
      </c>
      <c r="C1545" s="437" t="s">
        <v>517</v>
      </c>
      <c r="D1545" s="437" t="s">
        <v>518</v>
      </c>
      <c r="E1545" s="437" t="s">
        <v>1393</v>
      </c>
      <c r="F1545" s="437" t="s">
        <v>538</v>
      </c>
      <c r="G1545" s="437" t="s">
        <v>1369</v>
      </c>
      <c r="H1545" s="437" t="s">
        <v>537</v>
      </c>
      <c r="I1545" s="437" t="s">
        <v>0</v>
      </c>
      <c r="J1545" s="437" t="s">
        <v>539</v>
      </c>
      <c r="K1545" s="437" t="s">
        <v>521</v>
      </c>
      <c r="L1545" s="437" t="s">
        <v>533</v>
      </c>
      <c r="M1545" s="437">
        <v>1</v>
      </c>
      <c r="N1545" s="437">
        <v>1</v>
      </c>
      <c r="O1545" s="437">
        <v>1</v>
      </c>
      <c r="P1545" s="437">
        <v>1</v>
      </c>
      <c r="Q1545" s="437">
        <v>1</v>
      </c>
      <c r="R1545" s="437">
        <v>1</v>
      </c>
      <c r="S1545" s="448">
        <v>0</v>
      </c>
      <c r="T1545" s="448">
        <v>252670.51</v>
      </c>
      <c r="U1545" s="448">
        <v>0</v>
      </c>
      <c r="V1545" s="448">
        <v>0</v>
      </c>
      <c r="W1545" s="448">
        <v>0</v>
      </c>
      <c r="X1545" s="448">
        <v>0</v>
      </c>
      <c r="Y1545" s="448">
        <v>0</v>
      </c>
      <c r="Z1545" s="448">
        <v>252670.51</v>
      </c>
      <c r="AA1545" s="846">
        <v>44291</v>
      </c>
      <c r="AB1545" s="846">
        <v>44656</v>
      </c>
      <c r="AC1545" s="847">
        <v>252670.51</v>
      </c>
      <c r="AD1545" s="448">
        <v>0.60277777777777775</v>
      </c>
      <c r="AE1545" s="448">
        <v>1.0138888888888888</v>
      </c>
      <c r="AF1545" s="848">
        <v>0.03</v>
      </c>
      <c r="AG1545" s="448">
        <v>152304.16852777777</v>
      </c>
      <c r="AH1545" s="448">
        <v>256179.82263888887</v>
      </c>
      <c r="AI1545" s="448">
        <v>7580.1153000000004</v>
      </c>
      <c r="AJ1545" s="448">
        <v>0.60277777777777775</v>
      </c>
      <c r="AK1545" s="448">
        <v>1.0138888888888888</v>
      </c>
      <c r="AL1545" s="448">
        <v>0.03</v>
      </c>
    </row>
    <row r="1546" spans="1:38">
      <c r="A1546" s="437" t="s">
        <v>1651</v>
      </c>
      <c r="B1546" s="437" t="s">
        <v>3324</v>
      </c>
      <c r="C1546" s="437" t="s">
        <v>517</v>
      </c>
      <c r="D1546" s="437" t="s">
        <v>518</v>
      </c>
      <c r="E1546" s="437" t="s">
        <v>1393</v>
      </c>
      <c r="F1546" s="437" t="s">
        <v>538</v>
      </c>
      <c r="G1546" s="437" t="s">
        <v>1369</v>
      </c>
      <c r="H1546" s="437" t="s">
        <v>537</v>
      </c>
      <c r="I1546" s="437" t="s">
        <v>0</v>
      </c>
      <c r="J1546" s="437" t="s">
        <v>539</v>
      </c>
      <c r="K1546" s="437" t="s">
        <v>521</v>
      </c>
      <c r="L1546" s="437" t="s">
        <v>533</v>
      </c>
      <c r="M1546" s="437">
        <v>1</v>
      </c>
      <c r="N1546" s="437">
        <v>1</v>
      </c>
      <c r="O1546" s="437">
        <v>1</v>
      </c>
      <c r="P1546" s="437">
        <v>1</v>
      </c>
      <c r="Q1546" s="437">
        <v>1</v>
      </c>
      <c r="R1546" s="437">
        <v>1</v>
      </c>
      <c r="S1546" s="448">
        <v>0</v>
      </c>
      <c r="T1546" s="448">
        <v>499530.18</v>
      </c>
      <c r="U1546" s="448">
        <v>0</v>
      </c>
      <c r="V1546" s="448">
        <v>0</v>
      </c>
      <c r="W1546" s="448">
        <v>0</v>
      </c>
      <c r="X1546" s="448">
        <v>0</v>
      </c>
      <c r="Y1546" s="448">
        <v>0</v>
      </c>
      <c r="Z1546" s="448">
        <v>499530.18</v>
      </c>
      <c r="AA1546" s="846">
        <v>44291</v>
      </c>
      <c r="AB1546" s="846">
        <v>45387</v>
      </c>
      <c r="AC1546" s="847">
        <v>499530.18</v>
      </c>
      <c r="AD1546" s="448">
        <v>2.6333333333333333</v>
      </c>
      <c r="AE1546" s="448">
        <v>3.0444444444444443</v>
      </c>
      <c r="AF1546" s="848">
        <v>6.1652999999999999E-2</v>
      </c>
      <c r="AG1546" s="448">
        <v>1315429.4739999999</v>
      </c>
      <c r="AH1546" s="448">
        <v>1520791.8813333332</v>
      </c>
      <c r="AI1546" s="448">
        <v>30797.534187540001</v>
      </c>
      <c r="AJ1546" s="448">
        <v>2.6333333333333333</v>
      </c>
      <c r="AK1546" s="448">
        <v>3.0444444444444443</v>
      </c>
      <c r="AL1546" s="448">
        <v>6.1652999999999999E-2</v>
      </c>
    </row>
    <row r="1547" spans="1:38">
      <c r="A1547" s="437" t="s">
        <v>1652</v>
      </c>
      <c r="B1547" s="437" t="s">
        <v>3325</v>
      </c>
      <c r="C1547" s="437" t="s">
        <v>517</v>
      </c>
      <c r="D1547" s="437" t="s">
        <v>518</v>
      </c>
      <c r="E1547" s="437" t="s">
        <v>1393</v>
      </c>
      <c r="F1547" s="437" t="s">
        <v>538</v>
      </c>
      <c r="G1547" s="437" t="s">
        <v>1369</v>
      </c>
      <c r="H1547" s="437" t="s">
        <v>537</v>
      </c>
      <c r="I1547" s="437" t="s">
        <v>0</v>
      </c>
      <c r="J1547" s="437" t="s">
        <v>539</v>
      </c>
      <c r="K1547" s="437" t="s">
        <v>521</v>
      </c>
      <c r="L1547" s="437" t="s">
        <v>533</v>
      </c>
      <c r="M1547" s="437">
        <v>1</v>
      </c>
      <c r="N1547" s="437">
        <v>1</v>
      </c>
      <c r="O1547" s="437">
        <v>1</v>
      </c>
      <c r="P1547" s="437">
        <v>1</v>
      </c>
      <c r="Q1547" s="437">
        <v>1</v>
      </c>
      <c r="R1547" s="437">
        <v>1</v>
      </c>
      <c r="S1547" s="448">
        <v>0</v>
      </c>
      <c r="T1547" s="448">
        <v>497838.23</v>
      </c>
      <c r="U1547" s="448">
        <v>0</v>
      </c>
      <c r="V1547" s="448">
        <v>0</v>
      </c>
      <c r="W1547" s="448">
        <v>0</v>
      </c>
      <c r="X1547" s="448">
        <v>0</v>
      </c>
      <c r="Y1547" s="448">
        <v>0</v>
      </c>
      <c r="Z1547" s="448">
        <v>497838.23</v>
      </c>
      <c r="AA1547" s="846">
        <v>44291</v>
      </c>
      <c r="AB1547" s="846">
        <v>46117</v>
      </c>
      <c r="AC1547" s="847">
        <v>497838.23</v>
      </c>
      <c r="AD1547" s="448">
        <v>4.6611111111111114</v>
      </c>
      <c r="AE1547" s="448">
        <v>5.072222222222222</v>
      </c>
      <c r="AF1547" s="848">
        <v>7.1294999999999997E-2</v>
      </c>
      <c r="AG1547" s="448">
        <v>2320479.3053888888</v>
      </c>
      <c r="AH1547" s="448">
        <v>2525146.1332777776</v>
      </c>
      <c r="AI1547" s="448">
        <v>35493.376607849998</v>
      </c>
      <c r="AJ1547" s="448">
        <v>4.6611111111111114</v>
      </c>
      <c r="AK1547" s="448">
        <v>5.072222222222222</v>
      </c>
      <c r="AL1547" s="448">
        <v>7.1294999999999997E-2</v>
      </c>
    </row>
    <row r="1548" spans="1:38">
      <c r="A1548" s="437" t="s">
        <v>1653</v>
      </c>
      <c r="B1548" s="437" t="s">
        <v>3326</v>
      </c>
      <c r="C1548" s="437" t="s">
        <v>517</v>
      </c>
      <c r="D1548" s="437" t="s">
        <v>518</v>
      </c>
      <c r="E1548" s="437" t="s">
        <v>1393</v>
      </c>
      <c r="F1548" s="437" t="s">
        <v>538</v>
      </c>
      <c r="G1548" s="437" t="s">
        <v>1369</v>
      </c>
      <c r="H1548" s="437" t="s">
        <v>537</v>
      </c>
      <c r="I1548" s="437" t="s">
        <v>0</v>
      </c>
      <c r="J1548" s="437" t="s">
        <v>539</v>
      </c>
      <c r="K1548" s="437" t="s">
        <v>521</v>
      </c>
      <c r="L1548" s="437" t="s">
        <v>533</v>
      </c>
      <c r="M1548" s="437">
        <v>1</v>
      </c>
      <c r="N1548" s="437">
        <v>1</v>
      </c>
      <c r="O1548" s="437">
        <v>1</v>
      </c>
      <c r="P1548" s="437">
        <v>1</v>
      </c>
      <c r="Q1548" s="437">
        <v>1</v>
      </c>
      <c r="R1548" s="437">
        <v>1</v>
      </c>
      <c r="S1548" s="448">
        <v>0</v>
      </c>
      <c r="T1548" s="448">
        <v>341152.29</v>
      </c>
      <c r="U1548" s="448">
        <v>0</v>
      </c>
      <c r="V1548" s="448">
        <v>0</v>
      </c>
      <c r="W1548" s="448">
        <v>0</v>
      </c>
      <c r="X1548" s="448">
        <v>0</v>
      </c>
      <c r="Y1548" s="448">
        <v>0</v>
      </c>
      <c r="Z1548" s="448">
        <v>341152.29</v>
      </c>
      <c r="AA1548" s="846">
        <v>44291</v>
      </c>
      <c r="AB1548" s="846">
        <v>44656</v>
      </c>
      <c r="AC1548" s="847">
        <v>341152.29</v>
      </c>
      <c r="AD1548" s="448">
        <v>0.60277777777777775</v>
      </c>
      <c r="AE1548" s="448">
        <v>1.0138888888888888</v>
      </c>
      <c r="AF1548" s="848">
        <v>0.03</v>
      </c>
      <c r="AG1548" s="448">
        <v>205639.01924999998</v>
      </c>
      <c r="AH1548" s="448">
        <v>345890.51624999999</v>
      </c>
      <c r="AI1548" s="448">
        <v>10234.5687</v>
      </c>
      <c r="AJ1548" s="448">
        <v>0.60277777777777775</v>
      </c>
      <c r="AK1548" s="448">
        <v>1.0138888888888888</v>
      </c>
      <c r="AL1548" s="448">
        <v>3.0000000000000002E-2</v>
      </c>
    </row>
    <row r="1549" spans="1:38">
      <c r="A1549" s="437" t="s">
        <v>1654</v>
      </c>
      <c r="B1549" s="437" t="s">
        <v>3327</v>
      </c>
      <c r="C1549" s="437" t="s">
        <v>517</v>
      </c>
      <c r="D1549" s="437" t="s">
        <v>518</v>
      </c>
      <c r="E1549" s="437" t="s">
        <v>1393</v>
      </c>
      <c r="F1549" s="437" t="s">
        <v>538</v>
      </c>
      <c r="G1549" s="437" t="s">
        <v>1369</v>
      </c>
      <c r="H1549" s="437" t="s">
        <v>537</v>
      </c>
      <c r="I1549" s="437" t="s">
        <v>0</v>
      </c>
      <c r="J1549" s="437" t="s">
        <v>539</v>
      </c>
      <c r="K1549" s="437" t="s">
        <v>521</v>
      </c>
      <c r="L1549" s="437" t="s">
        <v>533</v>
      </c>
      <c r="M1549" s="437">
        <v>1</v>
      </c>
      <c r="N1549" s="437">
        <v>1</v>
      </c>
      <c r="O1549" s="437">
        <v>1</v>
      </c>
      <c r="P1549" s="437">
        <v>1</v>
      </c>
      <c r="Q1549" s="437">
        <v>1</v>
      </c>
      <c r="R1549" s="437">
        <v>1</v>
      </c>
      <c r="S1549" s="448">
        <v>0</v>
      </c>
      <c r="T1549" s="448">
        <v>682304.59</v>
      </c>
      <c r="U1549" s="448">
        <v>0</v>
      </c>
      <c r="V1549" s="448">
        <v>0</v>
      </c>
      <c r="W1549" s="448">
        <v>0</v>
      </c>
      <c r="X1549" s="448">
        <v>0</v>
      </c>
      <c r="Y1549" s="448">
        <v>0</v>
      </c>
      <c r="Z1549" s="448">
        <v>682304.59</v>
      </c>
      <c r="AA1549" s="846">
        <v>44291</v>
      </c>
      <c r="AB1549" s="846">
        <v>45387</v>
      </c>
      <c r="AC1549" s="847">
        <v>682304.59</v>
      </c>
      <c r="AD1549" s="448">
        <v>2.6333333333333333</v>
      </c>
      <c r="AE1549" s="448">
        <v>3.0444444444444443</v>
      </c>
      <c r="AF1549" s="848">
        <v>6.1652999999999999E-2</v>
      </c>
      <c r="AG1549" s="448">
        <v>1796735.4203333333</v>
      </c>
      <c r="AH1549" s="448">
        <v>2077238.4184444442</v>
      </c>
      <c r="AI1549" s="448">
        <v>42066.124887269994</v>
      </c>
      <c r="AJ1549" s="448">
        <v>2.6333333333333333</v>
      </c>
      <c r="AK1549" s="448">
        <v>3.0444444444444443</v>
      </c>
      <c r="AL1549" s="448">
        <v>6.1652999999999993E-2</v>
      </c>
    </row>
    <row r="1550" spans="1:38">
      <c r="A1550" s="437" t="s">
        <v>1655</v>
      </c>
      <c r="B1550" s="437" t="s">
        <v>3328</v>
      </c>
      <c r="C1550" s="437" t="s">
        <v>517</v>
      </c>
      <c r="D1550" s="437" t="s">
        <v>518</v>
      </c>
      <c r="E1550" s="437" t="s">
        <v>1393</v>
      </c>
      <c r="F1550" s="437" t="s">
        <v>538</v>
      </c>
      <c r="G1550" s="437" t="s">
        <v>1369</v>
      </c>
      <c r="H1550" s="437" t="s">
        <v>537</v>
      </c>
      <c r="I1550" s="437" t="s">
        <v>0</v>
      </c>
      <c r="J1550" s="437" t="s">
        <v>539</v>
      </c>
      <c r="K1550" s="437" t="s">
        <v>521</v>
      </c>
      <c r="L1550" s="437" t="s">
        <v>533</v>
      </c>
      <c r="M1550" s="437">
        <v>1</v>
      </c>
      <c r="N1550" s="437">
        <v>1</v>
      </c>
      <c r="O1550" s="437">
        <v>1</v>
      </c>
      <c r="P1550" s="437">
        <v>1</v>
      </c>
      <c r="Q1550" s="437">
        <v>1</v>
      </c>
      <c r="R1550" s="437">
        <v>1</v>
      </c>
      <c r="S1550" s="448">
        <v>0</v>
      </c>
      <c r="T1550" s="448">
        <v>682304.59</v>
      </c>
      <c r="U1550" s="448">
        <v>0</v>
      </c>
      <c r="V1550" s="448">
        <v>0</v>
      </c>
      <c r="W1550" s="448">
        <v>0</v>
      </c>
      <c r="X1550" s="448">
        <v>0</v>
      </c>
      <c r="Y1550" s="448">
        <v>0</v>
      </c>
      <c r="Z1550" s="448">
        <v>682304.59</v>
      </c>
      <c r="AA1550" s="846">
        <v>44291</v>
      </c>
      <c r="AB1550" s="846">
        <v>46117</v>
      </c>
      <c r="AC1550" s="847">
        <v>682304.59</v>
      </c>
      <c r="AD1550" s="448">
        <v>4.6611111111111114</v>
      </c>
      <c r="AE1550" s="448">
        <v>5.072222222222222</v>
      </c>
      <c r="AF1550" s="848">
        <v>7.1294999999999997E-2</v>
      </c>
      <c r="AG1550" s="448">
        <v>3180297.5056111109</v>
      </c>
      <c r="AH1550" s="448">
        <v>3460800.5037222221</v>
      </c>
      <c r="AI1550" s="448">
        <v>48644.905744049996</v>
      </c>
      <c r="AJ1550" s="448">
        <v>4.6611111111111114</v>
      </c>
      <c r="AK1550" s="448">
        <v>5.072222222222222</v>
      </c>
      <c r="AL1550" s="448">
        <v>7.1294999999999997E-2</v>
      </c>
    </row>
    <row r="1551" spans="1:38">
      <c r="A1551" s="437" t="s">
        <v>1656</v>
      </c>
      <c r="B1551" s="437" t="s">
        <v>3329</v>
      </c>
      <c r="C1551" s="437" t="s">
        <v>517</v>
      </c>
      <c r="D1551" s="437" t="s">
        <v>518</v>
      </c>
      <c r="E1551" s="437" t="s">
        <v>1393</v>
      </c>
      <c r="F1551" s="437" t="s">
        <v>538</v>
      </c>
      <c r="G1551" s="437" t="s">
        <v>1369</v>
      </c>
      <c r="H1551" s="437" t="s">
        <v>537</v>
      </c>
      <c r="I1551" s="437" t="s">
        <v>0</v>
      </c>
      <c r="J1551" s="437" t="s">
        <v>539</v>
      </c>
      <c r="K1551" s="437" t="s">
        <v>521</v>
      </c>
      <c r="L1551" s="437" t="s">
        <v>533</v>
      </c>
      <c r="M1551" s="437">
        <v>1</v>
      </c>
      <c r="N1551" s="437">
        <v>1</v>
      </c>
      <c r="O1551" s="437">
        <v>1</v>
      </c>
      <c r="P1551" s="437">
        <v>1</v>
      </c>
      <c r="Q1551" s="437">
        <v>1</v>
      </c>
      <c r="R1551" s="437">
        <v>1</v>
      </c>
      <c r="S1551" s="448">
        <v>0</v>
      </c>
      <c r="T1551" s="448">
        <v>5577927</v>
      </c>
      <c r="U1551" s="448">
        <v>0</v>
      </c>
      <c r="V1551" s="448">
        <v>0</v>
      </c>
      <c r="W1551" s="448">
        <v>0</v>
      </c>
      <c r="X1551" s="448">
        <v>0</v>
      </c>
      <c r="Y1551" s="448">
        <v>0</v>
      </c>
      <c r="Z1551" s="448">
        <v>5577927</v>
      </c>
      <c r="AA1551" s="846">
        <v>44291</v>
      </c>
      <c r="AB1551" s="846">
        <v>44656</v>
      </c>
      <c r="AC1551" s="847">
        <v>5577927</v>
      </c>
      <c r="AD1551" s="448">
        <v>0.60277777777777775</v>
      </c>
      <c r="AE1551" s="448">
        <v>1.0138888888888888</v>
      </c>
      <c r="AF1551" s="848">
        <v>0.03</v>
      </c>
      <c r="AG1551" s="448">
        <v>3362250.4416666664</v>
      </c>
      <c r="AH1551" s="448">
        <v>5655398.208333333</v>
      </c>
      <c r="AI1551" s="448">
        <v>167337.81</v>
      </c>
      <c r="AJ1551" s="448">
        <v>0.60277777777777775</v>
      </c>
      <c r="AK1551" s="448">
        <v>1.0138888888888888</v>
      </c>
      <c r="AL1551" s="448">
        <v>0.03</v>
      </c>
    </row>
    <row r="1552" spans="1:38">
      <c r="A1552" s="437" t="s">
        <v>1657</v>
      </c>
      <c r="B1552" s="437" t="s">
        <v>3330</v>
      </c>
      <c r="C1552" s="437" t="s">
        <v>517</v>
      </c>
      <c r="D1552" s="437" t="s">
        <v>518</v>
      </c>
      <c r="E1552" s="437" t="s">
        <v>1393</v>
      </c>
      <c r="F1552" s="437" t="s">
        <v>538</v>
      </c>
      <c r="G1552" s="437" t="s">
        <v>1369</v>
      </c>
      <c r="H1552" s="437" t="s">
        <v>537</v>
      </c>
      <c r="I1552" s="437" t="s">
        <v>0</v>
      </c>
      <c r="J1552" s="437" t="s">
        <v>539</v>
      </c>
      <c r="K1552" s="437" t="s">
        <v>521</v>
      </c>
      <c r="L1552" s="437" t="s">
        <v>533</v>
      </c>
      <c r="M1552" s="437">
        <v>1</v>
      </c>
      <c r="N1552" s="437">
        <v>1</v>
      </c>
      <c r="O1552" s="437">
        <v>1</v>
      </c>
      <c r="P1552" s="437">
        <v>1</v>
      </c>
      <c r="Q1552" s="437">
        <v>1</v>
      </c>
      <c r="R1552" s="437">
        <v>1</v>
      </c>
      <c r="S1552" s="448">
        <v>0</v>
      </c>
      <c r="T1552" s="448">
        <v>317943.67</v>
      </c>
      <c r="U1552" s="448">
        <v>0</v>
      </c>
      <c r="V1552" s="448">
        <v>0</v>
      </c>
      <c r="W1552" s="448">
        <v>0</v>
      </c>
      <c r="X1552" s="448">
        <v>0</v>
      </c>
      <c r="Y1552" s="448">
        <v>0</v>
      </c>
      <c r="Z1552" s="448">
        <v>317943.67</v>
      </c>
      <c r="AA1552" s="846">
        <v>44291</v>
      </c>
      <c r="AB1552" s="846">
        <v>44656</v>
      </c>
      <c r="AC1552" s="847">
        <v>317943.67</v>
      </c>
      <c r="AD1552" s="448">
        <v>0.60277777777777775</v>
      </c>
      <c r="AE1552" s="448">
        <v>1.0138888888888888</v>
      </c>
      <c r="AF1552" s="848">
        <v>0.03</v>
      </c>
      <c r="AG1552" s="448">
        <v>191649.37886111109</v>
      </c>
      <c r="AH1552" s="448">
        <v>322359.55430555553</v>
      </c>
      <c r="AI1552" s="448">
        <v>9538.3100999999988</v>
      </c>
      <c r="AJ1552" s="448">
        <v>0.60277777777777775</v>
      </c>
      <c r="AK1552" s="448">
        <v>1.0138888888888888</v>
      </c>
      <c r="AL1552" s="448">
        <v>0.03</v>
      </c>
    </row>
    <row r="1553" spans="1:38">
      <c r="A1553" s="437" t="s">
        <v>1658</v>
      </c>
      <c r="B1553" s="437" t="s">
        <v>3331</v>
      </c>
      <c r="C1553" s="437" t="s">
        <v>517</v>
      </c>
      <c r="D1553" s="437" t="s">
        <v>518</v>
      </c>
      <c r="E1553" s="437" t="s">
        <v>1393</v>
      </c>
      <c r="F1553" s="437" t="s">
        <v>538</v>
      </c>
      <c r="G1553" s="437" t="s">
        <v>1369</v>
      </c>
      <c r="H1553" s="437" t="s">
        <v>537</v>
      </c>
      <c r="I1553" s="437" t="s">
        <v>0</v>
      </c>
      <c r="J1553" s="437" t="s">
        <v>539</v>
      </c>
      <c r="K1553" s="437" t="s">
        <v>521</v>
      </c>
      <c r="L1553" s="437" t="s">
        <v>533</v>
      </c>
      <c r="M1553" s="437">
        <v>1</v>
      </c>
      <c r="N1553" s="437">
        <v>1</v>
      </c>
      <c r="O1553" s="437">
        <v>1</v>
      </c>
      <c r="P1553" s="437">
        <v>1</v>
      </c>
      <c r="Q1553" s="437">
        <v>1</v>
      </c>
      <c r="R1553" s="437">
        <v>1</v>
      </c>
      <c r="S1553" s="448">
        <v>0</v>
      </c>
      <c r="T1553" s="448">
        <v>627775.63</v>
      </c>
      <c r="U1553" s="448">
        <v>0</v>
      </c>
      <c r="V1553" s="448">
        <v>0</v>
      </c>
      <c r="W1553" s="448">
        <v>0</v>
      </c>
      <c r="X1553" s="448">
        <v>0</v>
      </c>
      <c r="Y1553" s="448">
        <v>0</v>
      </c>
      <c r="Z1553" s="448">
        <v>627775.63</v>
      </c>
      <c r="AA1553" s="846">
        <v>44291</v>
      </c>
      <c r="AB1553" s="846">
        <v>45387</v>
      </c>
      <c r="AC1553" s="847">
        <v>627775.63</v>
      </c>
      <c r="AD1553" s="448">
        <v>2.6333333333333333</v>
      </c>
      <c r="AE1553" s="448">
        <v>3.0444444444444443</v>
      </c>
      <c r="AF1553" s="848">
        <v>6.1652999999999999E-2</v>
      </c>
      <c r="AG1553" s="448">
        <v>1653142.4923333332</v>
      </c>
      <c r="AH1553" s="448">
        <v>1911228.0291111111</v>
      </c>
      <c r="AI1553" s="448">
        <v>38704.250916390003</v>
      </c>
      <c r="AJ1553" s="448">
        <v>2.6333333333333333</v>
      </c>
      <c r="AK1553" s="448">
        <v>3.0444444444444443</v>
      </c>
      <c r="AL1553" s="448">
        <v>6.1653000000000006E-2</v>
      </c>
    </row>
    <row r="1554" spans="1:38">
      <c r="A1554" s="437" t="s">
        <v>1659</v>
      </c>
      <c r="B1554" s="437" t="s">
        <v>3332</v>
      </c>
      <c r="C1554" s="437" t="s">
        <v>517</v>
      </c>
      <c r="D1554" s="437" t="s">
        <v>518</v>
      </c>
      <c r="E1554" s="437" t="s">
        <v>1393</v>
      </c>
      <c r="F1554" s="437" t="s">
        <v>538</v>
      </c>
      <c r="G1554" s="437" t="s">
        <v>1369</v>
      </c>
      <c r="H1554" s="437" t="s">
        <v>537</v>
      </c>
      <c r="I1554" s="437" t="s">
        <v>0</v>
      </c>
      <c r="J1554" s="437" t="s">
        <v>539</v>
      </c>
      <c r="K1554" s="437" t="s">
        <v>521</v>
      </c>
      <c r="L1554" s="437" t="s">
        <v>533</v>
      </c>
      <c r="M1554" s="437">
        <v>1</v>
      </c>
      <c r="N1554" s="437">
        <v>1</v>
      </c>
      <c r="O1554" s="437">
        <v>1</v>
      </c>
      <c r="P1554" s="437">
        <v>1</v>
      </c>
      <c r="Q1554" s="437">
        <v>1</v>
      </c>
      <c r="R1554" s="437">
        <v>1</v>
      </c>
      <c r="S1554" s="448">
        <v>0</v>
      </c>
      <c r="T1554" s="448">
        <v>625422.69999999995</v>
      </c>
      <c r="U1554" s="448">
        <v>0</v>
      </c>
      <c r="V1554" s="448">
        <v>0</v>
      </c>
      <c r="W1554" s="448">
        <v>0</v>
      </c>
      <c r="X1554" s="448">
        <v>0</v>
      </c>
      <c r="Y1554" s="448">
        <v>0</v>
      </c>
      <c r="Z1554" s="448">
        <v>625422.69999999995</v>
      </c>
      <c r="AA1554" s="846">
        <v>44291</v>
      </c>
      <c r="AB1554" s="846">
        <v>46117</v>
      </c>
      <c r="AC1554" s="847">
        <v>625422.69999999995</v>
      </c>
      <c r="AD1554" s="448">
        <v>4.6611111111111114</v>
      </c>
      <c r="AE1554" s="448">
        <v>5.072222222222222</v>
      </c>
      <c r="AF1554" s="848">
        <v>7.1294999999999997E-2</v>
      </c>
      <c r="AG1554" s="448">
        <v>2915164.696111111</v>
      </c>
      <c r="AH1554" s="448">
        <v>3172282.9172222218</v>
      </c>
      <c r="AI1554" s="448">
        <v>44589.511396499998</v>
      </c>
      <c r="AJ1554" s="448">
        <v>4.6611111111111114</v>
      </c>
      <c r="AK1554" s="448">
        <v>5.072222222222222</v>
      </c>
      <c r="AL1554" s="448">
        <v>7.1294999999999997E-2</v>
      </c>
    </row>
    <row r="1555" spans="1:38">
      <c r="A1555" s="437" t="s">
        <v>1660</v>
      </c>
      <c r="B1555" s="437" t="s">
        <v>3333</v>
      </c>
      <c r="C1555" s="437" t="s">
        <v>517</v>
      </c>
      <c r="D1555" s="437" t="s">
        <v>518</v>
      </c>
      <c r="E1555" s="437" t="s">
        <v>1393</v>
      </c>
      <c r="F1555" s="437" t="s">
        <v>538</v>
      </c>
      <c r="G1555" s="437" t="s">
        <v>1369</v>
      </c>
      <c r="H1555" s="437" t="s">
        <v>537</v>
      </c>
      <c r="I1555" s="437" t="s">
        <v>0</v>
      </c>
      <c r="J1555" s="437" t="s">
        <v>539</v>
      </c>
      <c r="K1555" s="437" t="s">
        <v>521</v>
      </c>
      <c r="L1555" s="437" t="s">
        <v>533</v>
      </c>
      <c r="M1555" s="437">
        <v>1</v>
      </c>
      <c r="N1555" s="437">
        <v>1</v>
      </c>
      <c r="O1555" s="437">
        <v>1</v>
      </c>
      <c r="P1555" s="437">
        <v>1</v>
      </c>
      <c r="Q1555" s="437">
        <v>1</v>
      </c>
      <c r="R1555" s="437">
        <v>1</v>
      </c>
      <c r="S1555" s="448">
        <v>0</v>
      </c>
      <c r="T1555" s="448">
        <v>44545</v>
      </c>
      <c r="U1555" s="448">
        <v>0</v>
      </c>
      <c r="V1555" s="448">
        <v>0</v>
      </c>
      <c r="W1555" s="448">
        <v>0</v>
      </c>
      <c r="X1555" s="448">
        <v>0</v>
      </c>
      <c r="Y1555" s="448">
        <v>0</v>
      </c>
      <c r="Z1555" s="448">
        <v>44545</v>
      </c>
      <c r="AA1555" s="846">
        <v>44414</v>
      </c>
      <c r="AB1555" s="846">
        <v>45875</v>
      </c>
      <c r="AC1555" s="847">
        <v>44545</v>
      </c>
      <c r="AD1555" s="448">
        <v>3.9888888888888889</v>
      </c>
      <c r="AE1555" s="448">
        <v>4.0583333333333336</v>
      </c>
      <c r="AF1555" s="848">
        <v>4.7100000000000003E-2</v>
      </c>
      <c r="AG1555" s="448">
        <v>177685.05555555556</v>
      </c>
      <c r="AH1555" s="448">
        <v>180778.45833333334</v>
      </c>
      <c r="AI1555" s="448">
        <v>2098.0695000000001</v>
      </c>
      <c r="AJ1555" s="448">
        <v>3.9888888888888889</v>
      </c>
      <c r="AK1555" s="448">
        <v>4.0583333333333336</v>
      </c>
      <c r="AL1555" s="448">
        <v>4.7100000000000003E-2</v>
      </c>
    </row>
    <row r="1556" spans="1:38">
      <c r="A1556" s="437" t="s">
        <v>1660</v>
      </c>
      <c r="B1556" s="437" t="s">
        <v>3334</v>
      </c>
      <c r="C1556" s="437" t="s">
        <v>517</v>
      </c>
      <c r="D1556" s="437" t="s">
        <v>518</v>
      </c>
      <c r="E1556" s="437" t="s">
        <v>1393</v>
      </c>
      <c r="F1556" s="437" t="s">
        <v>538</v>
      </c>
      <c r="G1556" s="437" t="s">
        <v>1369</v>
      </c>
      <c r="H1556" s="437" t="s">
        <v>537</v>
      </c>
      <c r="I1556" s="437" t="s">
        <v>0</v>
      </c>
      <c r="J1556" s="437" t="s">
        <v>539</v>
      </c>
      <c r="K1556" s="437" t="s">
        <v>521</v>
      </c>
      <c r="L1556" s="437" t="s">
        <v>533</v>
      </c>
      <c r="M1556" s="437">
        <v>1</v>
      </c>
      <c r="N1556" s="437">
        <v>1</v>
      </c>
      <c r="O1556" s="437">
        <v>1</v>
      </c>
      <c r="P1556" s="437">
        <v>1</v>
      </c>
      <c r="Q1556" s="437">
        <v>1</v>
      </c>
      <c r="R1556" s="437">
        <v>1</v>
      </c>
      <c r="S1556" s="448">
        <v>0</v>
      </c>
      <c r="T1556" s="448">
        <v>53100</v>
      </c>
      <c r="U1556" s="448">
        <v>0</v>
      </c>
      <c r="V1556" s="448">
        <v>0</v>
      </c>
      <c r="W1556" s="448">
        <v>0</v>
      </c>
      <c r="X1556" s="448">
        <v>0</v>
      </c>
      <c r="Y1556" s="448">
        <v>0</v>
      </c>
      <c r="Z1556" s="448">
        <v>53100</v>
      </c>
      <c r="AA1556" s="846">
        <v>44414</v>
      </c>
      <c r="AB1556" s="846">
        <v>46605</v>
      </c>
      <c r="AC1556" s="847">
        <v>53100</v>
      </c>
      <c r="AD1556" s="448">
        <v>6.0166666666666666</v>
      </c>
      <c r="AE1556" s="448">
        <v>6.0861111111111112</v>
      </c>
      <c r="AF1556" s="848">
        <v>5.3600000000000002E-2</v>
      </c>
      <c r="AG1556" s="448">
        <v>319485</v>
      </c>
      <c r="AH1556" s="448">
        <v>323172.5</v>
      </c>
      <c r="AI1556" s="448">
        <v>2846.1600000000003</v>
      </c>
      <c r="AJ1556" s="448">
        <v>6.0166666666666666</v>
      </c>
      <c r="AK1556" s="448">
        <v>6.0861111111111112</v>
      </c>
      <c r="AL1556" s="448">
        <v>5.3600000000000009E-2</v>
      </c>
    </row>
    <row r="1557" spans="1:38">
      <c r="A1557" s="437" t="s">
        <v>1660</v>
      </c>
      <c r="B1557" s="437" t="s">
        <v>3335</v>
      </c>
      <c r="C1557" s="437" t="s">
        <v>517</v>
      </c>
      <c r="D1557" s="437" t="s">
        <v>518</v>
      </c>
      <c r="E1557" s="437" t="s">
        <v>1393</v>
      </c>
      <c r="F1557" s="437" t="s">
        <v>538</v>
      </c>
      <c r="G1557" s="437" t="s">
        <v>1369</v>
      </c>
      <c r="H1557" s="437" t="s">
        <v>537</v>
      </c>
      <c r="I1557" s="437" t="s">
        <v>0</v>
      </c>
      <c r="J1557" s="437" t="s">
        <v>539</v>
      </c>
      <c r="K1557" s="437" t="s">
        <v>521</v>
      </c>
      <c r="L1557" s="437" t="s">
        <v>533</v>
      </c>
      <c r="M1557" s="437">
        <v>1</v>
      </c>
      <c r="N1557" s="437">
        <v>1</v>
      </c>
      <c r="O1557" s="437">
        <v>1</v>
      </c>
      <c r="P1557" s="437">
        <v>1</v>
      </c>
      <c r="Q1557" s="437">
        <v>1</v>
      </c>
      <c r="R1557" s="437">
        <v>1</v>
      </c>
      <c r="S1557" s="448">
        <v>0</v>
      </c>
      <c r="T1557" s="448">
        <v>102955</v>
      </c>
      <c r="U1557" s="448">
        <v>0</v>
      </c>
      <c r="V1557" s="448">
        <v>0</v>
      </c>
      <c r="W1557" s="448">
        <v>0</v>
      </c>
      <c r="X1557" s="448">
        <v>0</v>
      </c>
      <c r="Y1557" s="448">
        <v>0</v>
      </c>
      <c r="Z1557" s="448">
        <v>102955</v>
      </c>
      <c r="AA1557" s="846">
        <v>44414</v>
      </c>
      <c r="AB1557" s="846">
        <v>46971</v>
      </c>
      <c r="AC1557" s="847">
        <v>102955</v>
      </c>
      <c r="AD1557" s="448">
        <v>7.0333333333333332</v>
      </c>
      <c r="AE1557" s="448">
        <v>7.1027777777777779</v>
      </c>
      <c r="AF1557" s="848">
        <v>5.6399999999999999E-2</v>
      </c>
      <c r="AG1557" s="448">
        <v>724116.83333333337</v>
      </c>
      <c r="AH1557" s="448">
        <v>731266.48611111112</v>
      </c>
      <c r="AI1557" s="448">
        <v>5806.6620000000003</v>
      </c>
      <c r="AJ1557" s="448">
        <v>7.0333333333333341</v>
      </c>
      <c r="AK1557" s="448">
        <v>7.1027777777777779</v>
      </c>
      <c r="AL1557" s="448">
        <v>5.6400000000000006E-2</v>
      </c>
    </row>
    <row r="1558" spans="1:38">
      <c r="A1558" s="437" t="s">
        <v>1660</v>
      </c>
      <c r="B1558" s="437" t="s">
        <v>3336</v>
      </c>
      <c r="C1558" s="437" t="s">
        <v>517</v>
      </c>
      <c r="D1558" s="437" t="s">
        <v>518</v>
      </c>
      <c r="E1558" s="437" t="s">
        <v>1393</v>
      </c>
      <c r="F1558" s="437" t="s">
        <v>538</v>
      </c>
      <c r="G1558" s="437" t="s">
        <v>1369</v>
      </c>
      <c r="H1558" s="437" t="s">
        <v>537</v>
      </c>
      <c r="I1558" s="437" t="s">
        <v>0</v>
      </c>
      <c r="J1558" s="437" t="s">
        <v>539</v>
      </c>
      <c r="K1558" s="437" t="s">
        <v>521</v>
      </c>
      <c r="L1558" s="437" t="s">
        <v>533</v>
      </c>
      <c r="M1558" s="437">
        <v>1</v>
      </c>
      <c r="N1558" s="437">
        <v>1</v>
      </c>
      <c r="O1558" s="437">
        <v>1</v>
      </c>
      <c r="P1558" s="437">
        <v>1</v>
      </c>
      <c r="Q1558" s="437">
        <v>1</v>
      </c>
      <c r="R1558" s="437">
        <v>1</v>
      </c>
      <c r="S1558" s="448">
        <v>0</v>
      </c>
      <c r="T1558" s="448">
        <v>2512515</v>
      </c>
      <c r="U1558" s="448">
        <v>0</v>
      </c>
      <c r="V1558" s="448">
        <v>0</v>
      </c>
      <c r="W1558" s="448">
        <v>0</v>
      </c>
      <c r="X1558" s="448">
        <v>0</v>
      </c>
      <c r="Y1558" s="448">
        <v>0</v>
      </c>
      <c r="Z1558" s="448">
        <v>2512515</v>
      </c>
      <c r="AA1558" s="846">
        <v>44414</v>
      </c>
      <c r="AB1558" s="846">
        <v>47336</v>
      </c>
      <c r="AC1558" s="847">
        <v>2512515</v>
      </c>
      <c r="AD1558" s="448">
        <v>8.0472222222222225</v>
      </c>
      <c r="AE1558" s="448">
        <v>8.1166666666666671</v>
      </c>
      <c r="AF1558" s="848">
        <v>5.9299999999999999E-2</v>
      </c>
      <c r="AG1558" s="448">
        <v>20218766.541666668</v>
      </c>
      <c r="AH1558" s="448">
        <v>20393246.75</v>
      </c>
      <c r="AI1558" s="448">
        <v>148992.13949999999</v>
      </c>
      <c r="AJ1558" s="448">
        <v>8.0472222222222225</v>
      </c>
      <c r="AK1558" s="448">
        <v>8.1166666666666671</v>
      </c>
      <c r="AL1558" s="448">
        <v>5.9299999999999999E-2</v>
      </c>
    </row>
    <row r="1559" spans="1:38">
      <c r="A1559" s="437" t="s">
        <v>1660</v>
      </c>
      <c r="B1559" s="437" t="s">
        <v>3337</v>
      </c>
      <c r="C1559" s="437" t="s">
        <v>517</v>
      </c>
      <c r="D1559" s="437" t="s">
        <v>518</v>
      </c>
      <c r="E1559" s="437" t="s">
        <v>1393</v>
      </c>
      <c r="F1559" s="437" t="s">
        <v>538</v>
      </c>
      <c r="G1559" s="437" t="s">
        <v>1369</v>
      </c>
      <c r="H1559" s="437" t="s">
        <v>537</v>
      </c>
      <c r="I1559" s="437" t="s">
        <v>0</v>
      </c>
      <c r="J1559" s="437" t="s">
        <v>539</v>
      </c>
      <c r="K1559" s="437" t="s">
        <v>521</v>
      </c>
      <c r="L1559" s="437" t="s">
        <v>533</v>
      </c>
      <c r="M1559" s="437">
        <v>1</v>
      </c>
      <c r="N1559" s="437">
        <v>1</v>
      </c>
      <c r="O1559" s="437">
        <v>1</v>
      </c>
      <c r="P1559" s="437">
        <v>1</v>
      </c>
      <c r="Q1559" s="437">
        <v>1</v>
      </c>
      <c r="R1559" s="437">
        <v>1</v>
      </c>
      <c r="S1559" s="448">
        <v>0</v>
      </c>
      <c r="T1559" s="448">
        <v>5635975</v>
      </c>
      <c r="U1559" s="448">
        <v>0</v>
      </c>
      <c r="V1559" s="448">
        <v>0</v>
      </c>
      <c r="W1559" s="448">
        <v>0</v>
      </c>
      <c r="X1559" s="448">
        <v>0</v>
      </c>
      <c r="Y1559" s="448">
        <v>0</v>
      </c>
      <c r="Z1559" s="448">
        <v>5635975</v>
      </c>
      <c r="AA1559" s="846">
        <v>44414</v>
      </c>
      <c r="AB1559" s="846">
        <v>47701</v>
      </c>
      <c r="AC1559" s="847">
        <v>5635975</v>
      </c>
      <c r="AD1559" s="448">
        <v>9.0611111111111118</v>
      </c>
      <c r="AE1559" s="448">
        <v>9.1305555555555564</v>
      </c>
      <c r="AF1559" s="848">
        <v>6.2100000000000002E-2</v>
      </c>
      <c r="AG1559" s="448">
        <v>51068195.694444448</v>
      </c>
      <c r="AH1559" s="448">
        <v>51459582.847222224</v>
      </c>
      <c r="AI1559" s="448">
        <v>349994.04749999999</v>
      </c>
      <c r="AJ1559" s="448">
        <v>9.0611111111111118</v>
      </c>
      <c r="AK1559" s="448">
        <v>9.1305555555555564</v>
      </c>
      <c r="AL1559" s="448">
        <v>6.2099999999999995E-2</v>
      </c>
    </row>
    <row r="1560" spans="1:38">
      <c r="A1560" s="437" t="s">
        <v>1660</v>
      </c>
      <c r="B1560" s="437" t="s">
        <v>3338</v>
      </c>
      <c r="C1560" s="437" t="s">
        <v>517</v>
      </c>
      <c r="D1560" s="437" t="s">
        <v>518</v>
      </c>
      <c r="E1560" s="437" t="s">
        <v>1393</v>
      </c>
      <c r="F1560" s="437" t="s">
        <v>538</v>
      </c>
      <c r="G1560" s="437" t="s">
        <v>1369</v>
      </c>
      <c r="H1560" s="437" t="s">
        <v>537</v>
      </c>
      <c r="I1560" s="437" t="s">
        <v>0</v>
      </c>
      <c r="J1560" s="437" t="s">
        <v>539</v>
      </c>
      <c r="K1560" s="437" t="s">
        <v>521</v>
      </c>
      <c r="L1560" s="437" t="s">
        <v>533</v>
      </c>
      <c r="M1560" s="437">
        <v>1</v>
      </c>
      <c r="N1560" s="437">
        <v>1</v>
      </c>
      <c r="O1560" s="437">
        <v>1</v>
      </c>
      <c r="P1560" s="437">
        <v>1</v>
      </c>
      <c r="Q1560" s="437">
        <v>1</v>
      </c>
      <c r="R1560" s="437">
        <v>1</v>
      </c>
      <c r="S1560" s="448">
        <v>0</v>
      </c>
      <c r="T1560" s="448">
        <v>52067.5</v>
      </c>
      <c r="U1560" s="448">
        <v>0</v>
      </c>
      <c r="V1560" s="448">
        <v>0</v>
      </c>
      <c r="W1560" s="448">
        <v>0</v>
      </c>
      <c r="X1560" s="448">
        <v>0</v>
      </c>
      <c r="Y1560" s="448">
        <v>0</v>
      </c>
      <c r="Z1560" s="448">
        <v>52067.5</v>
      </c>
      <c r="AA1560" s="846">
        <v>44414</v>
      </c>
      <c r="AB1560" s="846">
        <v>48066</v>
      </c>
      <c r="AC1560" s="847">
        <v>52067.5</v>
      </c>
      <c r="AD1560" s="448">
        <v>10.074999999999999</v>
      </c>
      <c r="AE1560" s="448">
        <v>10.144444444444444</v>
      </c>
      <c r="AF1560" s="848">
        <v>6.5000000000000002E-2</v>
      </c>
      <c r="AG1560" s="448">
        <v>524580.0625</v>
      </c>
      <c r="AH1560" s="448">
        <v>528195.86111111112</v>
      </c>
      <c r="AI1560" s="448">
        <v>3384.3875000000003</v>
      </c>
      <c r="AJ1560" s="448">
        <v>10.074999999999999</v>
      </c>
      <c r="AK1560" s="448">
        <v>10.144444444444444</v>
      </c>
      <c r="AL1560" s="448">
        <v>6.5000000000000002E-2</v>
      </c>
    </row>
    <row r="1561" spans="1:38">
      <c r="A1561" s="437" t="s">
        <v>1661</v>
      </c>
      <c r="B1561" s="437" t="s">
        <v>3339</v>
      </c>
      <c r="C1561" s="437" t="s">
        <v>517</v>
      </c>
      <c r="D1561" s="437" t="s">
        <v>518</v>
      </c>
      <c r="E1561" s="437" t="s">
        <v>1393</v>
      </c>
      <c r="F1561" s="437" t="s">
        <v>33</v>
      </c>
      <c r="G1561" s="437" t="s">
        <v>1370</v>
      </c>
      <c r="H1561" s="437" t="s">
        <v>519</v>
      </c>
      <c r="I1561" s="437" t="s">
        <v>1</v>
      </c>
      <c r="J1561" s="437" t="s">
        <v>1130</v>
      </c>
      <c r="K1561" s="437" t="s">
        <v>521</v>
      </c>
      <c r="L1561" s="437" t="s">
        <v>533</v>
      </c>
      <c r="M1561" s="437">
        <v>1</v>
      </c>
      <c r="N1561" s="437">
        <v>1</v>
      </c>
      <c r="O1561" s="437">
        <v>1</v>
      </c>
      <c r="P1561" s="437">
        <v>0</v>
      </c>
      <c r="Q1561" s="437">
        <v>0</v>
      </c>
      <c r="R1561" s="437">
        <v>1</v>
      </c>
      <c r="S1561" s="448">
        <v>0</v>
      </c>
      <c r="T1561" s="448">
        <v>126653981.23999999</v>
      </c>
      <c r="U1561" s="448">
        <v>0</v>
      </c>
      <c r="V1561" s="448">
        <v>0</v>
      </c>
      <c r="W1561" s="448">
        <v>0</v>
      </c>
      <c r="X1561" s="448">
        <v>0</v>
      </c>
      <c r="Y1561" s="448">
        <v>0</v>
      </c>
      <c r="Z1561" s="448">
        <v>126653981.23999999</v>
      </c>
      <c r="AA1561" s="846">
        <v>44291</v>
      </c>
      <c r="AB1561" s="846">
        <v>46117</v>
      </c>
      <c r="AC1561" s="847">
        <v>126653981.23999999</v>
      </c>
      <c r="AD1561" s="448">
        <v>4.6611111111111114</v>
      </c>
      <c r="AE1561" s="448">
        <v>5.072222222222222</v>
      </c>
      <c r="AF1561" s="848">
        <v>7.1294999999999997E-2</v>
      </c>
      <c r="AG1561" s="448">
        <v>590348279.22422218</v>
      </c>
      <c r="AH1561" s="448">
        <v>642417138.17844439</v>
      </c>
      <c r="AI1561" s="448">
        <v>9029795.5925057996</v>
      </c>
      <c r="AJ1561" s="448">
        <v>4.6611111111111114</v>
      </c>
      <c r="AK1561" s="448">
        <v>5.072222222222222</v>
      </c>
      <c r="AL1561" s="448">
        <v>7.1294999999999997E-2</v>
      </c>
    </row>
    <row r="1562" spans="1:38">
      <c r="A1562" s="437" t="s">
        <v>1662</v>
      </c>
      <c r="B1562" s="437" t="s">
        <v>3340</v>
      </c>
      <c r="C1562" s="437" t="s">
        <v>517</v>
      </c>
      <c r="D1562" s="437" t="s">
        <v>518</v>
      </c>
      <c r="E1562" s="437" t="s">
        <v>1393</v>
      </c>
      <c r="F1562" s="437" t="s">
        <v>538</v>
      </c>
      <c r="G1562" s="437" t="s">
        <v>1369</v>
      </c>
      <c r="H1562" s="437" t="s">
        <v>537</v>
      </c>
      <c r="I1562" s="437" t="s">
        <v>0</v>
      </c>
      <c r="J1562" s="437" t="s">
        <v>539</v>
      </c>
      <c r="K1562" s="437" t="s">
        <v>521</v>
      </c>
      <c r="L1562" s="437" t="s">
        <v>533</v>
      </c>
      <c r="M1562" s="437">
        <v>1</v>
      </c>
      <c r="N1562" s="437">
        <v>1</v>
      </c>
      <c r="O1562" s="437">
        <v>1</v>
      </c>
      <c r="P1562" s="437">
        <v>1</v>
      </c>
      <c r="Q1562" s="437">
        <v>1</v>
      </c>
      <c r="R1562" s="437">
        <v>1</v>
      </c>
      <c r="S1562" s="448">
        <v>0</v>
      </c>
      <c r="T1562" s="448">
        <v>1097997.08</v>
      </c>
      <c r="U1562" s="448">
        <v>0</v>
      </c>
      <c r="V1562" s="448">
        <v>0</v>
      </c>
      <c r="W1562" s="448">
        <v>0</v>
      </c>
      <c r="X1562" s="448">
        <v>0</v>
      </c>
      <c r="Y1562" s="448">
        <v>0</v>
      </c>
      <c r="Z1562" s="448">
        <v>1097997.08</v>
      </c>
      <c r="AA1562" s="846">
        <v>44291</v>
      </c>
      <c r="AB1562" s="846">
        <v>45387</v>
      </c>
      <c r="AC1562" s="847">
        <v>1097997.08</v>
      </c>
      <c r="AD1562" s="448">
        <v>2.6333333333333333</v>
      </c>
      <c r="AE1562" s="448">
        <v>3.0444444444444443</v>
      </c>
      <c r="AF1562" s="848">
        <v>6.1652999999999999E-2</v>
      </c>
      <c r="AG1562" s="448">
        <v>2891392.3106666668</v>
      </c>
      <c r="AH1562" s="448">
        <v>3342791.1102222223</v>
      </c>
      <c r="AI1562" s="448">
        <v>67694.813973240001</v>
      </c>
      <c r="AJ1562" s="448">
        <v>2.6333333333333333</v>
      </c>
      <c r="AK1562" s="448">
        <v>3.0444444444444443</v>
      </c>
      <c r="AL1562" s="448">
        <v>6.1652999999999999E-2</v>
      </c>
    </row>
    <row r="1563" spans="1:38">
      <c r="A1563" s="437" t="s">
        <v>1663</v>
      </c>
      <c r="B1563" s="437" t="s">
        <v>3341</v>
      </c>
      <c r="C1563" s="437" t="s">
        <v>517</v>
      </c>
      <c r="D1563" s="437" t="s">
        <v>518</v>
      </c>
      <c r="E1563" s="437" t="s">
        <v>1393</v>
      </c>
      <c r="F1563" s="437" t="s">
        <v>538</v>
      </c>
      <c r="G1563" s="437" t="s">
        <v>1369</v>
      </c>
      <c r="H1563" s="437" t="s">
        <v>537</v>
      </c>
      <c r="I1563" s="437" t="s">
        <v>0</v>
      </c>
      <c r="J1563" s="437" t="s">
        <v>539</v>
      </c>
      <c r="K1563" s="437" t="s">
        <v>521</v>
      </c>
      <c r="L1563" s="437" t="s">
        <v>533</v>
      </c>
      <c r="M1563" s="437">
        <v>1</v>
      </c>
      <c r="N1563" s="437">
        <v>1</v>
      </c>
      <c r="O1563" s="437">
        <v>1</v>
      </c>
      <c r="P1563" s="437">
        <v>1</v>
      </c>
      <c r="Q1563" s="437">
        <v>1</v>
      </c>
      <c r="R1563" s="437">
        <v>1</v>
      </c>
      <c r="S1563" s="448">
        <v>0</v>
      </c>
      <c r="T1563" s="448">
        <v>1094019.6000000001</v>
      </c>
      <c r="U1563" s="448">
        <v>0</v>
      </c>
      <c r="V1563" s="448">
        <v>0</v>
      </c>
      <c r="W1563" s="448">
        <v>0</v>
      </c>
      <c r="X1563" s="448">
        <v>0</v>
      </c>
      <c r="Y1563" s="448">
        <v>0</v>
      </c>
      <c r="Z1563" s="448">
        <v>1094019.6000000001</v>
      </c>
      <c r="AA1563" s="846">
        <v>44291</v>
      </c>
      <c r="AB1563" s="846">
        <v>46117</v>
      </c>
      <c r="AC1563" s="847">
        <v>1094019.6000000001</v>
      </c>
      <c r="AD1563" s="448">
        <v>4.6611111111111114</v>
      </c>
      <c r="AE1563" s="448">
        <v>5.072222222222222</v>
      </c>
      <c r="AF1563" s="848">
        <v>7.1294999999999997E-2</v>
      </c>
      <c r="AG1563" s="448">
        <v>5099346.913333334</v>
      </c>
      <c r="AH1563" s="448">
        <v>5549110.5266666673</v>
      </c>
      <c r="AI1563" s="448">
        <v>77998.127382000006</v>
      </c>
      <c r="AJ1563" s="448">
        <v>4.6611111111111114</v>
      </c>
      <c r="AK1563" s="448">
        <v>5.072222222222222</v>
      </c>
      <c r="AL1563" s="448">
        <v>7.1294999999999997E-2</v>
      </c>
    </row>
    <row r="1564" spans="1:38">
      <c r="A1564" s="437" t="s">
        <v>1664</v>
      </c>
      <c r="B1564" s="437" t="s">
        <v>3342</v>
      </c>
      <c r="C1564" s="437" t="s">
        <v>517</v>
      </c>
      <c r="D1564" s="437" t="s">
        <v>518</v>
      </c>
      <c r="E1564" s="437" t="s">
        <v>1393</v>
      </c>
      <c r="F1564" s="437" t="s">
        <v>538</v>
      </c>
      <c r="G1564" s="437" t="s">
        <v>1369</v>
      </c>
      <c r="H1564" s="437" t="s">
        <v>537</v>
      </c>
      <c r="I1564" s="437" t="s">
        <v>0</v>
      </c>
      <c r="J1564" s="437" t="s">
        <v>539</v>
      </c>
      <c r="K1564" s="437" t="s">
        <v>521</v>
      </c>
      <c r="L1564" s="437" t="s">
        <v>533</v>
      </c>
      <c r="M1564" s="437">
        <v>1</v>
      </c>
      <c r="N1564" s="437">
        <v>1</v>
      </c>
      <c r="O1564" s="437">
        <v>1</v>
      </c>
      <c r="P1564" s="437">
        <v>1</v>
      </c>
      <c r="Q1564" s="437">
        <v>1</v>
      </c>
      <c r="R1564" s="437">
        <v>1</v>
      </c>
      <c r="S1564" s="448">
        <v>0</v>
      </c>
      <c r="T1564" s="448">
        <v>1097997.07</v>
      </c>
      <c r="U1564" s="448">
        <v>0</v>
      </c>
      <c r="V1564" s="448">
        <v>0</v>
      </c>
      <c r="W1564" s="448">
        <v>0</v>
      </c>
      <c r="X1564" s="448">
        <v>0</v>
      </c>
      <c r="Y1564" s="448">
        <v>0</v>
      </c>
      <c r="Z1564" s="448">
        <v>1097997.07</v>
      </c>
      <c r="AA1564" s="846">
        <v>44291</v>
      </c>
      <c r="AB1564" s="846">
        <v>45387</v>
      </c>
      <c r="AC1564" s="847">
        <v>1097997.07</v>
      </c>
      <c r="AD1564" s="448">
        <v>2.6333333333333333</v>
      </c>
      <c r="AE1564" s="448">
        <v>3.0444444444444443</v>
      </c>
      <c r="AF1564" s="848">
        <v>6.1652999999999999E-2</v>
      </c>
      <c r="AG1564" s="448">
        <v>2891392.2843333334</v>
      </c>
      <c r="AH1564" s="448">
        <v>3342791.0797777777</v>
      </c>
      <c r="AI1564" s="448">
        <v>67694.813356710001</v>
      </c>
      <c r="AJ1564" s="448">
        <v>2.6333333333333333</v>
      </c>
      <c r="AK1564" s="448">
        <v>3.0444444444444443</v>
      </c>
      <c r="AL1564" s="448">
        <v>6.1652999999999999E-2</v>
      </c>
    </row>
    <row r="1565" spans="1:38">
      <c r="A1565" s="437" t="s">
        <v>1665</v>
      </c>
      <c r="B1565" s="437" t="s">
        <v>3343</v>
      </c>
      <c r="C1565" s="437" t="s">
        <v>517</v>
      </c>
      <c r="D1565" s="437" t="s">
        <v>518</v>
      </c>
      <c r="E1565" s="437" t="s">
        <v>1393</v>
      </c>
      <c r="F1565" s="437" t="s">
        <v>538</v>
      </c>
      <c r="G1565" s="437" t="s">
        <v>1369</v>
      </c>
      <c r="H1565" s="437" t="s">
        <v>537</v>
      </c>
      <c r="I1565" s="437" t="s">
        <v>0</v>
      </c>
      <c r="J1565" s="437" t="s">
        <v>539</v>
      </c>
      <c r="K1565" s="437" t="s">
        <v>521</v>
      </c>
      <c r="L1565" s="437" t="s">
        <v>533</v>
      </c>
      <c r="M1565" s="437">
        <v>1</v>
      </c>
      <c r="N1565" s="437">
        <v>1</v>
      </c>
      <c r="O1565" s="437">
        <v>1</v>
      </c>
      <c r="P1565" s="437">
        <v>1</v>
      </c>
      <c r="Q1565" s="437">
        <v>1</v>
      </c>
      <c r="R1565" s="437">
        <v>1</v>
      </c>
      <c r="S1565" s="448">
        <v>0</v>
      </c>
      <c r="T1565" s="448">
        <v>1094019.6100000001</v>
      </c>
      <c r="U1565" s="448">
        <v>0</v>
      </c>
      <c r="V1565" s="448">
        <v>0</v>
      </c>
      <c r="W1565" s="448">
        <v>0</v>
      </c>
      <c r="X1565" s="448">
        <v>0</v>
      </c>
      <c r="Y1565" s="448">
        <v>0</v>
      </c>
      <c r="Z1565" s="448">
        <v>1094019.6100000001</v>
      </c>
      <c r="AA1565" s="846">
        <v>44291</v>
      </c>
      <c r="AB1565" s="846">
        <v>46117</v>
      </c>
      <c r="AC1565" s="847">
        <v>1094019.6100000001</v>
      </c>
      <c r="AD1565" s="448">
        <v>4.6611111111111114</v>
      </c>
      <c r="AE1565" s="448">
        <v>5.072222222222222</v>
      </c>
      <c r="AF1565" s="848">
        <v>7.1294999999999997E-2</v>
      </c>
      <c r="AG1565" s="448">
        <v>5099346.9599444456</v>
      </c>
      <c r="AH1565" s="448">
        <v>5549110.5773888892</v>
      </c>
      <c r="AI1565" s="448">
        <v>77998.128094950007</v>
      </c>
      <c r="AJ1565" s="448">
        <v>4.6611111111111114</v>
      </c>
      <c r="AK1565" s="448">
        <v>5.072222222222222</v>
      </c>
      <c r="AL1565" s="448">
        <v>7.1294999999999997E-2</v>
      </c>
    </row>
    <row r="1566" spans="1:38">
      <c r="S1566" s="853">
        <f>SUM(S6:S1565)</f>
        <v>16179361976.972996</v>
      </c>
      <c r="T1566" s="853">
        <v>162173882.89000002</v>
      </c>
      <c r="U1566" s="853">
        <v>123421024.20999998</v>
      </c>
      <c r="V1566" s="853">
        <v>71474458.439999953</v>
      </c>
      <c r="W1566" s="853">
        <v>0</v>
      </c>
      <c r="X1566" s="853">
        <v>0</v>
      </c>
      <c r="Y1566" s="853">
        <v>0</v>
      </c>
      <c r="Z1566" s="853">
        <v>16218114835.652998</v>
      </c>
      <c r="AA1566" s="448"/>
      <c r="AB1566" s="448"/>
      <c r="AC1566" s="448"/>
      <c r="AD1566" s="448"/>
      <c r="AE1566" s="448"/>
      <c r="AF1566" s="448"/>
      <c r="AG1566" s="448"/>
      <c r="AH1566" s="448"/>
      <c r="AI1566" s="448"/>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pageSetUpPr fitToPage="1"/>
  </sheetPr>
  <dimension ref="A1:L297"/>
  <sheetViews>
    <sheetView showGridLines="0" zoomScale="147" zoomScaleNormal="147" workbookViewId="0">
      <selection activeCell="A5" sqref="A5:H5"/>
    </sheetView>
  </sheetViews>
  <sheetFormatPr baseColWidth="10" defaultRowHeight="12.75"/>
  <cols>
    <col min="1" max="1" width="35.28515625" style="39" customWidth="1"/>
    <col min="2" max="2" width="12.140625" style="39" customWidth="1"/>
    <col min="3" max="3" width="11.28515625" style="39" customWidth="1"/>
    <col min="4" max="4" width="11.42578125" style="39" customWidth="1"/>
    <col min="5" max="5" width="11.28515625" style="39" customWidth="1"/>
    <col min="6" max="6" width="11.7109375" style="39" customWidth="1"/>
    <col min="7" max="8" width="14.7109375" style="39" customWidth="1"/>
    <col min="9" max="9" width="2.7109375" style="39" customWidth="1"/>
    <col min="10" max="10" width="14.42578125" style="40" customWidth="1"/>
    <col min="11" max="11" width="13.140625" style="40" customWidth="1"/>
    <col min="12" max="12" width="3.7109375" style="39" customWidth="1"/>
    <col min="13" max="242" width="11.42578125" style="39"/>
    <col min="243" max="243" width="27.7109375" style="39" customWidth="1"/>
    <col min="244" max="244" width="11.42578125" style="39"/>
    <col min="245" max="245" width="15.42578125" style="39" customWidth="1"/>
    <col min="246" max="246" width="13.42578125" style="39" customWidth="1"/>
    <col min="247" max="247" width="10.42578125" style="39" customWidth="1"/>
    <col min="248" max="248" width="11.42578125" style="39"/>
    <col min="249" max="249" width="13.140625" style="39" customWidth="1"/>
    <col min="250" max="498" width="11.42578125" style="39"/>
    <col min="499" max="499" width="27.7109375" style="39" customWidth="1"/>
    <col min="500" max="500" width="11.42578125" style="39"/>
    <col min="501" max="501" width="15.42578125" style="39" customWidth="1"/>
    <col min="502" max="502" width="13.42578125" style="39" customWidth="1"/>
    <col min="503" max="503" width="10.42578125" style="39" customWidth="1"/>
    <col min="504" max="504" width="11.42578125" style="39"/>
    <col min="505" max="505" width="13.140625" style="39" customWidth="1"/>
    <col min="506" max="754" width="11.42578125" style="39"/>
    <col min="755" max="755" width="27.7109375" style="39" customWidth="1"/>
    <col min="756" max="756" width="11.42578125" style="39"/>
    <col min="757" max="757" width="15.42578125" style="39" customWidth="1"/>
    <col min="758" max="758" width="13.42578125" style="39" customWidth="1"/>
    <col min="759" max="759" width="10.42578125" style="39" customWidth="1"/>
    <col min="760" max="760" width="11.42578125" style="39"/>
    <col min="761" max="761" width="13.140625" style="39" customWidth="1"/>
    <col min="762" max="1010" width="11.42578125" style="39"/>
    <col min="1011" max="1011" width="27.7109375" style="39" customWidth="1"/>
    <col min="1012" max="1012" width="11.42578125" style="39"/>
    <col min="1013" max="1013" width="15.42578125" style="39" customWidth="1"/>
    <col min="1014" max="1014" width="13.42578125" style="39" customWidth="1"/>
    <col min="1015" max="1015" width="10.42578125" style="39" customWidth="1"/>
    <col min="1016" max="1016" width="11.42578125" style="39"/>
    <col min="1017" max="1017" width="13.140625" style="39" customWidth="1"/>
    <col min="1018" max="1266" width="11.42578125" style="39"/>
    <col min="1267" max="1267" width="27.7109375" style="39" customWidth="1"/>
    <col min="1268" max="1268" width="11.42578125" style="39"/>
    <col min="1269" max="1269" width="15.42578125" style="39" customWidth="1"/>
    <col min="1270" max="1270" width="13.42578125" style="39" customWidth="1"/>
    <col min="1271" max="1271" width="10.42578125" style="39" customWidth="1"/>
    <col min="1272" max="1272" width="11.42578125" style="39"/>
    <col min="1273" max="1273" width="13.140625" style="39" customWidth="1"/>
    <col min="1274" max="1522" width="11.42578125" style="39"/>
    <col min="1523" max="1523" width="27.7109375" style="39" customWidth="1"/>
    <col min="1524" max="1524" width="11.42578125" style="39"/>
    <col min="1525" max="1525" width="15.42578125" style="39" customWidth="1"/>
    <col min="1526" max="1526" width="13.42578125" style="39" customWidth="1"/>
    <col min="1527" max="1527" width="10.42578125" style="39" customWidth="1"/>
    <col min="1528" max="1528" width="11.42578125" style="39"/>
    <col min="1529" max="1529" width="13.140625" style="39" customWidth="1"/>
    <col min="1530" max="1778" width="11.42578125" style="39"/>
    <col min="1779" max="1779" width="27.7109375" style="39" customWidth="1"/>
    <col min="1780" max="1780" width="11.42578125" style="39"/>
    <col min="1781" max="1781" width="15.42578125" style="39" customWidth="1"/>
    <col min="1782" max="1782" width="13.42578125" style="39" customWidth="1"/>
    <col min="1783" max="1783" width="10.42578125" style="39" customWidth="1"/>
    <col min="1784" max="1784" width="11.42578125" style="39"/>
    <col min="1785" max="1785" width="13.140625" style="39" customWidth="1"/>
    <col min="1786" max="2034" width="11.42578125" style="39"/>
    <col min="2035" max="2035" width="27.7109375" style="39" customWidth="1"/>
    <col min="2036" max="2036" width="11.42578125" style="39"/>
    <col min="2037" max="2037" width="15.42578125" style="39" customWidth="1"/>
    <col min="2038" max="2038" width="13.42578125" style="39" customWidth="1"/>
    <col min="2039" max="2039" width="10.42578125" style="39" customWidth="1"/>
    <col min="2040" max="2040" width="11.42578125" style="39"/>
    <col min="2041" max="2041" width="13.140625" style="39" customWidth="1"/>
    <col min="2042" max="2290" width="11.42578125" style="39"/>
    <col min="2291" max="2291" width="27.7109375" style="39" customWidth="1"/>
    <col min="2292" max="2292" width="11.42578125" style="39"/>
    <col min="2293" max="2293" width="15.42578125" style="39" customWidth="1"/>
    <col min="2294" max="2294" width="13.42578125" style="39" customWidth="1"/>
    <col min="2295" max="2295" width="10.42578125" style="39" customWidth="1"/>
    <col min="2296" max="2296" width="11.42578125" style="39"/>
    <col min="2297" max="2297" width="13.140625" style="39" customWidth="1"/>
    <col min="2298" max="2546" width="11.42578125" style="39"/>
    <col min="2547" max="2547" width="27.7109375" style="39" customWidth="1"/>
    <col min="2548" max="2548" width="11.42578125" style="39"/>
    <col min="2549" max="2549" width="15.42578125" style="39" customWidth="1"/>
    <col min="2550" max="2550" width="13.42578125" style="39" customWidth="1"/>
    <col min="2551" max="2551" width="10.42578125" style="39" customWidth="1"/>
    <col min="2552" max="2552" width="11.42578125" style="39"/>
    <col min="2553" max="2553" width="13.140625" style="39" customWidth="1"/>
    <col min="2554" max="2802" width="11.42578125" style="39"/>
    <col min="2803" max="2803" width="27.7109375" style="39" customWidth="1"/>
    <col min="2804" max="2804" width="11.42578125" style="39"/>
    <col min="2805" max="2805" width="15.42578125" style="39" customWidth="1"/>
    <col min="2806" max="2806" width="13.42578125" style="39" customWidth="1"/>
    <col min="2807" max="2807" width="10.42578125" style="39" customWidth="1"/>
    <col min="2808" max="2808" width="11.42578125" style="39"/>
    <col min="2809" max="2809" width="13.140625" style="39" customWidth="1"/>
    <col min="2810" max="3058" width="11.42578125" style="39"/>
    <col min="3059" max="3059" width="27.7109375" style="39" customWidth="1"/>
    <col min="3060" max="3060" width="11.42578125" style="39"/>
    <col min="3061" max="3061" width="15.42578125" style="39" customWidth="1"/>
    <col min="3062" max="3062" width="13.42578125" style="39" customWidth="1"/>
    <col min="3063" max="3063" width="10.42578125" style="39" customWidth="1"/>
    <col min="3064" max="3064" width="11.42578125" style="39"/>
    <col min="3065" max="3065" width="13.140625" style="39" customWidth="1"/>
    <col min="3066" max="3314" width="11.42578125" style="39"/>
    <col min="3315" max="3315" width="27.7109375" style="39" customWidth="1"/>
    <col min="3316" max="3316" width="11.42578125" style="39"/>
    <col min="3317" max="3317" width="15.42578125" style="39" customWidth="1"/>
    <col min="3318" max="3318" width="13.42578125" style="39" customWidth="1"/>
    <col min="3319" max="3319" width="10.42578125" style="39" customWidth="1"/>
    <col min="3320" max="3320" width="11.42578125" style="39"/>
    <col min="3321" max="3321" width="13.140625" style="39" customWidth="1"/>
    <col min="3322" max="3570" width="11.42578125" style="39"/>
    <col min="3571" max="3571" width="27.7109375" style="39" customWidth="1"/>
    <col min="3572" max="3572" width="11.42578125" style="39"/>
    <col min="3573" max="3573" width="15.42578125" style="39" customWidth="1"/>
    <col min="3574" max="3574" width="13.42578125" style="39" customWidth="1"/>
    <col min="3575" max="3575" width="10.42578125" style="39" customWidth="1"/>
    <col min="3576" max="3576" width="11.42578125" style="39"/>
    <col min="3577" max="3577" width="13.140625" style="39" customWidth="1"/>
    <col min="3578" max="3826" width="11.42578125" style="39"/>
    <col min="3827" max="3827" width="27.7109375" style="39" customWidth="1"/>
    <col min="3828" max="3828" width="11.42578125" style="39"/>
    <col min="3829" max="3829" width="15.42578125" style="39" customWidth="1"/>
    <col min="3830" max="3830" width="13.42578125" style="39" customWidth="1"/>
    <col min="3831" max="3831" width="10.42578125" style="39" customWidth="1"/>
    <col min="3832" max="3832" width="11.42578125" style="39"/>
    <col min="3833" max="3833" width="13.140625" style="39" customWidth="1"/>
    <col min="3834" max="4082" width="11.42578125" style="39"/>
    <col min="4083" max="4083" width="27.7109375" style="39" customWidth="1"/>
    <col min="4084" max="4084" width="11.42578125" style="39"/>
    <col min="4085" max="4085" width="15.42578125" style="39" customWidth="1"/>
    <col min="4086" max="4086" width="13.42578125" style="39" customWidth="1"/>
    <col min="4087" max="4087" width="10.42578125" style="39" customWidth="1"/>
    <col min="4088" max="4088" width="11.42578125" style="39"/>
    <col min="4089" max="4089" width="13.140625" style="39" customWidth="1"/>
    <col min="4090" max="4338" width="11.42578125" style="39"/>
    <col min="4339" max="4339" width="27.7109375" style="39" customWidth="1"/>
    <col min="4340" max="4340" width="11.42578125" style="39"/>
    <col min="4341" max="4341" width="15.42578125" style="39" customWidth="1"/>
    <col min="4342" max="4342" width="13.42578125" style="39" customWidth="1"/>
    <col min="4343" max="4343" width="10.42578125" style="39" customWidth="1"/>
    <col min="4344" max="4344" width="11.42578125" style="39"/>
    <col min="4345" max="4345" width="13.140625" style="39" customWidth="1"/>
    <col min="4346" max="4594" width="11.42578125" style="39"/>
    <col min="4595" max="4595" width="27.7109375" style="39" customWidth="1"/>
    <col min="4596" max="4596" width="11.42578125" style="39"/>
    <col min="4597" max="4597" width="15.42578125" style="39" customWidth="1"/>
    <col min="4598" max="4598" width="13.42578125" style="39" customWidth="1"/>
    <col min="4599" max="4599" width="10.42578125" style="39" customWidth="1"/>
    <col min="4600" max="4600" width="11.42578125" style="39"/>
    <col min="4601" max="4601" width="13.140625" style="39" customWidth="1"/>
    <col min="4602" max="4850" width="11.42578125" style="39"/>
    <col min="4851" max="4851" width="27.7109375" style="39" customWidth="1"/>
    <col min="4852" max="4852" width="11.42578125" style="39"/>
    <col min="4853" max="4853" width="15.42578125" style="39" customWidth="1"/>
    <col min="4854" max="4854" width="13.42578125" style="39" customWidth="1"/>
    <col min="4855" max="4855" width="10.42578125" style="39" customWidth="1"/>
    <col min="4856" max="4856" width="11.42578125" style="39"/>
    <col min="4857" max="4857" width="13.140625" style="39" customWidth="1"/>
    <col min="4858" max="5106" width="11.42578125" style="39"/>
    <col min="5107" max="5107" width="27.7109375" style="39" customWidth="1"/>
    <col min="5108" max="5108" width="11.42578125" style="39"/>
    <col min="5109" max="5109" width="15.42578125" style="39" customWidth="1"/>
    <col min="5110" max="5110" width="13.42578125" style="39" customWidth="1"/>
    <col min="5111" max="5111" width="10.42578125" style="39" customWidth="1"/>
    <col min="5112" max="5112" width="11.42578125" style="39"/>
    <col min="5113" max="5113" width="13.140625" style="39" customWidth="1"/>
    <col min="5114" max="5362" width="11.42578125" style="39"/>
    <col min="5363" max="5363" width="27.7109375" style="39" customWidth="1"/>
    <col min="5364" max="5364" width="11.42578125" style="39"/>
    <col min="5365" max="5365" width="15.42578125" style="39" customWidth="1"/>
    <col min="5366" max="5366" width="13.42578125" style="39" customWidth="1"/>
    <col min="5367" max="5367" width="10.42578125" style="39" customWidth="1"/>
    <col min="5368" max="5368" width="11.42578125" style="39"/>
    <col min="5369" max="5369" width="13.140625" style="39" customWidth="1"/>
    <col min="5370" max="5618" width="11.42578125" style="39"/>
    <col min="5619" max="5619" width="27.7109375" style="39" customWidth="1"/>
    <col min="5620" max="5620" width="11.42578125" style="39"/>
    <col min="5621" max="5621" width="15.42578125" style="39" customWidth="1"/>
    <col min="5622" max="5622" width="13.42578125" style="39" customWidth="1"/>
    <col min="5623" max="5623" width="10.42578125" style="39" customWidth="1"/>
    <col min="5624" max="5624" width="11.42578125" style="39"/>
    <col min="5625" max="5625" width="13.140625" style="39" customWidth="1"/>
    <col min="5626" max="5874" width="11.42578125" style="39"/>
    <col min="5875" max="5875" width="27.7109375" style="39" customWidth="1"/>
    <col min="5876" max="5876" width="11.42578125" style="39"/>
    <col min="5877" max="5877" width="15.42578125" style="39" customWidth="1"/>
    <col min="5878" max="5878" width="13.42578125" style="39" customWidth="1"/>
    <col min="5879" max="5879" width="10.42578125" style="39" customWidth="1"/>
    <col min="5880" max="5880" width="11.42578125" style="39"/>
    <col min="5881" max="5881" width="13.140625" style="39" customWidth="1"/>
    <col min="5882" max="6130" width="11.42578125" style="39"/>
    <col min="6131" max="6131" width="27.7109375" style="39" customWidth="1"/>
    <col min="6132" max="6132" width="11.42578125" style="39"/>
    <col min="6133" max="6133" width="15.42578125" style="39" customWidth="1"/>
    <col min="6134" max="6134" width="13.42578125" style="39" customWidth="1"/>
    <col min="6135" max="6135" width="10.42578125" style="39" customWidth="1"/>
    <col min="6136" max="6136" width="11.42578125" style="39"/>
    <col min="6137" max="6137" width="13.140625" style="39" customWidth="1"/>
    <col min="6138" max="6386" width="11.42578125" style="39"/>
    <col min="6387" max="6387" width="27.7109375" style="39" customWidth="1"/>
    <col min="6388" max="6388" width="11.42578125" style="39"/>
    <col min="6389" max="6389" width="15.42578125" style="39" customWidth="1"/>
    <col min="6390" max="6390" width="13.42578125" style="39" customWidth="1"/>
    <col min="6391" max="6391" width="10.42578125" style="39" customWidth="1"/>
    <col min="6392" max="6392" width="11.42578125" style="39"/>
    <col min="6393" max="6393" width="13.140625" style="39" customWidth="1"/>
    <col min="6394" max="6642" width="11.42578125" style="39"/>
    <col min="6643" max="6643" width="27.7109375" style="39" customWidth="1"/>
    <col min="6644" max="6644" width="11.42578125" style="39"/>
    <col min="6645" max="6645" width="15.42578125" style="39" customWidth="1"/>
    <col min="6646" max="6646" width="13.42578125" style="39" customWidth="1"/>
    <col min="6647" max="6647" width="10.42578125" style="39" customWidth="1"/>
    <col min="6648" max="6648" width="11.42578125" style="39"/>
    <col min="6649" max="6649" width="13.140625" style="39" customWidth="1"/>
    <col min="6650" max="6898" width="11.42578125" style="39"/>
    <col min="6899" max="6899" width="27.7109375" style="39" customWidth="1"/>
    <col min="6900" max="6900" width="11.42578125" style="39"/>
    <col min="6901" max="6901" width="15.42578125" style="39" customWidth="1"/>
    <col min="6902" max="6902" width="13.42578125" style="39" customWidth="1"/>
    <col min="6903" max="6903" width="10.42578125" style="39" customWidth="1"/>
    <col min="6904" max="6904" width="11.42578125" style="39"/>
    <col min="6905" max="6905" width="13.140625" style="39" customWidth="1"/>
    <col min="6906" max="7154" width="11.42578125" style="39"/>
    <col min="7155" max="7155" width="27.7109375" style="39" customWidth="1"/>
    <col min="7156" max="7156" width="11.42578125" style="39"/>
    <col min="7157" max="7157" width="15.42578125" style="39" customWidth="1"/>
    <col min="7158" max="7158" width="13.42578125" style="39" customWidth="1"/>
    <col min="7159" max="7159" width="10.42578125" style="39" customWidth="1"/>
    <col min="7160" max="7160" width="11.42578125" style="39"/>
    <col min="7161" max="7161" width="13.140625" style="39" customWidth="1"/>
    <col min="7162" max="7410" width="11.42578125" style="39"/>
    <col min="7411" max="7411" width="27.7109375" style="39" customWidth="1"/>
    <col min="7412" max="7412" width="11.42578125" style="39"/>
    <col min="7413" max="7413" width="15.42578125" style="39" customWidth="1"/>
    <col min="7414" max="7414" width="13.42578125" style="39" customWidth="1"/>
    <col min="7415" max="7415" width="10.42578125" style="39" customWidth="1"/>
    <col min="7416" max="7416" width="11.42578125" style="39"/>
    <col min="7417" max="7417" width="13.140625" style="39" customWidth="1"/>
    <col min="7418" max="7666" width="11.42578125" style="39"/>
    <col min="7667" max="7667" width="27.7109375" style="39" customWidth="1"/>
    <col min="7668" max="7668" width="11.42578125" style="39"/>
    <col min="7669" max="7669" width="15.42578125" style="39" customWidth="1"/>
    <col min="7670" max="7670" width="13.42578125" style="39" customWidth="1"/>
    <col min="7671" max="7671" width="10.42578125" style="39" customWidth="1"/>
    <col min="7672" max="7672" width="11.42578125" style="39"/>
    <col min="7673" max="7673" width="13.140625" style="39" customWidth="1"/>
    <col min="7674" max="7922" width="11.42578125" style="39"/>
    <col min="7923" max="7923" width="27.7109375" style="39" customWidth="1"/>
    <col min="7924" max="7924" width="11.42578125" style="39"/>
    <col min="7925" max="7925" width="15.42578125" style="39" customWidth="1"/>
    <col min="7926" max="7926" width="13.42578125" style="39" customWidth="1"/>
    <col min="7927" max="7927" width="10.42578125" style="39" customWidth="1"/>
    <col min="7928" max="7928" width="11.42578125" style="39"/>
    <col min="7929" max="7929" width="13.140625" style="39" customWidth="1"/>
    <col min="7930" max="8178" width="11.42578125" style="39"/>
    <col min="8179" max="8179" width="27.7109375" style="39" customWidth="1"/>
    <col min="8180" max="8180" width="11.42578125" style="39"/>
    <col min="8181" max="8181" width="15.42578125" style="39" customWidth="1"/>
    <col min="8182" max="8182" width="13.42578125" style="39" customWidth="1"/>
    <col min="8183" max="8183" width="10.42578125" style="39" customWidth="1"/>
    <col min="8184" max="8184" width="11.42578125" style="39"/>
    <col min="8185" max="8185" width="13.140625" style="39" customWidth="1"/>
    <col min="8186" max="8434" width="11.42578125" style="39"/>
    <col min="8435" max="8435" width="27.7109375" style="39" customWidth="1"/>
    <col min="8436" max="8436" width="11.42578125" style="39"/>
    <col min="8437" max="8437" width="15.42578125" style="39" customWidth="1"/>
    <col min="8438" max="8438" width="13.42578125" style="39" customWidth="1"/>
    <col min="8439" max="8439" width="10.42578125" style="39" customWidth="1"/>
    <col min="8440" max="8440" width="11.42578125" style="39"/>
    <col min="8441" max="8441" width="13.140625" style="39" customWidth="1"/>
    <col min="8442" max="8690" width="11.42578125" style="39"/>
    <col min="8691" max="8691" width="27.7109375" style="39" customWidth="1"/>
    <col min="8692" max="8692" width="11.42578125" style="39"/>
    <col min="8693" max="8693" width="15.42578125" style="39" customWidth="1"/>
    <col min="8694" max="8694" width="13.42578125" style="39" customWidth="1"/>
    <col min="8695" max="8695" width="10.42578125" style="39" customWidth="1"/>
    <col min="8696" max="8696" width="11.42578125" style="39"/>
    <col min="8697" max="8697" width="13.140625" style="39" customWidth="1"/>
    <col min="8698" max="8946" width="11.42578125" style="39"/>
    <col min="8947" max="8947" width="27.7109375" style="39" customWidth="1"/>
    <col min="8948" max="8948" width="11.42578125" style="39"/>
    <col min="8949" max="8949" width="15.42578125" style="39" customWidth="1"/>
    <col min="8950" max="8950" width="13.42578125" style="39" customWidth="1"/>
    <col min="8951" max="8951" width="10.42578125" style="39" customWidth="1"/>
    <col min="8952" max="8952" width="11.42578125" style="39"/>
    <col min="8953" max="8953" width="13.140625" style="39" customWidth="1"/>
    <col min="8954" max="9202" width="11.42578125" style="39"/>
    <col min="9203" max="9203" width="27.7109375" style="39" customWidth="1"/>
    <col min="9204" max="9204" width="11.42578125" style="39"/>
    <col min="9205" max="9205" width="15.42578125" style="39" customWidth="1"/>
    <col min="9206" max="9206" width="13.42578125" style="39" customWidth="1"/>
    <col min="9207" max="9207" width="10.42578125" style="39" customWidth="1"/>
    <col min="9208" max="9208" width="11.42578125" style="39"/>
    <col min="9209" max="9209" width="13.140625" style="39" customWidth="1"/>
    <col min="9210" max="9458" width="11.42578125" style="39"/>
    <col min="9459" max="9459" width="27.7109375" style="39" customWidth="1"/>
    <col min="9460" max="9460" width="11.42578125" style="39"/>
    <col min="9461" max="9461" width="15.42578125" style="39" customWidth="1"/>
    <col min="9462" max="9462" width="13.42578125" style="39" customWidth="1"/>
    <col min="9463" max="9463" width="10.42578125" style="39" customWidth="1"/>
    <col min="9464" max="9464" width="11.42578125" style="39"/>
    <col min="9465" max="9465" width="13.140625" style="39" customWidth="1"/>
    <col min="9466" max="9714" width="11.42578125" style="39"/>
    <col min="9715" max="9715" width="27.7109375" style="39" customWidth="1"/>
    <col min="9716" max="9716" width="11.42578125" style="39"/>
    <col min="9717" max="9717" width="15.42578125" style="39" customWidth="1"/>
    <col min="9718" max="9718" width="13.42578125" style="39" customWidth="1"/>
    <col min="9719" max="9719" width="10.42578125" style="39" customWidth="1"/>
    <col min="9720" max="9720" width="11.42578125" style="39"/>
    <col min="9721" max="9721" width="13.140625" style="39" customWidth="1"/>
    <col min="9722" max="9970" width="11.42578125" style="39"/>
    <col min="9971" max="9971" width="27.7109375" style="39" customWidth="1"/>
    <col min="9972" max="9972" width="11.42578125" style="39"/>
    <col min="9973" max="9973" width="15.42578125" style="39" customWidth="1"/>
    <col min="9974" max="9974" width="13.42578125" style="39" customWidth="1"/>
    <col min="9975" max="9975" width="10.42578125" style="39" customWidth="1"/>
    <col min="9976" max="9976" width="11.42578125" style="39"/>
    <col min="9977" max="9977" width="13.140625" style="39" customWidth="1"/>
    <col min="9978" max="10226" width="11.42578125" style="39"/>
    <col min="10227" max="10227" width="27.7109375" style="39" customWidth="1"/>
    <col min="10228" max="10228" width="11.42578125" style="39"/>
    <col min="10229" max="10229" width="15.42578125" style="39" customWidth="1"/>
    <col min="10230" max="10230" width="13.42578125" style="39" customWidth="1"/>
    <col min="10231" max="10231" width="10.42578125" style="39" customWidth="1"/>
    <col min="10232" max="10232" width="11.42578125" style="39"/>
    <col min="10233" max="10233" width="13.140625" style="39" customWidth="1"/>
    <col min="10234" max="10482" width="11.42578125" style="39"/>
    <col min="10483" max="10483" width="27.7109375" style="39" customWidth="1"/>
    <col min="10484" max="10484" width="11.42578125" style="39"/>
    <col min="10485" max="10485" width="15.42578125" style="39" customWidth="1"/>
    <col min="10486" max="10486" width="13.42578125" style="39" customWidth="1"/>
    <col min="10487" max="10487" width="10.42578125" style="39" customWidth="1"/>
    <col min="10488" max="10488" width="11.42578125" style="39"/>
    <col min="10489" max="10489" width="13.140625" style="39" customWidth="1"/>
    <col min="10490" max="10738" width="11.42578125" style="39"/>
    <col min="10739" max="10739" width="27.7109375" style="39" customWidth="1"/>
    <col min="10740" max="10740" width="11.42578125" style="39"/>
    <col min="10741" max="10741" width="15.42578125" style="39" customWidth="1"/>
    <col min="10742" max="10742" width="13.42578125" style="39" customWidth="1"/>
    <col min="10743" max="10743" width="10.42578125" style="39" customWidth="1"/>
    <col min="10744" max="10744" width="11.42578125" style="39"/>
    <col min="10745" max="10745" width="13.140625" style="39" customWidth="1"/>
    <col min="10746" max="10994" width="11.42578125" style="39"/>
    <col min="10995" max="10995" width="27.7109375" style="39" customWidth="1"/>
    <col min="10996" max="10996" width="11.42578125" style="39"/>
    <col min="10997" max="10997" width="15.42578125" style="39" customWidth="1"/>
    <col min="10998" max="10998" width="13.42578125" style="39" customWidth="1"/>
    <col min="10999" max="10999" width="10.42578125" style="39" customWidth="1"/>
    <col min="11000" max="11000" width="11.42578125" style="39"/>
    <col min="11001" max="11001" width="13.140625" style="39" customWidth="1"/>
    <col min="11002" max="11250" width="11.42578125" style="39"/>
    <col min="11251" max="11251" width="27.7109375" style="39" customWidth="1"/>
    <col min="11252" max="11252" width="11.42578125" style="39"/>
    <col min="11253" max="11253" width="15.42578125" style="39" customWidth="1"/>
    <col min="11254" max="11254" width="13.42578125" style="39" customWidth="1"/>
    <col min="11255" max="11255" width="10.42578125" style="39" customWidth="1"/>
    <col min="11256" max="11256" width="11.42578125" style="39"/>
    <col min="11257" max="11257" width="13.140625" style="39" customWidth="1"/>
    <col min="11258" max="11506" width="11.42578125" style="39"/>
    <col min="11507" max="11507" width="27.7109375" style="39" customWidth="1"/>
    <col min="11508" max="11508" width="11.42578125" style="39"/>
    <col min="11509" max="11509" width="15.42578125" style="39" customWidth="1"/>
    <col min="11510" max="11510" width="13.42578125" style="39" customWidth="1"/>
    <col min="11511" max="11511" width="10.42578125" style="39" customWidth="1"/>
    <col min="11512" max="11512" width="11.42578125" style="39"/>
    <col min="11513" max="11513" width="13.140625" style="39" customWidth="1"/>
    <col min="11514" max="11762" width="11.42578125" style="39"/>
    <col min="11763" max="11763" width="27.7109375" style="39" customWidth="1"/>
    <col min="11764" max="11764" width="11.42578125" style="39"/>
    <col min="11765" max="11765" width="15.42578125" style="39" customWidth="1"/>
    <col min="11766" max="11766" width="13.42578125" style="39" customWidth="1"/>
    <col min="11767" max="11767" width="10.42578125" style="39" customWidth="1"/>
    <col min="11768" max="11768" width="11.42578125" style="39"/>
    <col min="11769" max="11769" width="13.140625" style="39" customWidth="1"/>
    <col min="11770" max="12018" width="11.42578125" style="39"/>
    <col min="12019" max="12019" width="27.7109375" style="39" customWidth="1"/>
    <col min="12020" max="12020" width="11.42578125" style="39"/>
    <col min="12021" max="12021" width="15.42578125" style="39" customWidth="1"/>
    <col min="12022" max="12022" width="13.42578125" style="39" customWidth="1"/>
    <col min="12023" max="12023" width="10.42578125" style="39" customWidth="1"/>
    <col min="12024" max="12024" width="11.42578125" style="39"/>
    <col min="12025" max="12025" width="13.140625" style="39" customWidth="1"/>
    <col min="12026" max="12274" width="11.42578125" style="39"/>
    <col min="12275" max="12275" width="27.7109375" style="39" customWidth="1"/>
    <col min="12276" max="12276" width="11.42578125" style="39"/>
    <col min="12277" max="12277" width="15.42578125" style="39" customWidth="1"/>
    <col min="12278" max="12278" width="13.42578125" style="39" customWidth="1"/>
    <col min="12279" max="12279" width="10.42578125" style="39" customWidth="1"/>
    <col min="12280" max="12280" width="11.42578125" style="39"/>
    <col min="12281" max="12281" width="13.140625" style="39" customWidth="1"/>
    <col min="12282" max="12530" width="11.42578125" style="39"/>
    <col min="12531" max="12531" width="27.7109375" style="39" customWidth="1"/>
    <col min="12532" max="12532" width="11.42578125" style="39"/>
    <col min="12533" max="12533" width="15.42578125" style="39" customWidth="1"/>
    <col min="12534" max="12534" width="13.42578125" style="39" customWidth="1"/>
    <col min="12535" max="12535" width="10.42578125" style="39" customWidth="1"/>
    <col min="12536" max="12536" width="11.42578125" style="39"/>
    <col min="12537" max="12537" width="13.140625" style="39" customWidth="1"/>
    <col min="12538" max="12786" width="11.42578125" style="39"/>
    <col min="12787" max="12787" width="27.7109375" style="39" customWidth="1"/>
    <col min="12788" max="12788" width="11.42578125" style="39"/>
    <col min="12789" max="12789" width="15.42578125" style="39" customWidth="1"/>
    <col min="12790" max="12790" width="13.42578125" style="39" customWidth="1"/>
    <col min="12791" max="12791" width="10.42578125" style="39" customWidth="1"/>
    <col min="12792" max="12792" width="11.42578125" style="39"/>
    <col min="12793" max="12793" width="13.140625" style="39" customWidth="1"/>
    <col min="12794" max="13042" width="11.42578125" style="39"/>
    <col min="13043" max="13043" width="27.7109375" style="39" customWidth="1"/>
    <col min="13044" max="13044" width="11.42578125" style="39"/>
    <col min="13045" max="13045" width="15.42578125" style="39" customWidth="1"/>
    <col min="13046" max="13046" width="13.42578125" style="39" customWidth="1"/>
    <col min="13047" max="13047" width="10.42578125" style="39" customWidth="1"/>
    <col min="13048" max="13048" width="11.42578125" style="39"/>
    <col min="13049" max="13049" width="13.140625" style="39" customWidth="1"/>
    <col min="13050" max="13298" width="11.42578125" style="39"/>
    <col min="13299" max="13299" width="27.7109375" style="39" customWidth="1"/>
    <col min="13300" max="13300" width="11.42578125" style="39"/>
    <col min="13301" max="13301" width="15.42578125" style="39" customWidth="1"/>
    <col min="13302" max="13302" width="13.42578125" style="39" customWidth="1"/>
    <col min="13303" max="13303" width="10.42578125" style="39" customWidth="1"/>
    <col min="13304" max="13304" width="11.42578125" style="39"/>
    <col min="13305" max="13305" width="13.140625" style="39" customWidth="1"/>
    <col min="13306" max="13554" width="11.42578125" style="39"/>
    <col min="13555" max="13555" width="27.7109375" style="39" customWidth="1"/>
    <col min="13556" max="13556" width="11.42578125" style="39"/>
    <col min="13557" max="13557" width="15.42578125" style="39" customWidth="1"/>
    <col min="13558" max="13558" width="13.42578125" style="39" customWidth="1"/>
    <col min="13559" max="13559" width="10.42578125" style="39" customWidth="1"/>
    <col min="13560" max="13560" width="11.42578125" style="39"/>
    <col min="13561" max="13561" width="13.140625" style="39" customWidth="1"/>
    <col min="13562" max="13810" width="11.42578125" style="39"/>
    <col min="13811" max="13811" width="27.7109375" style="39" customWidth="1"/>
    <col min="13812" max="13812" width="11.42578125" style="39"/>
    <col min="13813" max="13813" width="15.42578125" style="39" customWidth="1"/>
    <col min="13814" max="13814" width="13.42578125" style="39" customWidth="1"/>
    <col min="13815" max="13815" width="10.42578125" style="39" customWidth="1"/>
    <col min="13816" max="13816" width="11.42578125" style="39"/>
    <col min="13817" max="13817" width="13.140625" style="39" customWidth="1"/>
    <col min="13818" max="14066" width="11.42578125" style="39"/>
    <col min="14067" max="14067" width="27.7109375" style="39" customWidth="1"/>
    <col min="14068" max="14068" width="11.42578125" style="39"/>
    <col min="14069" max="14069" width="15.42578125" style="39" customWidth="1"/>
    <col min="14070" max="14070" width="13.42578125" style="39" customWidth="1"/>
    <col min="14071" max="14071" width="10.42578125" style="39" customWidth="1"/>
    <col min="14072" max="14072" width="11.42578125" style="39"/>
    <col min="14073" max="14073" width="13.140625" style="39" customWidth="1"/>
    <col min="14074" max="14322" width="11.42578125" style="39"/>
    <col min="14323" max="14323" width="27.7109375" style="39" customWidth="1"/>
    <col min="14324" max="14324" width="11.42578125" style="39"/>
    <col min="14325" max="14325" width="15.42578125" style="39" customWidth="1"/>
    <col min="14326" max="14326" width="13.42578125" style="39" customWidth="1"/>
    <col min="14327" max="14327" width="10.42578125" style="39" customWidth="1"/>
    <col min="14328" max="14328" width="11.42578125" style="39"/>
    <col min="14329" max="14329" width="13.140625" style="39" customWidth="1"/>
    <col min="14330" max="14578" width="11.42578125" style="39"/>
    <col min="14579" max="14579" width="27.7109375" style="39" customWidth="1"/>
    <col min="14580" max="14580" width="11.42578125" style="39"/>
    <col min="14581" max="14581" width="15.42578125" style="39" customWidth="1"/>
    <col min="14582" max="14582" width="13.42578125" style="39" customWidth="1"/>
    <col min="14583" max="14583" width="10.42578125" style="39" customWidth="1"/>
    <col min="14584" max="14584" width="11.42578125" style="39"/>
    <col min="14585" max="14585" width="13.140625" style="39" customWidth="1"/>
    <col min="14586" max="14834" width="11.42578125" style="39"/>
    <col min="14835" max="14835" width="27.7109375" style="39" customWidth="1"/>
    <col min="14836" max="14836" width="11.42578125" style="39"/>
    <col min="14837" max="14837" width="15.42578125" style="39" customWidth="1"/>
    <col min="14838" max="14838" width="13.42578125" style="39" customWidth="1"/>
    <col min="14839" max="14839" width="10.42578125" style="39" customWidth="1"/>
    <col min="14840" max="14840" width="11.42578125" style="39"/>
    <col min="14841" max="14841" width="13.140625" style="39" customWidth="1"/>
    <col min="14842" max="15090" width="11.42578125" style="39"/>
    <col min="15091" max="15091" width="27.7109375" style="39" customWidth="1"/>
    <col min="15092" max="15092" width="11.42578125" style="39"/>
    <col min="15093" max="15093" width="15.42578125" style="39" customWidth="1"/>
    <col min="15094" max="15094" width="13.42578125" style="39" customWidth="1"/>
    <col min="15095" max="15095" width="10.42578125" style="39" customWidth="1"/>
    <col min="15096" max="15096" width="11.42578125" style="39"/>
    <col min="15097" max="15097" width="13.140625" style="39" customWidth="1"/>
    <col min="15098" max="15346" width="11.42578125" style="39"/>
    <col min="15347" max="15347" width="27.7109375" style="39" customWidth="1"/>
    <col min="15348" max="15348" width="11.42578125" style="39"/>
    <col min="15349" max="15349" width="15.42578125" style="39" customWidth="1"/>
    <col min="15350" max="15350" width="13.42578125" style="39" customWidth="1"/>
    <col min="15351" max="15351" width="10.42578125" style="39" customWidth="1"/>
    <col min="15352" max="15352" width="11.42578125" style="39"/>
    <col min="15353" max="15353" width="13.140625" style="39" customWidth="1"/>
    <col min="15354" max="15602" width="11.42578125" style="39"/>
    <col min="15603" max="15603" width="27.7109375" style="39" customWidth="1"/>
    <col min="15604" max="15604" width="11.42578125" style="39"/>
    <col min="15605" max="15605" width="15.42578125" style="39" customWidth="1"/>
    <col min="15606" max="15606" width="13.42578125" style="39" customWidth="1"/>
    <col min="15607" max="15607" width="10.42578125" style="39" customWidth="1"/>
    <col min="15608" max="15608" width="11.42578125" style="39"/>
    <col min="15609" max="15609" width="13.140625" style="39" customWidth="1"/>
    <col min="15610" max="15858" width="11.42578125" style="39"/>
    <col min="15859" max="15859" width="27.7109375" style="39" customWidth="1"/>
    <col min="15860" max="15860" width="11.42578125" style="39"/>
    <col min="15861" max="15861" width="15.42578125" style="39" customWidth="1"/>
    <col min="15862" max="15862" width="13.42578125" style="39" customWidth="1"/>
    <col min="15863" max="15863" width="10.42578125" style="39" customWidth="1"/>
    <col min="15864" max="15864" width="11.42578125" style="39"/>
    <col min="15865" max="15865" width="13.140625" style="39" customWidth="1"/>
    <col min="15866" max="16114" width="11.42578125" style="39"/>
    <col min="16115" max="16115" width="27.7109375" style="39" customWidth="1"/>
    <col min="16116" max="16116" width="11.42578125" style="39"/>
    <col min="16117" max="16117" width="15.42578125" style="39" customWidth="1"/>
    <col min="16118" max="16118" width="13.42578125" style="39" customWidth="1"/>
    <col min="16119" max="16119" width="10.42578125" style="39" customWidth="1"/>
    <col min="16120" max="16120" width="11.42578125" style="39"/>
    <col min="16121" max="16121" width="13.140625" style="39" customWidth="1"/>
    <col min="16122" max="16384" width="11.42578125" style="39"/>
  </cols>
  <sheetData>
    <row r="1" spans="1:11" ht="12" customHeight="1">
      <c r="A1" s="819" t="s">
        <v>1479</v>
      </c>
      <c r="B1" s="820"/>
      <c r="C1" s="820"/>
      <c r="D1" s="820"/>
      <c r="E1" s="820"/>
      <c r="F1" s="820"/>
      <c r="G1" s="820"/>
      <c r="H1" s="820"/>
    </row>
    <row r="2" spans="1:11" hidden="1">
      <c r="A2" s="821"/>
      <c r="B2" s="822"/>
      <c r="C2" s="822"/>
      <c r="D2" s="822"/>
      <c r="E2" s="822"/>
      <c r="F2" s="822"/>
      <c r="G2" s="822"/>
      <c r="H2" s="822"/>
      <c r="J2" s="41"/>
    </row>
    <row r="3" spans="1:11">
      <c r="A3" s="821" t="s">
        <v>1480</v>
      </c>
      <c r="B3" s="822"/>
      <c r="C3" s="822"/>
      <c r="D3" s="822"/>
      <c r="E3" s="822"/>
      <c r="F3" s="822"/>
      <c r="G3" s="822"/>
      <c r="H3" s="822"/>
      <c r="J3" s="42"/>
    </row>
    <row r="4" spans="1:11">
      <c r="A4" s="823" t="s">
        <v>1774</v>
      </c>
      <c r="B4" s="824"/>
      <c r="C4" s="824"/>
      <c r="D4" s="824"/>
      <c r="E4" s="824"/>
      <c r="F4" s="824"/>
      <c r="G4" s="824"/>
      <c r="H4" s="824"/>
    </row>
    <row r="5" spans="1:11">
      <c r="A5" s="825" t="s">
        <v>1481</v>
      </c>
      <c r="B5" s="826"/>
      <c r="C5" s="826"/>
      <c r="D5" s="826"/>
      <c r="E5" s="826"/>
      <c r="F5" s="826"/>
      <c r="G5" s="826"/>
      <c r="H5" s="826"/>
    </row>
    <row r="6" spans="1:11" ht="13.5" thickBot="1">
      <c r="A6" s="273"/>
      <c r="B6" s="274"/>
      <c r="C6" s="274"/>
      <c r="D6" s="274"/>
      <c r="E6" s="274"/>
      <c r="F6" s="274"/>
      <c r="G6" s="274"/>
      <c r="H6" s="274"/>
      <c r="J6" s="69"/>
    </row>
    <row r="7" spans="1:11" ht="19.5" customHeight="1">
      <c r="A7" s="827" t="s">
        <v>1482</v>
      </c>
      <c r="B7" s="829" t="s">
        <v>1678</v>
      </c>
      <c r="C7" s="827" t="s">
        <v>1473</v>
      </c>
      <c r="D7" s="831" t="s">
        <v>1474</v>
      </c>
      <c r="E7" s="832" t="s">
        <v>1475</v>
      </c>
      <c r="F7" s="834" t="s">
        <v>1630</v>
      </c>
      <c r="G7" s="836" t="s">
        <v>1485</v>
      </c>
      <c r="H7" s="838" t="s">
        <v>1484</v>
      </c>
      <c r="J7" s="815" t="s">
        <v>1628</v>
      </c>
      <c r="K7" s="817" t="s">
        <v>1629</v>
      </c>
    </row>
    <row r="8" spans="1:11" ht="19.5" customHeight="1">
      <c r="A8" s="828"/>
      <c r="B8" s="830"/>
      <c r="C8" s="828"/>
      <c r="D8" s="830"/>
      <c r="E8" s="833"/>
      <c r="F8" s="835"/>
      <c r="G8" s="837"/>
      <c r="H8" s="839"/>
      <c r="J8" s="816"/>
      <c r="K8" s="818"/>
    </row>
    <row r="9" spans="1:11" ht="19.5" customHeight="1" thickBot="1">
      <c r="A9" s="828"/>
      <c r="B9" s="830"/>
      <c r="C9" s="828"/>
      <c r="D9" s="830"/>
      <c r="E9" s="833"/>
      <c r="F9" s="835"/>
      <c r="G9" s="837"/>
      <c r="H9" s="839"/>
      <c r="J9" s="816"/>
      <c r="K9" s="818"/>
    </row>
    <row r="10" spans="1:11">
      <c r="A10" s="271"/>
      <c r="B10" s="68"/>
      <c r="C10" s="68"/>
      <c r="D10" s="68"/>
      <c r="E10" s="68"/>
      <c r="F10" s="70"/>
      <c r="G10" s="88"/>
      <c r="H10" s="73"/>
      <c r="J10" s="78"/>
      <c r="K10" s="79"/>
    </row>
    <row r="11" spans="1:11">
      <c r="A11" s="271" t="s">
        <v>1540</v>
      </c>
      <c r="B11" s="45">
        <v>16218.114835652999</v>
      </c>
      <c r="C11" s="45">
        <v>76127.66317932625</v>
      </c>
      <c r="D11" s="45">
        <v>148733.84485660182</v>
      </c>
      <c r="E11" s="45">
        <v>1002.2827978731802</v>
      </c>
      <c r="F11" s="92">
        <v>4.6939896498926892</v>
      </c>
      <c r="G11" s="93">
        <v>9.1708466960434656</v>
      </c>
      <c r="H11" s="94">
        <v>6.1800203539675129E-2</v>
      </c>
      <c r="J11" s="80">
        <v>1</v>
      </c>
      <c r="K11" s="81"/>
    </row>
    <row r="12" spans="1:11">
      <c r="A12" s="46"/>
      <c r="B12" s="47"/>
      <c r="C12" s="47"/>
      <c r="D12" s="47"/>
      <c r="E12" s="48"/>
      <c r="F12" s="71" t="s">
        <v>1486</v>
      </c>
      <c r="G12" s="89" t="s">
        <v>1486</v>
      </c>
      <c r="H12" s="74" t="s">
        <v>1775</v>
      </c>
      <c r="J12" s="80"/>
      <c r="K12" s="81"/>
    </row>
    <row r="13" spans="1:11">
      <c r="A13" s="50" t="s">
        <v>1541</v>
      </c>
      <c r="B13" s="51">
        <v>381.06584319000001</v>
      </c>
      <c r="C13" s="51">
        <v>869.04182571941658</v>
      </c>
      <c r="D13" s="51">
        <v>5170.8517888420829</v>
      </c>
      <c r="E13" s="51">
        <v>26.674609023300004</v>
      </c>
      <c r="F13" s="92">
        <v>2.2805555555555554</v>
      </c>
      <c r="G13" s="93">
        <v>13.569444444444443</v>
      </c>
      <c r="H13" s="94">
        <v>7.0000000000000007E-2</v>
      </c>
      <c r="I13" s="52"/>
      <c r="J13" s="80">
        <v>2.3496309346156936E-2</v>
      </c>
      <c r="K13" s="81">
        <v>1</v>
      </c>
    </row>
    <row r="14" spans="1:11">
      <c r="A14" s="46" t="s">
        <v>1539</v>
      </c>
      <c r="B14" s="53">
        <v>381.06584319000001</v>
      </c>
      <c r="C14" s="53">
        <v>869.04182571941658</v>
      </c>
      <c r="D14" s="53">
        <v>5170.8517888420829</v>
      </c>
      <c r="E14" s="53">
        <v>26.674609023300004</v>
      </c>
      <c r="F14" s="76">
        <v>2.2805555555555554</v>
      </c>
      <c r="G14" s="90">
        <v>13.569444444444443</v>
      </c>
      <c r="H14" s="75">
        <v>7.0000000000000007E-2</v>
      </c>
      <c r="J14" s="82">
        <v>2.3496309346156936E-2</v>
      </c>
      <c r="K14" s="83">
        <v>1</v>
      </c>
    </row>
    <row r="15" spans="1:11">
      <c r="A15" s="46"/>
      <c r="B15" s="53"/>
      <c r="C15" s="43"/>
      <c r="D15" s="44"/>
      <c r="E15" s="44"/>
      <c r="F15" s="71" t="s">
        <v>1486</v>
      </c>
      <c r="G15" s="89" t="s">
        <v>1486</v>
      </c>
      <c r="H15" s="74" t="s">
        <v>1775</v>
      </c>
      <c r="J15" s="82"/>
      <c r="K15" s="83"/>
    </row>
    <row r="16" spans="1:11">
      <c r="A16" s="55" t="s">
        <v>1542</v>
      </c>
      <c r="B16" s="51">
        <v>612.49870271999998</v>
      </c>
      <c r="C16" s="51">
        <v>7698.083557146666</v>
      </c>
      <c r="D16" s="51">
        <v>9987.4896217599999</v>
      </c>
      <c r="E16" s="51">
        <v>30.755487027200001</v>
      </c>
      <c r="F16" s="92">
        <v>12.568326304955127</v>
      </c>
      <c r="G16" s="93">
        <v>16.306140041452004</v>
      </c>
      <c r="H16" s="94">
        <v>5.0213146396262134E-2</v>
      </c>
      <c r="J16" s="80">
        <v>3.7766331594441357E-2</v>
      </c>
      <c r="K16" s="81">
        <v>1</v>
      </c>
    </row>
    <row r="17" spans="1:11">
      <c r="A17" s="46" t="s">
        <v>1545</v>
      </c>
      <c r="B17" s="53">
        <v>500</v>
      </c>
      <c r="C17" s="53">
        <v>7115.2777777777774</v>
      </c>
      <c r="D17" s="53">
        <v>9087.5</v>
      </c>
      <c r="E17" s="53">
        <v>29.630500000000001</v>
      </c>
      <c r="F17" s="76">
        <v>14.230555555555554</v>
      </c>
      <c r="G17" s="90">
        <v>18.175000000000001</v>
      </c>
      <c r="H17" s="75">
        <v>5.9261000000000001E-2</v>
      </c>
      <c r="J17" s="82">
        <v>3.0829723742048482E-2</v>
      </c>
      <c r="K17" s="83">
        <v>0.81632825960216271</v>
      </c>
    </row>
    <row r="18" spans="1:11">
      <c r="A18" s="46" t="s">
        <v>1546</v>
      </c>
      <c r="B18" s="53">
        <v>112.49870272</v>
      </c>
      <c r="C18" s="53">
        <v>582.80577936888881</v>
      </c>
      <c r="D18" s="53">
        <v>899.98962175999998</v>
      </c>
      <c r="E18" s="53">
        <v>1.1249870272000002</v>
      </c>
      <c r="F18" s="76"/>
      <c r="G18" s="90"/>
      <c r="H18" s="75"/>
      <c r="J18" s="82"/>
      <c r="K18" s="83">
        <f>+B18/B16</f>
        <v>0.18367174039783737</v>
      </c>
    </row>
    <row r="19" spans="1:11">
      <c r="A19" s="46"/>
      <c r="B19" s="53"/>
      <c r="C19" s="43"/>
      <c r="D19" s="44"/>
      <c r="E19" s="44"/>
      <c r="F19" s="71" t="s">
        <v>1486</v>
      </c>
      <c r="G19" s="89" t="s">
        <v>1486</v>
      </c>
      <c r="H19" s="74" t="s">
        <v>1775</v>
      </c>
      <c r="J19" s="82"/>
      <c r="K19" s="83"/>
    </row>
    <row r="20" spans="1:11">
      <c r="A20" s="55" t="s">
        <v>1543</v>
      </c>
      <c r="B20" s="51">
        <v>1297.3121437699997</v>
      </c>
      <c r="C20" s="51">
        <v>4476.5130186307788</v>
      </c>
      <c r="D20" s="51">
        <v>7328.0874916515832</v>
      </c>
      <c r="E20" s="51">
        <v>75.408261902262694</v>
      </c>
      <c r="F20" s="92">
        <v>3.4506059625881518</v>
      </c>
      <c r="G20" s="93">
        <v>5.6486694638933237</v>
      </c>
      <c r="H20" s="94">
        <v>5.8126536673838318E-2</v>
      </c>
      <c r="J20" s="80">
        <v>7.9991549999267553E-2</v>
      </c>
      <c r="K20" s="81">
        <v>1</v>
      </c>
    </row>
    <row r="21" spans="1:11">
      <c r="A21" s="46" t="s">
        <v>538</v>
      </c>
      <c r="B21" s="53">
        <v>563.60799990999965</v>
      </c>
      <c r="C21" s="53">
        <v>1562.5207213554186</v>
      </c>
      <c r="D21" s="53">
        <v>2235.7844737245846</v>
      </c>
      <c r="E21" s="53">
        <v>33.949583443249949</v>
      </c>
      <c r="F21" s="76">
        <v>2.7723536954850383</v>
      </c>
      <c r="G21" s="90">
        <v>3.9669140148500524</v>
      </c>
      <c r="H21" s="75">
        <v>6.0236163164240436E-2</v>
      </c>
      <c r="J21" s="82">
        <v>3.4751757872067551E-2</v>
      </c>
      <c r="K21" s="83">
        <v>0.43444286143206073</v>
      </c>
    </row>
    <row r="22" spans="1:11">
      <c r="A22" s="46" t="s">
        <v>986</v>
      </c>
      <c r="B22" s="53">
        <v>693.12072796000007</v>
      </c>
      <c r="C22" s="53">
        <v>2808.4884375949437</v>
      </c>
      <c r="D22" s="53">
        <v>4914.1940079544993</v>
      </c>
      <c r="E22" s="53">
        <v>38.969548943726011</v>
      </c>
      <c r="F22" s="53">
        <v>0</v>
      </c>
      <c r="G22" s="53">
        <v>0</v>
      </c>
      <c r="H22" s="53">
        <v>0</v>
      </c>
      <c r="J22" s="82">
        <v>4.2737441125788686E-2</v>
      </c>
      <c r="K22" s="83">
        <v>0.53427444681569503</v>
      </c>
    </row>
    <row r="23" spans="1:11">
      <c r="A23" s="46" t="s">
        <v>1119</v>
      </c>
      <c r="B23" s="53">
        <v>13.224902609999999</v>
      </c>
      <c r="C23" s="53">
        <v>5.7218834100833336</v>
      </c>
      <c r="D23" s="53">
        <v>67.07964490516666</v>
      </c>
      <c r="E23" s="53">
        <v>0.67050256232700001</v>
      </c>
      <c r="F23" s="76">
        <v>0.43265977669708783</v>
      </c>
      <c r="G23" s="90">
        <v>5.072222222222222</v>
      </c>
      <c r="H23" s="75">
        <v>5.0700000000000002E-2</v>
      </c>
      <c r="I23" s="56"/>
      <c r="J23" s="82">
        <v>8.1544018796359181E-4</v>
      </c>
      <c r="K23" s="83">
        <v>1.0194079099243089E-2</v>
      </c>
    </row>
    <row r="24" spans="1:11">
      <c r="A24" s="46" t="s">
        <v>1196</v>
      </c>
      <c r="B24" s="53">
        <v>27.358513289999998</v>
      </c>
      <c r="C24" s="53">
        <v>99.781976270333331</v>
      </c>
      <c r="D24" s="53">
        <v>111.02936506733332</v>
      </c>
      <c r="E24" s="53">
        <v>1.8186269529597296</v>
      </c>
      <c r="F24" s="76"/>
      <c r="G24" s="90"/>
      <c r="H24" s="75"/>
      <c r="I24" s="56"/>
      <c r="J24" s="82"/>
      <c r="K24" s="83">
        <f>+B24/B20</f>
        <v>2.1088612653001101E-2</v>
      </c>
    </row>
    <row r="25" spans="1:11">
      <c r="A25" s="46"/>
      <c r="B25" s="53"/>
      <c r="C25" s="53"/>
      <c r="D25" s="53"/>
      <c r="E25" s="43"/>
      <c r="F25" s="76"/>
      <c r="G25" s="90"/>
      <c r="H25" s="75"/>
      <c r="I25" s="56"/>
      <c r="J25" s="82"/>
      <c r="K25" s="83"/>
    </row>
    <row r="26" spans="1:11">
      <c r="A26" s="55" t="s">
        <v>1544</v>
      </c>
      <c r="B26" s="51">
        <v>13927.238145973</v>
      </c>
      <c r="C26" s="51">
        <v>63084.024777829385</v>
      </c>
      <c r="D26" s="51">
        <v>126247.41595434817</v>
      </c>
      <c r="E26" s="51">
        <v>869.44443992041761</v>
      </c>
      <c r="F26" s="51">
        <v>4.5295430520135005</v>
      </c>
      <c r="G26" s="51">
        <v>9.0647847499363721</v>
      </c>
      <c r="H26" s="51">
        <v>6.2427627847507848E-2</v>
      </c>
      <c r="J26" s="80">
        <v>0.8587458090601342</v>
      </c>
      <c r="K26" s="81">
        <v>1</v>
      </c>
    </row>
    <row r="27" spans="1:11">
      <c r="A27" s="57" t="s">
        <v>525</v>
      </c>
      <c r="B27" s="53">
        <v>3165.1238257199998</v>
      </c>
      <c r="C27" s="53">
        <v>11012.711207044305</v>
      </c>
      <c r="D27" s="53">
        <v>25334.566228401774</v>
      </c>
      <c r="E27" s="53">
        <v>125.32624264838999</v>
      </c>
      <c r="F27" s="76">
        <v>3.4793934814032568</v>
      </c>
      <c r="G27" s="90">
        <v>8.004289128447823</v>
      </c>
      <c r="H27" s="75">
        <v>3.9595999887897242E-2</v>
      </c>
      <c r="J27" s="82">
        <v>0.19515978631264641</v>
      </c>
      <c r="K27" s="83">
        <f>+B27/$B$26</f>
        <v>0.22726141339337846</v>
      </c>
    </row>
    <row r="28" spans="1:11">
      <c r="A28" s="57" t="s">
        <v>1127</v>
      </c>
      <c r="B28" s="53">
        <v>71.359236890000005</v>
      </c>
      <c r="C28" s="53">
        <v>0</v>
      </c>
      <c r="D28" s="53">
        <v>0</v>
      </c>
      <c r="E28" s="53">
        <v>0</v>
      </c>
      <c r="F28" s="76">
        <v>0</v>
      </c>
      <c r="G28" s="90">
        <v>0</v>
      </c>
      <c r="H28" s="75">
        <v>0</v>
      </c>
      <c r="I28" s="54"/>
      <c r="J28" s="84">
        <v>4.3999711195241899E-3</v>
      </c>
      <c r="K28" s="83">
        <f t="shared" ref="K28:K45" si="0">+B28/$B$26</f>
        <v>5.1237177207767654E-3</v>
      </c>
    </row>
    <row r="29" spans="1:11">
      <c r="A29" s="46" t="s">
        <v>528</v>
      </c>
      <c r="B29" s="53">
        <v>300</v>
      </c>
      <c r="C29" s="53">
        <v>82.916666666666657</v>
      </c>
      <c r="D29" s="53">
        <v>913.33333333333326</v>
      </c>
      <c r="E29" s="53">
        <v>7.77</v>
      </c>
      <c r="F29" s="76">
        <v>0.27638888888888885</v>
      </c>
      <c r="G29" s="90">
        <v>3.0444444444444443</v>
      </c>
      <c r="H29" s="75">
        <v>2.5899999999999999E-2</v>
      </c>
      <c r="I29" s="54"/>
      <c r="J29" s="84">
        <v>1.8497834245229088E-2</v>
      </c>
      <c r="K29" s="83">
        <f t="shared" si="0"/>
        <v>2.1540523458826882E-2</v>
      </c>
    </row>
    <row r="30" spans="1:11" s="54" customFormat="1">
      <c r="A30" s="57" t="s">
        <v>408</v>
      </c>
      <c r="B30" s="53">
        <v>100</v>
      </c>
      <c r="C30" s="53">
        <v>233.88888888888889</v>
      </c>
      <c r="D30" s="53">
        <v>507.22222222222223</v>
      </c>
      <c r="E30" s="53">
        <v>3.5999999999999996</v>
      </c>
      <c r="F30" s="76">
        <v>2.338888888888889</v>
      </c>
      <c r="G30" s="90">
        <v>5.072222222222222</v>
      </c>
      <c r="H30" s="75">
        <v>3.5999999999999997E-2</v>
      </c>
      <c r="J30" s="84">
        <v>6.1659447484096967E-3</v>
      </c>
      <c r="K30" s="83">
        <f t="shared" si="0"/>
        <v>7.1801744862756266E-3</v>
      </c>
    </row>
    <row r="31" spans="1:11" s="54" customFormat="1">
      <c r="A31" s="57" t="s">
        <v>39</v>
      </c>
      <c r="B31" s="53">
        <v>474.65</v>
      </c>
      <c r="C31" s="53">
        <v>960.03111111111116</v>
      </c>
      <c r="D31" s="53">
        <v>2055.2943055555552</v>
      </c>
      <c r="E31" s="53">
        <v>22.492625</v>
      </c>
      <c r="F31" s="76">
        <v>2.0226084717394106</v>
      </c>
      <c r="G31" s="90">
        <v>4.3301259992743182</v>
      </c>
      <c r="H31" s="75">
        <v>4.7387812072053094E-2</v>
      </c>
      <c r="J31" s="84">
        <v>2.9266656748326625E-2</v>
      </c>
      <c r="K31" s="83">
        <f t="shared" si="0"/>
        <v>3.4080698199107258E-2</v>
      </c>
    </row>
    <row r="32" spans="1:11" s="54" customFormat="1">
      <c r="A32" s="57" t="s">
        <v>1162</v>
      </c>
      <c r="B32" s="53">
        <v>22.379086899999997</v>
      </c>
      <c r="C32" s="53">
        <v>62.549503263333342</v>
      </c>
      <c r="D32" s="53">
        <v>86.613348839361095</v>
      </c>
      <c r="E32" s="53">
        <v>1.27311047666874</v>
      </c>
      <c r="F32" s="76">
        <v>2.7949980060774218</v>
      </c>
      <c r="G32" s="90">
        <v>3.8702807324708637</v>
      </c>
      <c r="H32" s="75">
        <v>5.6888401316710566E-2</v>
      </c>
      <c r="J32" s="84">
        <v>1.3798821334525921E-3</v>
      </c>
      <c r="K32" s="83">
        <f t="shared" si="0"/>
        <v>1.6068574878552509E-3</v>
      </c>
    </row>
    <row r="33" spans="1:11" s="54" customFormat="1">
      <c r="A33" s="57" t="s">
        <v>1179</v>
      </c>
      <c r="B33" s="53">
        <v>551.41958484999986</v>
      </c>
      <c r="C33" s="53">
        <v>593.30100287930566</v>
      </c>
      <c r="D33" s="53">
        <v>1222.7760544336388</v>
      </c>
      <c r="E33" s="53">
        <v>24.172126464516325</v>
      </c>
      <c r="F33" s="76">
        <v>1.0759519958666295</v>
      </c>
      <c r="G33" s="90">
        <v>2.2175056672429672</v>
      </c>
      <c r="H33" s="75">
        <v>4.3836176894391149E-2</v>
      </c>
      <c r="J33" s="84">
        <v>3.4000226933761118E-2</v>
      </c>
      <c r="K33" s="83">
        <f t="shared" si="0"/>
        <v>3.9592888343726672E-2</v>
      </c>
    </row>
    <row r="34" spans="1:11" s="54" customFormat="1">
      <c r="A34" s="57" t="s">
        <v>1189</v>
      </c>
      <c r="B34" s="53">
        <v>7.5226964900000004</v>
      </c>
      <c r="C34" s="53">
        <v>19.809767423666667</v>
      </c>
      <c r="D34" s="53">
        <v>22.902431536222224</v>
      </c>
      <c r="E34" s="53">
        <v>0.46379680669797002</v>
      </c>
      <c r="F34" s="76">
        <v>2.6333333333333333</v>
      </c>
      <c r="G34" s="90">
        <v>3.0444444444444447</v>
      </c>
      <c r="H34" s="75">
        <v>6.1652999999999999E-2</v>
      </c>
      <c r="J34" s="84">
        <v>4.6384530916395561E-4</v>
      </c>
      <c r="K34" s="83">
        <f t="shared" si="0"/>
        <v>5.4014273405493215E-4</v>
      </c>
    </row>
    <row r="35" spans="1:11" s="54" customFormat="1">
      <c r="A35" s="57" t="s">
        <v>532</v>
      </c>
      <c r="B35" s="53">
        <v>322.68127543999987</v>
      </c>
      <c r="C35" s="53">
        <v>712.29683411441636</v>
      </c>
      <c r="D35" s="53">
        <v>968.99567447275035</v>
      </c>
      <c r="E35" s="53">
        <v>18.557957497155687</v>
      </c>
      <c r="F35" s="76">
        <v>2.2074315689472428</v>
      </c>
      <c r="G35" s="90">
        <v>3.00294980906919</v>
      </c>
      <c r="H35" s="75">
        <v>5.7511727235646182E-2</v>
      </c>
      <c r="J35" s="84">
        <v>1.9896349157094099E-2</v>
      </c>
      <c r="K35" s="83">
        <f t="shared" si="0"/>
        <v>2.3169078611131651E-2</v>
      </c>
    </row>
    <row r="36" spans="1:11" s="54" customFormat="1">
      <c r="A36" s="57" t="s">
        <v>33</v>
      </c>
      <c r="B36" s="53">
        <v>8227.8022902930006</v>
      </c>
      <c r="C36" s="53">
        <v>45634.636434353801</v>
      </c>
      <c r="D36" s="53">
        <v>88324.495849671497</v>
      </c>
      <c r="E36" s="53">
        <v>618.61622305881872</v>
      </c>
      <c r="F36" s="76">
        <v>5.5463943862861953</v>
      </c>
      <c r="G36" s="90">
        <v>10.734883111359519</v>
      </c>
      <c r="H36" s="75">
        <v>7.5186082654009556E-2</v>
      </c>
      <c r="J36" s="84">
        <v>0.50732174322785406</v>
      </c>
      <c r="K36" s="83">
        <f t="shared" si="0"/>
        <v>0.59077056082881974</v>
      </c>
    </row>
    <row r="37" spans="1:11" s="54" customFormat="1">
      <c r="A37" s="57" t="s">
        <v>1210</v>
      </c>
      <c r="B37" s="53">
        <v>127.02484517000001</v>
      </c>
      <c r="C37" s="53">
        <v>192.02195842605556</v>
      </c>
      <c r="D37" s="53">
        <v>386.65556000230549</v>
      </c>
      <c r="E37" s="53">
        <v>7.9297577235429717</v>
      </c>
      <c r="F37" s="76">
        <v>1.511688191149287</v>
      </c>
      <c r="G37" s="90">
        <v>3.043936479393746</v>
      </c>
      <c r="H37" s="75">
        <v>6.2426824554916098E-2</v>
      </c>
      <c r="J37" s="84">
        <v>7.8322817699351642E-3</v>
      </c>
      <c r="K37" s="83">
        <f t="shared" si="0"/>
        <v>9.1206055241274588E-3</v>
      </c>
    </row>
    <row r="38" spans="1:11" s="54" customFormat="1">
      <c r="A38" s="57" t="s">
        <v>1213</v>
      </c>
      <c r="B38" s="53">
        <v>442.21249769000002</v>
      </c>
      <c r="C38" s="53">
        <v>3238.2868897476105</v>
      </c>
      <c r="D38" s="53">
        <v>5967.7248148822791</v>
      </c>
      <c r="E38" s="53">
        <v>32.286889679542007</v>
      </c>
      <c r="F38" s="76">
        <v>7.3229203305278716</v>
      </c>
      <c r="G38" s="90">
        <v>13.495151869420425</v>
      </c>
      <c r="H38" s="75">
        <v>7.3012160099952164E-2</v>
      </c>
      <c r="J38" s="84">
        <v>2.7266578278127906E-2</v>
      </c>
      <c r="K38" s="83">
        <f t="shared" si="0"/>
        <v>3.1751628934259576E-2</v>
      </c>
    </row>
    <row r="39" spans="1:11" s="54" customFormat="1">
      <c r="A39" s="57" t="s">
        <v>1288</v>
      </c>
      <c r="B39" s="53">
        <v>108.65768779999999</v>
      </c>
      <c r="C39" s="53">
        <v>289.16944607155557</v>
      </c>
      <c r="D39" s="53">
        <v>352.83704528469445</v>
      </c>
      <c r="E39" s="53">
        <v>6.5620499407853394</v>
      </c>
      <c r="F39" s="76">
        <v>2.6612884180253613</v>
      </c>
      <c r="G39" s="90">
        <v>3.2472349856564358</v>
      </c>
      <c r="H39" s="75">
        <v>6.0391952687818377E-2</v>
      </c>
      <c r="J39" s="84">
        <v>6.6997729946475029E-3</v>
      </c>
      <c r="K39" s="83">
        <f t="shared" si="0"/>
        <v>7.8018115767926237E-3</v>
      </c>
    </row>
    <row r="40" spans="1:11" s="54" customFormat="1">
      <c r="A40" s="57" t="s">
        <v>1294</v>
      </c>
      <c r="B40" s="53">
        <v>0</v>
      </c>
      <c r="C40" s="53">
        <v>0</v>
      </c>
      <c r="D40" s="53">
        <v>0</v>
      </c>
      <c r="E40" s="53">
        <v>0</v>
      </c>
      <c r="F40" s="76" t="s">
        <v>1486</v>
      </c>
      <c r="G40" s="90" t="s">
        <v>1486</v>
      </c>
      <c r="H40" s="75" t="s">
        <v>1775</v>
      </c>
      <c r="J40" s="84">
        <v>0</v>
      </c>
      <c r="K40" s="83">
        <f t="shared" si="0"/>
        <v>0</v>
      </c>
    </row>
    <row r="41" spans="1:11" s="54" customFormat="1">
      <c r="A41" s="57" t="s">
        <v>1538</v>
      </c>
      <c r="B41" s="53">
        <v>6.4051187299999999</v>
      </c>
      <c r="C41" s="53">
        <v>52.40506783866666</v>
      </c>
      <c r="D41" s="53">
        <v>103.99908571252779</v>
      </c>
      <c r="E41" s="53">
        <v>0.39366062429999998</v>
      </c>
      <c r="F41" s="76">
        <v>8.1817480748973814</v>
      </c>
      <c r="G41" s="90">
        <v>16.236870867892215</v>
      </c>
      <c r="H41" s="75">
        <v>6.1460316489714784E-2</v>
      </c>
      <c r="J41" s="84">
        <v>3.9493608196184083E-4</v>
      </c>
      <c r="K41" s="83">
        <f t="shared" si="0"/>
        <v>4.5989870086712143E-4</v>
      </c>
    </row>
    <row r="42" spans="1:11" s="54" customFormat="1">
      <c r="A42" s="57"/>
      <c r="B42" s="53">
        <v>0</v>
      </c>
      <c r="C42" s="53">
        <v>0</v>
      </c>
      <c r="D42" s="53">
        <v>0</v>
      </c>
      <c r="E42" s="43">
        <v>0</v>
      </c>
      <c r="F42" s="76" t="s">
        <v>1486</v>
      </c>
      <c r="G42" s="90" t="s">
        <v>1486</v>
      </c>
      <c r="H42" s="75" t="s">
        <v>1775</v>
      </c>
      <c r="J42" s="84">
        <v>0</v>
      </c>
      <c r="K42" s="83">
        <f t="shared" si="0"/>
        <v>0</v>
      </c>
    </row>
    <row r="43" spans="1:11" s="54" customFormat="1">
      <c r="A43" s="57"/>
      <c r="B43" s="53">
        <v>0</v>
      </c>
      <c r="C43" s="53">
        <v>0</v>
      </c>
      <c r="D43" s="53">
        <v>0</v>
      </c>
      <c r="E43" s="43">
        <v>0</v>
      </c>
      <c r="F43" s="76" t="s">
        <v>1486</v>
      </c>
      <c r="G43" s="90" t="s">
        <v>1486</v>
      </c>
      <c r="H43" s="75" t="s">
        <v>1775</v>
      </c>
      <c r="J43" s="84">
        <v>0</v>
      </c>
      <c r="K43" s="83">
        <f t="shared" si="0"/>
        <v>0</v>
      </c>
    </row>
    <row r="44" spans="1:11" s="54" customFormat="1">
      <c r="A44" s="57"/>
      <c r="B44" s="53">
        <v>0</v>
      </c>
      <c r="C44" s="53">
        <v>0</v>
      </c>
      <c r="D44" s="53">
        <v>0</v>
      </c>
      <c r="E44" s="43">
        <v>0</v>
      </c>
      <c r="F44" s="76" t="s">
        <v>1486</v>
      </c>
      <c r="G44" s="90" t="s">
        <v>1486</v>
      </c>
      <c r="H44" s="75" t="s">
        <v>1775</v>
      </c>
      <c r="J44" s="84">
        <v>0</v>
      </c>
      <c r="K44" s="83">
        <f t="shared" si="0"/>
        <v>0</v>
      </c>
    </row>
    <row r="45" spans="1:11" s="54" customFormat="1">
      <c r="A45" s="57"/>
      <c r="B45" s="53">
        <v>0</v>
      </c>
      <c r="C45" s="53">
        <v>0</v>
      </c>
      <c r="D45" s="53">
        <v>0</v>
      </c>
      <c r="E45" s="43">
        <v>0</v>
      </c>
      <c r="F45" s="76" t="s">
        <v>1486</v>
      </c>
      <c r="G45" s="90" t="s">
        <v>1486</v>
      </c>
      <c r="H45" s="75" t="s">
        <v>1775</v>
      </c>
      <c r="J45" s="84">
        <v>0</v>
      </c>
      <c r="K45" s="83">
        <f t="shared" si="0"/>
        <v>0</v>
      </c>
    </row>
    <row r="46" spans="1:11" s="54" customFormat="1">
      <c r="A46" s="57"/>
      <c r="B46" s="53">
        <v>0</v>
      </c>
      <c r="C46" s="53">
        <v>0</v>
      </c>
      <c r="D46" s="53">
        <v>0</v>
      </c>
      <c r="E46" s="43">
        <v>0</v>
      </c>
      <c r="F46" s="76" t="s">
        <v>1486</v>
      </c>
      <c r="G46" s="90" t="s">
        <v>1486</v>
      </c>
      <c r="H46" s="75" t="s">
        <v>1775</v>
      </c>
      <c r="J46" s="84">
        <v>0</v>
      </c>
      <c r="K46" s="85">
        <v>0</v>
      </c>
    </row>
    <row r="47" spans="1:11" s="54" customFormat="1">
      <c r="A47" s="57"/>
      <c r="B47" s="53">
        <v>0</v>
      </c>
      <c r="C47" s="53">
        <v>0</v>
      </c>
      <c r="D47" s="53">
        <v>0</v>
      </c>
      <c r="E47" s="43">
        <v>0</v>
      </c>
      <c r="F47" s="76" t="s">
        <v>1486</v>
      </c>
      <c r="G47" s="90" t="s">
        <v>1486</v>
      </c>
      <c r="H47" s="75" t="s">
        <v>1775</v>
      </c>
      <c r="J47" s="84">
        <v>0</v>
      </c>
      <c r="K47" s="85">
        <v>0</v>
      </c>
    </row>
    <row r="48" spans="1:11" s="54" customFormat="1">
      <c r="A48" s="57"/>
      <c r="B48" s="53">
        <v>0</v>
      </c>
      <c r="C48" s="53">
        <v>0</v>
      </c>
      <c r="D48" s="53">
        <v>0</v>
      </c>
      <c r="E48" s="43">
        <v>0</v>
      </c>
      <c r="F48" s="76" t="s">
        <v>1486</v>
      </c>
      <c r="G48" s="90" t="s">
        <v>1486</v>
      </c>
      <c r="H48" s="75" t="s">
        <v>1775</v>
      </c>
      <c r="J48" s="84">
        <v>0</v>
      </c>
      <c r="K48" s="85">
        <v>0</v>
      </c>
    </row>
    <row r="49" spans="1:11" s="54" customFormat="1">
      <c r="A49" s="57"/>
      <c r="B49" s="53">
        <v>0</v>
      </c>
      <c r="C49" s="53">
        <v>0</v>
      </c>
      <c r="D49" s="53">
        <v>0</v>
      </c>
      <c r="E49" s="43">
        <v>0</v>
      </c>
      <c r="F49" s="76" t="s">
        <v>1486</v>
      </c>
      <c r="G49" s="90" t="s">
        <v>1486</v>
      </c>
      <c r="H49" s="75" t="s">
        <v>1775</v>
      </c>
      <c r="J49" s="84">
        <v>0</v>
      </c>
      <c r="K49" s="85">
        <v>0</v>
      </c>
    </row>
    <row r="50" spans="1:11" s="54" customFormat="1">
      <c r="A50" s="57"/>
      <c r="B50" s="53">
        <v>0</v>
      </c>
      <c r="C50" s="53">
        <v>0</v>
      </c>
      <c r="D50" s="53">
        <v>0</v>
      </c>
      <c r="E50" s="43">
        <v>0</v>
      </c>
      <c r="F50" s="76" t="s">
        <v>1486</v>
      </c>
      <c r="G50" s="90" t="s">
        <v>1486</v>
      </c>
      <c r="H50" s="75" t="s">
        <v>1775</v>
      </c>
      <c r="J50" s="84">
        <v>0</v>
      </c>
      <c r="K50" s="85">
        <v>0</v>
      </c>
    </row>
    <row r="51" spans="1:11" s="54" customFormat="1">
      <c r="A51" s="57"/>
      <c r="B51" s="53">
        <v>0</v>
      </c>
      <c r="C51" s="53">
        <v>0</v>
      </c>
      <c r="D51" s="53">
        <v>0</v>
      </c>
      <c r="E51" s="43">
        <v>0</v>
      </c>
      <c r="F51" s="76" t="s">
        <v>1486</v>
      </c>
      <c r="G51" s="90" t="s">
        <v>1486</v>
      </c>
      <c r="H51" s="75" t="s">
        <v>1775</v>
      </c>
      <c r="J51" s="84">
        <v>0</v>
      </c>
      <c r="K51" s="85">
        <v>0</v>
      </c>
    </row>
    <row r="52" spans="1:11" s="54" customFormat="1">
      <c r="A52" s="57"/>
      <c r="B52" s="53">
        <v>0</v>
      </c>
      <c r="C52" s="53">
        <v>0</v>
      </c>
      <c r="D52" s="53">
        <v>0</v>
      </c>
      <c r="E52" s="43">
        <v>0</v>
      </c>
      <c r="F52" s="76" t="s">
        <v>1486</v>
      </c>
      <c r="G52" s="90" t="s">
        <v>1486</v>
      </c>
      <c r="H52" s="75" t="s">
        <v>1775</v>
      </c>
      <c r="J52" s="84">
        <v>0</v>
      </c>
      <c r="K52" s="85">
        <v>0</v>
      </c>
    </row>
    <row r="53" spans="1:11" s="54" customFormat="1">
      <c r="A53" s="57"/>
      <c r="B53" s="53">
        <v>0</v>
      </c>
      <c r="C53" s="53">
        <v>0</v>
      </c>
      <c r="D53" s="53">
        <v>0</v>
      </c>
      <c r="E53" s="43">
        <v>0</v>
      </c>
      <c r="F53" s="76" t="s">
        <v>1486</v>
      </c>
      <c r="G53" s="90" t="s">
        <v>1486</v>
      </c>
      <c r="H53" s="75" t="s">
        <v>1775</v>
      </c>
      <c r="J53" s="84">
        <v>0</v>
      </c>
      <c r="K53" s="85">
        <v>0</v>
      </c>
    </row>
    <row r="54" spans="1:11" s="54" customFormat="1">
      <c r="A54" s="57"/>
      <c r="B54" s="53">
        <v>0</v>
      </c>
      <c r="C54" s="53">
        <v>0</v>
      </c>
      <c r="D54" s="53">
        <v>0</v>
      </c>
      <c r="E54" s="43">
        <v>0</v>
      </c>
      <c r="F54" s="76" t="s">
        <v>1486</v>
      </c>
      <c r="G54" s="90" t="s">
        <v>1486</v>
      </c>
      <c r="H54" s="75" t="s">
        <v>1775</v>
      </c>
      <c r="J54" s="84">
        <v>0</v>
      </c>
      <c r="K54" s="85">
        <v>0</v>
      </c>
    </row>
    <row r="55" spans="1:11">
      <c r="A55" s="46"/>
      <c r="B55" s="53"/>
      <c r="C55" s="43"/>
      <c r="D55" s="44"/>
      <c r="E55" s="44"/>
      <c r="F55" s="76" t="s">
        <v>1486</v>
      </c>
      <c r="G55" s="90" t="s">
        <v>1486</v>
      </c>
      <c r="H55" s="75" t="s">
        <v>1775</v>
      </c>
      <c r="J55" s="82"/>
      <c r="K55" s="83"/>
    </row>
    <row r="56" spans="1:11">
      <c r="A56" s="55" t="s">
        <v>1467</v>
      </c>
      <c r="B56" s="58">
        <v>0</v>
      </c>
      <c r="C56" s="48">
        <v>0</v>
      </c>
      <c r="D56" s="49">
        <v>0</v>
      </c>
      <c r="E56" s="49">
        <v>0</v>
      </c>
      <c r="F56" s="76" t="s">
        <v>1486</v>
      </c>
      <c r="G56" s="90" t="s">
        <v>1486</v>
      </c>
      <c r="H56" s="75" t="s">
        <v>1775</v>
      </c>
      <c r="J56" s="80">
        <v>0</v>
      </c>
      <c r="K56" s="81">
        <v>0</v>
      </c>
    </row>
    <row r="57" spans="1:11" ht="13.5" thickBot="1">
      <c r="A57" s="59"/>
      <c r="B57" s="60"/>
      <c r="C57" s="61"/>
      <c r="D57" s="62"/>
      <c r="E57" s="62"/>
      <c r="F57" s="72"/>
      <c r="G57" s="91"/>
      <c r="H57" s="77"/>
      <c r="J57" s="86"/>
      <c r="K57" s="87"/>
    </row>
    <row r="58" spans="1:11">
      <c r="A58" s="63"/>
      <c r="G58" s="731"/>
      <c r="H58" s="731"/>
    </row>
    <row r="59" spans="1:11">
      <c r="H59" s="64"/>
    </row>
    <row r="60" spans="1:11">
      <c r="G60" s="731"/>
      <c r="H60" s="65"/>
    </row>
    <row r="61" spans="1:11">
      <c r="G61" s="731"/>
      <c r="H61" s="731"/>
    </row>
    <row r="186" spans="2:11" s="66" customFormat="1">
      <c r="B186" s="39"/>
      <c r="C186" s="39"/>
      <c r="D186" s="39"/>
      <c r="E186" s="39"/>
      <c r="F186" s="39"/>
      <c r="J186" s="67"/>
      <c r="K186" s="67"/>
    </row>
    <row r="297" spans="12:12">
      <c r="L297" s="39">
        <f>+SUM(L299:L309)</f>
        <v>0</v>
      </c>
    </row>
  </sheetData>
  <mergeCells count="14">
    <mergeCell ref="J7:J9"/>
    <mergeCell ref="K7:K9"/>
    <mergeCell ref="A1:H2"/>
    <mergeCell ref="A3:H3"/>
    <mergeCell ref="A4:H4"/>
    <mergeCell ref="A5:H5"/>
    <mergeCell ref="A7:A9"/>
    <mergeCell ref="B7:B9"/>
    <mergeCell ref="C7:C9"/>
    <mergeCell ref="D7:D9"/>
    <mergeCell ref="E7:E9"/>
    <mergeCell ref="F7:F9"/>
    <mergeCell ref="G7:G9"/>
    <mergeCell ref="H7:H9"/>
  </mergeCells>
  <printOptions horizontalCentered="1" verticalCentered="1"/>
  <pageMargins left="0.94488188976377963" right="0.94488188976377963" top="1.3779527559055118" bottom="0.94488188976377963" header="0.31496062992125984" footer="0.31496062992125984"/>
  <pageSetup paperSize="8" scale="90" orientation="landscape"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AP486"/>
  <sheetViews>
    <sheetView showGridLines="0" topLeftCell="P451" zoomScaleNormal="100" workbookViewId="0">
      <selection activeCell="Q468" sqref="Q468"/>
    </sheetView>
  </sheetViews>
  <sheetFormatPr baseColWidth="10" defaultColWidth="11.42578125" defaultRowHeight="11.25"/>
  <cols>
    <col min="1" max="1" width="15.42578125" style="437" customWidth="1"/>
    <col min="2" max="2" width="7.7109375" style="437" customWidth="1"/>
    <col min="3" max="3" width="7.42578125" style="437" customWidth="1"/>
    <col min="4" max="4" width="7.7109375" style="437" customWidth="1"/>
    <col min="5" max="5" width="9.7109375" style="437" customWidth="1"/>
    <col min="6" max="6" width="30" style="437" customWidth="1"/>
    <col min="7" max="7" width="35.140625" style="437" customWidth="1"/>
    <col min="8" max="8" width="40.42578125" style="437" customWidth="1"/>
    <col min="9" max="9" width="41.28515625" style="437" customWidth="1"/>
    <col min="10" max="10" width="28.7109375" style="437" customWidth="1"/>
    <col min="11" max="11" width="23.42578125" style="437" customWidth="1"/>
    <col min="12" max="12" width="20.42578125" style="437" customWidth="1"/>
    <col min="13" max="13" width="31.28515625" style="437" customWidth="1"/>
    <col min="14" max="14" width="13.42578125" style="437" customWidth="1"/>
    <col min="15" max="15" width="12.7109375" style="437" customWidth="1"/>
    <col min="16" max="16" width="11.85546875" style="437" customWidth="1"/>
    <col min="17" max="17" width="19" style="437" bestFit="1" customWidth="1"/>
    <col min="18" max="18" width="17.140625" style="437" customWidth="1"/>
    <col min="19" max="19" width="19.28515625" style="437" customWidth="1"/>
    <col min="20" max="20" width="17.7109375" style="437" customWidth="1"/>
    <col min="21" max="23" width="21.140625" style="437" customWidth="1"/>
    <col min="24" max="24" width="20.7109375" style="33" customWidth="1"/>
    <col min="25" max="25" width="13.140625" style="437" customWidth="1"/>
    <col min="26" max="26" width="19.28515625" style="437" customWidth="1"/>
    <col min="27" max="28" width="19.7109375" style="437" bestFit="1" customWidth="1"/>
    <col min="29" max="29" width="13.42578125" style="437" customWidth="1"/>
    <col min="30" max="30" width="14.28515625" style="437" customWidth="1"/>
    <col min="31" max="31" width="10.7109375" style="437" customWidth="1"/>
    <col min="32" max="32" width="19.28515625" style="437" customWidth="1"/>
    <col min="33" max="33" width="24" style="437" bestFit="1" customWidth="1"/>
    <col min="34" max="34" width="20.28515625" style="437" bestFit="1" customWidth="1"/>
    <col min="35" max="35" width="23" style="437" customWidth="1"/>
    <col min="36" max="37" width="16.28515625" style="437" customWidth="1"/>
    <col min="38" max="38" width="30.42578125" style="437" customWidth="1"/>
    <col min="39" max="39" width="11.42578125" style="437"/>
    <col min="40" max="40" width="14.7109375" style="437" bestFit="1" customWidth="1"/>
    <col min="41" max="41" width="12.7109375" style="437" bestFit="1" customWidth="1"/>
    <col min="42" max="42" width="14.7109375" style="437" bestFit="1" customWidth="1"/>
    <col min="43" max="16384" width="11.42578125" style="437"/>
  </cols>
  <sheetData>
    <row r="1" spans="1:38">
      <c r="AC1" s="438"/>
    </row>
    <row r="2" spans="1:38" ht="46.5" customHeight="1">
      <c r="A2" s="439" t="s">
        <v>1566</v>
      </c>
      <c r="B2" s="439" t="s">
        <v>4</v>
      </c>
      <c r="C2" s="439" t="s">
        <v>5</v>
      </c>
      <c r="D2" s="439" t="s">
        <v>6</v>
      </c>
      <c r="E2" s="439" t="s">
        <v>1567</v>
      </c>
      <c r="F2" s="439" t="s">
        <v>1367</v>
      </c>
      <c r="G2" s="439" t="s">
        <v>1568</v>
      </c>
      <c r="H2" s="439" t="s">
        <v>1569</v>
      </c>
      <c r="I2" s="439" t="s">
        <v>1570</v>
      </c>
      <c r="J2" s="439" t="s">
        <v>1571</v>
      </c>
      <c r="K2" s="440" t="s">
        <v>1572</v>
      </c>
      <c r="L2" s="440" t="s">
        <v>1573</v>
      </c>
      <c r="M2" s="440" t="s">
        <v>1574</v>
      </c>
      <c r="N2" s="440" t="s">
        <v>1575</v>
      </c>
      <c r="O2" s="440" t="s">
        <v>1355</v>
      </c>
      <c r="P2" s="440" t="s">
        <v>1356</v>
      </c>
      <c r="Q2" s="440" t="s">
        <v>1403</v>
      </c>
      <c r="R2" s="440" t="s">
        <v>1345</v>
      </c>
      <c r="S2" s="440" t="s">
        <v>1565</v>
      </c>
      <c r="T2" s="440" t="s">
        <v>1343</v>
      </c>
      <c r="U2" s="440" t="s">
        <v>1348</v>
      </c>
      <c r="V2" s="440" t="s">
        <v>1387</v>
      </c>
      <c r="W2" s="440" t="s">
        <v>1564</v>
      </c>
      <c r="X2" s="441" t="s">
        <v>1675</v>
      </c>
      <c r="Y2" s="442" t="s">
        <v>1576</v>
      </c>
      <c r="Z2" s="442" t="s">
        <v>1577</v>
      </c>
      <c r="AA2" s="443" t="s">
        <v>1535</v>
      </c>
      <c r="AB2" s="443" t="s">
        <v>1578</v>
      </c>
      <c r="AC2" s="443" t="s">
        <v>1536</v>
      </c>
      <c r="AD2" s="443" t="s">
        <v>1537</v>
      </c>
      <c r="AE2" s="443" t="s">
        <v>1579</v>
      </c>
      <c r="AF2" s="443" t="s">
        <v>1580</v>
      </c>
      <c r="AG2" s="443" t="s">
        <v>1581</v>
      </c>
      <c r="AH2" s="443" t="s">
        <v>1582</v>
      </c>
      <c r="AI2" s="443" t="s">
        <v>1583</v>
      </c>
      <c r="AJ2" s="443" t="s">
        <v>1584</v>
      </c>
      <c r="AK2" s="443" t="s">
        <v>1585</v>
      </c>
      <c r="AL2" s="443" t="s">
        <v>1586</v>
      </c>
    </row>
    <row r="3" spans="1:38" ht="15" customHeight="1">
      <c r="A3" s="33">
        <v>28093000</v>
      </c>
      <c r="B3" s="33">
        <v>1</v>
      </c>
      <c r="C3" s="33">
        <v>1</v>
      </c>
      <c r="D3" s="33">
        <v>1</v>
      </c>
      <c r="E3" s="35" t="s">
        <v>517</v>
      </c>
      <c r="F3" s="35" t="s">
        <v>1365</v>
      </c>
      <c r="G3" s="35" t="s">
        <v>1364</v>
      </c>
      <c r="H3" s="35" t="s">
        <v>1359</v>
      </c>
      <c r="I3" s="35" t="s">
        <v>6</v>
      </c>
      <c r="J3" s="35" t="s">
        <v>1381</v>
      </c>
      <c r="K3" s="33" t="s">
        <v>11</v>
      </c>
      <c r="L3" s="35" t="s">
        <v>12</v>
      </c>
      <c r="M3" s="33" t="s">
        <v>1351</v>
      </c>
      <c r="N3" s="33" t="s">
        <v>13</v>
      </c>
      <c r="O3" s="33" t="s">
        <v>13</v>
      </c>
      <c r="P3" s="33" t="s">
        <v>11</v>
      </c>
      <c r="Q3" s="444">
        <v>57285130.659999996</v>
      </c>
      <c r="R3" s="444">
        <v>0</v>
      </c>
      <c r="S3" s="444">
        <v>0</v>
      </c>
      <c r="T3" s="444">
        <v>0</v>
      </c>
      <c r="U3" s="444">
        <v>0</v>
      </c>
      <c r="V3" s="445">
        <v>0</v>
      </c>
      <c r="W3" s="445">
        <v>0</v>
      </c>
      <c r="X3" s="444">
        <v>57285130.659999996</v>
      </c>
      <c r="Y3" s="446">
        <v>42094</v>
      </c>
      <c r="Z3" s="446">
        <v>46842</v>
      </c>
      <c r="AA3" s="444">
        <v>81835900.959999993</v>
      </c>
      <c r="AB3" s="444">
        <v>81835900.959999993</v>
      </c>
      <c r="AC3" s="444">
        <v>6.5835616438356164</v>
      </c>
      <c r="AD3" s="444">
        <v>13.008219178082191</v>
      </c>
      <c r="AE3" s="447">
        <v>3.7690000000000001E-2</v>
      </c>
      <c r="AF3" s="444">
        <v>377140188.97528762</v>
      </c>
      <c r="AG3" s="445">
        <v>745177535.27035606</v>
      </c>
      <c r="AH3" s="445">
        <v>2159076.5745754</v>
      </c>
      <c r="AI3" s="448">
        <v>6.5835616438356155</v>
      </c>
      <c r="AJ3" s="448">
        <v>13.008219178082191</v>
      </c>
      <c r="AK3" s="449">
        <v>3.7690000000000001E-2</v>
      </c>
      <c r="AL3" s="437" t="s">
        <v>1440</v>
      </c>
    </row>
    <row r="4" spans="1:38" ht="15" customHeight="1">
      <c r="A4" s="33">
        <v>28082000</v>
      </c>
      <c r="B4" s="33">
        <v>1</v>
      </c>
      <c r="C4" s="33">
        <v>1</v>
      </c>
      <c r="D4" s="33">
        <v>1</v>
      </c>
      <c r="E4" s="35" t="s">
        <v>517</v>
      </c>
      <c r="F4" s="35" t="s">
        <v>1365</v>
      </c>
      <c r="G4" s="35" t="s">
        <v>1364</v>
      </c>
      <c r="H4" s="35" t="s">
        <v>1359</v>
      </c>
      <c r="I4" s="35" t="s">
        <v>6</v>
      </c>
      <c r="J4" s="35" t="s">
        <v>1381</v>
      </c>
      <c r="K4" s="33" t="s">
        <v>11</v>
      </c>
      <c r="L4" s="35" t="s">
        <v>12</v>
      </c>
      <c r="M4" s="33" t="s">
        <v>1351</v>
      </c>
      <c r="N4" s="33" t="s">
        <v>14</v>
      </c>
      <c r="O4" s="33" t="s">
        <v>14</v>
      </c>
      <c r="P4" s="33" t="s">
        <v>11</v>
      </c>
      <c r="Q4" s="444">
        <v>179328355.13</v>
      </c>
      <c r="R4" s="444">
        <v>0</v>
      </c>
      <c r="S4" s="444">
        <v>0</v>
      </c>
      <c r="T4" s="444">
        <v>0</v>
      </c>
      <c r="U4" s="444">
        <v>0</v>
      </c>
      <c r="V4" s="445">
        <v>0</v>
      </c>
      <c r="W4" s="445">
        <v>0</v>
      </c>
      <c r="X4" s="444">
        <v>179328355.13</v>
      </c>
      <c r="Y4" s="446">
        <v>41486</v>
      </c>
      <c r="Z4" s="446">
        <v>46599</v>
      </c>
      <c r="AA4" s="444">
        <v>298880591.93000001</v>
      </c>
      <c r="AB4" s="444">
        <v>298880591.93000001</v>
      </c>
      <c r="AC4" s="444">
        <v>5.9178082191780819</v>
      </c>
      <c r="AD4" s="444">
        <v>14.008219178082191</v>
      </c>
      <c r="AE4" s="447">
        <v>2.8510000000000001E-2</v>
      </c>
      <c r="AF4" s="444">
        <v>1061230813.92</v>
      </c>
      <c r="AG4" s="445">
        <v>2512070903.506</v>
      </c>
      <c r="AH4" s="445">
        <v>5112651.4047563002</v>
      </c>
      <c r="AI4" s="448">
        <v>5.9178082191780819</v>
      </c>
      <c r="AJ4" s="448">
        <v>14.008219178082193</v>
      </c>
      <c r="AK4" s="449">
        <v>2.8510000000000001E-2</v>
      </c>
      <c r="AL4" s="437" t="s">
        <v>1440</v>
      </c>
    </row>
    <row r="5" spans="1:38" ht="15" customHeight="1">
      <c r="A5" s="33">
        <v>28089000</v>
      </c>
      <c r="B5" s="33">
        <v>1</v>
      </c>
      <c r="C5" s="33">
        <v>1</v>
      </c>
      <c r="D5" s="33">
        <v>1</v>
      </c>
      <c r="E5" s="35" t="s">
        <v>517</v>
      </c>
      <c r="F5" s="35" t="s">
        <v>1365</v>
      </c>
      <c r="G5" s="35" t="s">
        <v>1364</v>
      </c>
      <c r="H5" s="35" t="s">
        <v>1359</v>
      </c>
      <c r="I5" s="35" t="s">
        <v>6</v>
      </c>
      <c r="J5" s="35" t="s">
        <v>1381</v>
      </c>
      <c r="K5" s="33" t="s">
        <v>11</v>
      </c>
      <c r="L5" s="35" t="s">
        <v>12</v>
      </c>
      <c r="M5" s="33" t="s">
        <v>1351</v>
      </c>
      <c r="N5" s="33" t="s">
        <v>15</v>
      </c>
      <c r="O5" s="33" t="s">
        <v>15</v>
      </c>
      <c r="P5" s="33" t="s">
        <v>11</v>
      </c>
      <c r="Q5" s="444">
        <v>202380298.59999999</v>
      </c>
      <c r="R5" s="444">
        <v>0</v>
      </c>
      <c r="S5" s="444">
        <v>0</v>
      </c>
      <c r="T5" s="444">
        <v>0</v>
      </c>
      <c r="U5" s="444">
        <v>0</v>
      </c>
      <c r="V5" s="445">
        <v>0</v>
      </c>
      <c r="W5" s="445">
        <v>0</v>
      </c>
      <c r="X5" s="444">
        <v>202380298.59999999</v>
      </c>
      <c r="Y5" s="446">
        <v>41967</v>
      </c>
      <c r="Z5" s="446">
        <v>46718</v>
      </c>
      <c r="AA5" s="444">
        <v>311415318.31</v>
      </c>
      <c r="AB5" s="444">
        <v>311415318.31</v>
      </c>
      <c r="AC5" s="444">
        <v>6.2438356164383562</v>
      </c>
      <c r="AD5" s="444">
        <v>13.016438356164384</v>
      </c>
      <c r="AE5" s="447">
        <v>3.755E-2</v>
      </c>
      <c r="AF5" s="444">
        <v>1263629316.4641097</v>
      </c>
      <c r="AG5" s="445">
        <v>2634270681.2290411</v>
      </c>
      <c r="AH5" s="445">
        <v>7599380.2124299994</v>
      </c>
      <c r="AI5" s="448">
        <v>6.2438356164383571</v>
      </c>
      <c r="AJ5" s="448">
        <v>13.016438356164384</v>
      </c>
      <c r="AK5" s="449">
        <v>3.755E-2</v>
      </c>
      <c r="AL5" s="437" t="s">
        <v>1440</v>
      </c>
    </row>
    <row r="6" spans="1:38" ht="15" customHeight="1">
      <c r="A6" s="33">
        <v>28095000</v>
      </c>
      <c r="B6" s="33">
        <v>1</v>
      </c>
      <c r="C6" s="33">
        <v>1</v>
      </c>
      <c r="D6" s="33">
        <v>0</v>
      </c>
      <c r="E6" s="35" t="s">
        <v>517</v>
      </c>
      <c r="F6" s="35" t="s">
        <v>1365</v>
      </c>
      <c r="G6" s="35" t="s">
        <v>1361</v>
      </c>
      <c r="H6" s="35" t="s">
        <v>1361</v>
      </c>
      <c r="I6" s="35" t="s">
        <v>1361</v>
      </c>
      <c r="J6" s="35" t="s">
        <v>1381</v>
      </c>
      <c r="K6" s="33" t="s">
        <v>17</v>
      </c>
      <c r="L6" s="35" t="s">
        <v>18</v>
      </c>
      <c r="M6" s="33" t="s">
        <v>1351</v>
      </c>
      <c r="N6" s="33" t="s">
        <v>17</v>
      </c>
      <c r="O6" s="33" t="s">
        <v>17</v>
      </c>
      <c r="P6" s="33" t="s">
        <v>17</v>
      </c>
      <c r="Q6" s="444">
        <v>82693548.390000001</v>
      </c>
      <c r="R6" s="444">
        <v>0</v>
      </c>
      <c r="S6" s="444">
        <v>450000</v>
      </c>
      <c r="T6" s="444">
        <v>228555</v>
      </c>
      <c r="U6" s="444">
        <v>0</v>
      </c>
      <c r="V6" s="445">
        <v>0</v>
      </c>
      <c r="W6" s="445">
        <v>0</v>
      </c>
      <c r="X6" s="444">
        <v>82243548.390000001</v>
      </c>
      <c r="Y6" s="446">
        <v>42214</v>
      </c>
      <c r="Z6" s="446">
        <v>50151</v>
      </c>
      <c r="AA6" s="444">
        <v>102500000</v>
      </c>
      <c r="AB6" s="444">
        <v>102500000</v>
      </c>
      <c r="AC6" s="444">
        <v>15.64931506849315</v>
      </c>
      <c r="AD6" s="444">
        <v>21.745205479452054</v>
      </c>
      <c r="AE6" s="447">
        <v>2.3342499999999999E-2</v>
      </c>
      <c r="AF6" s="444">
        <v>1287055201.1059725</v>
      </c>
      <c r="AG6" s="445">
        <v>1788402859.0998082</v>
      </c>
      <c r="AH6" s="445">
        <v>1919770.0282935749</v>
      </c>
      <c r="AI6" s="448">
        <v>15.64931506849315</v>
      </c>
      <c r="AJ6" s="448">
        <v>21.745205479452054</v>
      </c>
      <c r="AK6" s="449">
        <v>2.3342499999999999E-2</v>
      </c>
      <c r="AL6" s="437" t="s">
        <v>1440</v>
      </c>
    </row>
    <row r="7" spans="1:38" ht="15" customHeight="1">
      <c r="A7" s="33">
        <v>28091000</v>
      </c>
      <c r="B7" s="33">
        <v>1</v>
      </c>
      <c r="C7" s="33">
        <v>1</v>
      </c>
      <c r="D7" s="33">
        <v>1</v>
      </c>
      <c r="E7" s="35" t="s">
        <v>517</v>
      </c>
      <c r="F7" s="35" t="s">
        <v>1365</v>
      </c>
      <c r="G7" s="35" t="s">
        <v>1364</v>
      </c>
      <c r="H7" s="35" t="s">
        <v>1359</v>
      </c>
      <c r="I7" s="35" t="s">
        <v>6</v>
      </c>
      <c r="J7" s="35" t="s">
        <v>1381</v>
      </c>
      <c r="K7" s="33" t="s">
        <v>17</v>
      </c>
      <c r="L7" s="35" t="s">
        <v>12</v>
      </c>
      <c r="M7" s="33" t="s">
        <v>1351</v>
      </c>
      <c r="N7" s="33" t="s">
        <v>17</v>
      </c>
      <c r="O7" s="33" t="s">
        <v>17</v>
      </c>
      <c r="P7" s="33" t="s">
        <v>17</v>
      </c>
      <c r="Q7" s="444">
        <v>33996385.539999999</v>
      </c>
      <c r="R7" s="444">
        <v>0</v>
      </c>
      <c r="S7" s="444">
        <v>0</v>
      </c>
      <c r="T7" s="444">
        <v>0</v>
      </c>
      <c r="U7" s="444">
        <v>0</v>
      </c>
      <c r="V7" s="445">
        <v>0</v>
      </c>
      <c r="W7" s="445">
        <v>0</v>
      </c>
      <c r="X7" s="444">
        <v>33996385.539999999</v>
      </c>
      <c r="Y7" s="446">
        <v>41974</v>
      </c>
      <c r="Z7" s="446">
        <v>49646</v>
      </c>
      <c r="AA7" s="444">
        <v>124800000</v>
      </c>
      <c r="AB7" s="444">
        <v>34434211.609999999</v>
      </c>
      <c r="AC7" s="444">
        <v>14.265753424657534</v>
      </c>
      <c r="AD7" s="444">
        <v>21.019178082191782</v>
      </c>
      <c r="AE7" s="447">
        <v>1.83E-2</v>
      </c>
      <c r="AF7" s="444">
        <v>484984053.44323283</v>
      </c>
      <c r="AG7" s="444">
        <v>714576081.81610966</v>
      </c>
      <c r="AH7" s="444">
        <v>622133.85538199998</v>
      </c>
      <c r="AI7" s="450">
        <v>14.265753424657534</v>
      </c>
      <c r="AJ7" s="450">
        <v>21.019178082191782</v>
      </c>
      <c r="AK7" s="447">
        <v>1.83E-2</v>
      </c>
      <c r="AL7" s="33" t="s">
        <v>1440</v>
      </c>
    </row>
    <row r="8" spans="1:38" ht="15" customHeight="1">
      <c r="A8" s="33">
        <v>28080001</v>
      </c>
      <c r="B8" s="33">
        <v>1</v>
      </c>
      <c r="C8" s="33">
        <v>1</v>
      </c>
      <c r="D8" s="33">
        <v>1</v>
      </c>
      <c r="E8" s="35" t="s">
        <v>517</v>
      </c>
      <c r="F8" s="35" t="s">
        <v>1365</v>
      </c>
      <c r="G8" s="35" t="s">
        <v>1364</v>
      </c>
      <c r="H8" s="35" t="s">
        <v>1359</v>
      </c>
      <c r="I8" s="35" t="s">
        <v>6</v>
      </c>
      <c r="J8" s="35" t="s">
        <v>1381</v>
      </c>
      <c r="K8" s="33" t="s">
        <v>17</v>
      </c>
      <c r="L8" s="35" t="s">
        <v>12</v>
      </c>
      <c r="M8" s="33" t="s">
        <v>1351</v>
      </c>
      <c r="N8" s="33" t="s">
        <v>19</v>
      </c>
      <c r="O8" s="33" t="s">
        <v>19</v>
      </c>
      <c r="P8" s="33" t="s">
        <v>17</v>
      </c>
      <c r="Q8" s="444">
        <v>44152000</v>
      </c>
      <c r="R8" s="444">
        <v>0</v>
      </c>
      <c r="S8" s="444">
        <v>0</v>
      </c>
      <c r="T8" s="444">
        <v>0</v>
      </c>
      <c r="U8" s="444">
        <v>0</v>
      </c>
      <c r="V8" s="445">
        <v>0</v>
      </c>
      <c r="W8" s="445">
        <v>0</v>
      </c>
      <c r="X8" s="444">
        <v>44152000</v>
      </c>
      <c r="Y8" s="446">
        <v>41241</v>
      </c>
      <c r="Z8" s="446">
        <v>50582</v>
      </c>
      <c r="AA8" s="444">
        <v>44152000</v>
      </c>
      <c r="AB8" s="444">
        <v>44152000</v>
      </c>
      <c r="AC8" s="444">
        <v>16.830136986301369</v>
      </c>
      <c r="AD8" s="444">
        <v>25.591780821917808</v>
      </c>
      <c r="AE8" s="447">
        <v>3.4300000000000004E-2</v>
      </c>
      <c r="AF8" s="444">
        <v>743084208.21917808</v>
      </c>
      <c r="AG8" s="444">
        <v>1129928306.8493152</v>
      </c>
      <c r="AH8" s="444">
        <v>1514413.6</v>
      </c>
      <c r="AI8" s="450">
        <v>16.830136986301369</v>
      </c>
      <c r="AJ8" s="450">
        <v>25.591780821917812</v>
      </c>
      <c r="AK8" s="447">
        <v>3.4300000000000004E-2</v>
      </c>
      <c r="AL8" s="33" t="s">
        <v>1440</v>
      </c>
    </row>
    <row r="9" spans="1:38" ht="15" customHeight="1">
      <c r="A9" s="33">
        <v>28101000</v>
      </c>
      <c r="B9" s="33">
        <v>1</v>
      </c>
      <c r="C9" s="33">
        <v>1</v>
      </c>
      <c r="D9" s="33">
        <v>1</v>
      </c>
      <c r="E9" s="35" t="s">
        <v>517</v>
      </c>
      <c r="F9" s="35" t="s">
        <v>1365</v>
      </c>
      <c r="G9" s="35" t="s">
        <v>1364</v>
      </c>
      <c r="H9" s="35" t="s">
        <v>1359</v>
      </c>
      <c r="I9" s="35" t="s">
        <v>6</v>
      </c>
      <c r="J9" s="35" t="s">
        <v>1381</v>
      </c>
      <c r="K9" s="33" t="s">
        <v>17</v>
      </c>
      <c r="L9" s="35" t="s">
        <v>12</v>
      </c>
      <c r="M9" s="33" t="s">
        <v>1351</v>
      </c>
      <c r="N9" s="33" t="s">
        <v>20</v>
      </c>
      <c r="O9" s="33" t="s">
        <v>20</v>
      </c>
      <c r="P9" s="33" t="s">
        <v>17</v>
      </c>
      <c r="Q9" s="444">
        <v>10421000</v>
      </c>
      <c r="R9" s="444">
        <v>0</v>
      </c>
      <c r="S9" s="444">
        <v>0</v>
      </c>
      <c r="T9" s="444">
        <v>0</v>
      </c>
      <c r="U9" s="444">
        <v>0</v>
      </c>
      <c r="V9" s="445">
        <v>0</v>
      </c>
      <c r="W9" s="445">
        <v>0</v>
      </c>
      <c r="X9" s="444">
        <v>10421000</v>
      </c>
      <c r="Y9" s="446">
        <v>42732</v>
      </c>
      <c r="Z9" s="446">
        <v>51103</v>
      </c>
      <c r="AA9" s="444">
        <v>72947000</v>
      </c>
      <c r="AB9" s="444">
        <v>72947000</v>
      </c>
      <c r="AC9" s="444">
        <v>18.257534246575343</v>
      </c>
      <c r="AD9" s="444">
        <v>22.934246575342467</v>
      </c>
      <c r="AE9" s="447">
        <v>2.2200000000000001E-2</v>
      </c>
      <c r="AF9" s="444">
        <v>190261764.38356164</v>
      </c>
      <c r="AG9" s="444">
        <v>238997783.56164384</v>
      </c>
      <c r="AH9" s="444">
        <v>231346.2</v>
      </c>
      <c r="AI9" s="450">
        <v>18.257534246575343</v>
      </c>
      <c r="AJ9" s="450">
        <v>22.934246575342467</v>
      </c>
      <c r="AK9" s="447">
        <v>2.2200000000000001E-2</v>
      </c>
      <c r="AL9" s="33" t="s">
        <v>1440</v>
      </c>
    </row>
    <row r="10" spans="1:38" ht="15" customHeight="1">
      <c r="A10" s="33">
        <v>28099000</v>
      </c>
      <c r="B10" s="33">
        <v>1</v>
      </c>
      <c r="C10" s="33">
        <v>1</v>
      </c>
      <c r="D10" s="33">
        <v>1</v>
      </c>
      <c r="E10" s="35" t="s">
        <v>517</v>
      </c>
      <c r="F10" s="35" t="s">
        <v>1365</v>
      </c>
      <c r="G10" s="35" t="s">
        <v>1364</v>
      </c>
      <c r="H10" s="35" t="s">
        <v>1359</v>
      </c>
      <c r="I10" s="35" t="s">
        <v>6</v>
      </c>
      <c r="J10" s="35" t="s">
        <v>1381</v>
      </c>
      <c r="K10" s="33" t="s">
        <v>17</v>
      </c>
      <c r="L10" s="35" t="s">
        <v>12</v>
      </c>
      <c r="M10" s="33" t="s">
        <v>1351</v>
      </c>
      <c r="N10" s="33" t="s">
        <v>21</v>
      </c>
      <c r="O10" s="33" t="s">
        <v>21</v>
      </c>
      <c r="P10" s="33" t="s">
        <v>17</v>
      </c>
      <c r="Q10" s="444">
        <v>26250000</v>
      </c>
      <c r="R10" s="444">
        <v>0</v>
      </c>
      <c r="S10" s="444">
        <v>0</v>
      </c>
      <c r="T10" s="444">
        <v>0</v>
      </c>
      <c r="U10" s="444">
        <v>0</v>
      </c>
      <c r="V10" s="445">
        <v>0</v>
      </c>
      <c r="W10" s="445">
        <v>0</v>
      </c>
      <c r="X10" s="444">
        <v>26250000</v>
      </c>
      <c r="Y10" s="446">
        <v>42688</v>
      </c>
      <c r="Z10" s="446">
        <v>51977</v>
      </c>
      <c r="AA10" s="444">
        <v>175000000</v>
      </c>
      <c r="AB10" s="444">
        <v>175000000</v>
      </c>
      <c r="AC10" s="444">
        <v>20.652054794520549</v>
      </c>
      <c r="AD10" s="444">
        <v>25.449315068493149</v>
      </c>
      <c r="AE10" s="447">
        <v>2.785E-2</v>
      </c>
      <c r="AF10" s="444">
        <v>542116438.35616446</v>
      </c>
      <c r="AG10" s="444">
        <v>668044520.54794514</v>
      </c>
      <c r="AH10" s="444">
        <v>731062.5</v>
      </c>
      <c r="AI10" s="450">
        <v>20.652054794520552</v>
      </c>
      <c r="AJ10" s="450">
        <v>25.449315068493149</v>
      </c>
      <c r="AK10" s="447">
        <v>2.785E-2</v>
      </c>
      <c r="AL10" s="33" t="s">
        <v>1440</v>
      </c>
    </row>
    <row r="11" spans="1:38" ht="15" customHeight="1">
      <c r="A11" s="33">
        <v>28080000</v>
      </c>
      <c r="B11" s="33">
        <v>1</v>
      </c>
      <c r="C11" s="33">
        <v>1</v>
      </c>
      <c r="D11" s="33">
        <v>1</v>
      </c>
      <c r="E11" s="35" t="s">
        <v>517</v>
      </c>
      <c r="F11" s="35" t="s">
        <v>1365</v>
      </c>
      <c r="G11" s="35" t="s">
        <v>1364</v>
      </c>
      <c r="H11" s="35" t="s">
        <v>1359</v>
      </c>
      <c r="I11" s="35" t="s">
        <v>6</v>
      </c>
      <c r="J11" s="35" t="s">
        <v>1381</v>
      </c>
      <c r="K11" s="33" t="s">
        <v>17</v>
      </c>
      <c r="L11" s="35" t="s">
        <v>12</v>
      </c>
      <c r="M11" s="33" t="s">
        <v>1351</v>
      </c>
      <c r="N11" s="33" t="s">
        <v>22</v>
      </c>
      <c r="O11" s="33" t="s">
        <v>22</v>
      </c>
      <c r="P11" s="33" t="s">
        <v>17</v>
      </c>
      <c r="Q11" s="444">
        <v>254382133.66999999</v>
      </c>
      <c r="R11" s="444">
        <v>0</v>
      </c>
      <c r="S11" s="444">
        <v>0</v>
      </c>
      <c r="T11" s="444">
        <v>1855923.05</v>
      </c>
      <c r="U11" s="444">
        <v>0</v>
      </c>
      <c r="V11" s="445">
        <v>0</v>
      </c>
      <c r="W11" s="445">
        <v>0</v>
      </c>
      <c r="X11" s="444">
        <v>254382133.66999999</v>
      </c>
      <c r="Y11" s="446">
        <v>41241</v>
      </c>
      <c r="Z11" s="446">
        <v>50449</v>
      </c>
      <c r="AA11" s="444">
        <v>259280000</v>
      </c>
      <c r="AB11" s="444">
        <v>259280000</v>
      </c>
      <c r="AC11" s="444">
        <v>16.465753424657535</v>
      </c>
      <c r="AD11" s="444">
        <v>25.227397260273971</v>
      </c>
      <c r="AE11" s="447">
        <v>3.0386666666666663E-2</v>
      </c>
      <c r="AF11" s="444">
        <v>4188593488.6484933</v>
      </c>
      <c r="AG11" s="444">
        <v>6417399142.0092049</v>
      </c>
      <c r="AH11" s="444">
        <v>7729825.1017857315</v>
      </c>
      <c r="AI11" s="450">
        <v>16.465753424657535</v>
      </c>
      <c r="AJ11" s="450">
        <v>25.227397260273971</v>
      </c>
      <c r="AK11" s="447">
        <v>3.0386666666666663E-2</v>
      </c>
      <c r="AL11" s="33" t="s">
        <v>1440</v>
      </c>
    </row>
    <row r="12" spans="1:38" s="452" customFormat="1" ht="15" customHeight="1">
      <c r="A12" s="437">
        <v>28110000</v>
      </c>
      <c r="B12" s="437">
        <v>1</v>
      </c>
      <c r="C12" s="437">
        <v>1</v>
      </c>
      <c r="D12" s="437">
        <v>0</v>
      </c>
      <c r="E12" s="451" t="s">
        <v>517</v>
      </c>
      <c r="F12" s="451" t="s">
        <v>1365</v>
      </c>
      <c r="G12" s="451" t="s">
        <v>1364</v>
      </c>
      <c r="H12" s="35" t="s">
        <v>1363</v>
      </c>
      <c r="I12" s="35" t="s">
        <v>1371</v>
      </c>
      <c r="J12" s="451" t="s">
        <v>1381</v>
      </c>
      <c r="K12" s="437" t="s">
        <v>17</v>
      </c>
      <c r="L12" s="451" t="s">
        <v>375</v>
      </c>
      <c r="M12" s="437" t="s">
        <v>1351</v>
      </c>
      <c r="N12" s="437" t="s">
        <v>1631</v>
      </c>
      <c r="O12" s="437" t="s">
        <v>1631</v>
      </c>
      <c r="P12" s="437" t="s">
        <v>17</v>
      </c>
      <c r="Q12" s="444">
        <v>0</v>
      </c>
      <c r="R12" s="445">
        <v>0</v>
      </c>
      <c r="S12" s="445">
        <v>0</v>
      </c>
      <c r="T12" s="445">
        <v>0</v>
      </c>
      <c r="U12" s="445">
        <v>30500.560000000001</v>
      </c>
      <c r="V12" s="445">
        <v>0</v>
      </c>
      <c r="W12" s="445">
        <v>0</v>
      </c>
      <c r="X12" s="445">
        <v>0</v>
      </c>
      <c r="Y12" s="446">
        <v>44165</v>
      </c>
      <c r="Z12" s="446">
        <v>51429</v>
      </c>
      <c r="AA12" s="444">
        <v>59885000</v>
      </c>
      <c r="AB12" s="444">
        <v>59885000</v>
      </c>
      <c r="AC12" s="444">
        <v>19.150684931506849</v>
      </c>
      <c r="AD12" s="444">
        <v>19.901369863013699</v>
      </c>
      <c r="AE12" s="447">
        <v>4.3400000000000001E-2</v>
      </c>
      <c r="AF12" s="444">
        <v>0</v>
      </c>
      <c r="AG12" s="444">
        <v>0</v>
      </c>
      <c r="AH12" s="444">
        <v>0</v>
      </c>
      <c r="AI12" s="450"/>
      <c r="AJ12" s="450"/>
      <c r="AK12" s="447"/>
      <c r="AL12" s="33" t="s">
        <v>1440</v>
      </c>
    </row>
    <row r="13" spans="1:38" ht="15" customHeight="1">
      <c r="A13" s="33">
        <v>28084000</v>
      </c>
      <c r="B13" s="33">
        <v>1</v>
      </c>
      <c r="C13" s="33">
        <v>1</v>
      </c>
      <c r="D13" s="33">
        <v>1</v>
      </c>
      <c r="E13" s="35" t="s">
        <v>517</v>
      </c>
      <c r="F13" s="35" t="s">
        <v>1365</v>
      </c>
      <c r="G13" s="35" t="s">
        <v>1364</v>
      </c>
      <c r="H13" s="35" t="s">
        <v>1359</v>
      </c>
      <c r="I13" s="35" t="s">
        <v>6</v>
      </c>
      <c r="J13" s="35" t="s">
        <v>1381</v>
      </c>
      <c r="K13" s="33" t="s">
        <v>23</v>
      </c>
      <c r="L13" s="35" t="s">
        <v>12</v>
      </c>
      <c r="M13" s="33" t="s">
        <v>1351</v>
      </c>
      <c r="N13" s="33" t="s">
        <v>24</v>
      </c>
      <c r="O13" s="33" t="s">
        <v>24</v>
      </c>
      <c r="P13" s="33" t="s">
        <v>23</v>
      </c>
      <c r="Q13" s="444">
        <v>1600000</v>
      </c>
      <c r="R13" s="444">
        <v>0</v>
      </c>
      <c r="S13" s="444">
        <v>800000</v>
      </c>
      <c r="T13" s="444">
        <v>8653.81</v>
      </c>
      <c r="U13" s="444">
        <v>0</v>
      </c>
      <c r="V13" s="444">
        <v>0</v>
      </c>
      <c r="W13" s="445">
        <v>0</v>
      </c>
      <c r="X13" s="444">
        <v>800000</v>
      </c>
      <c r="Y13" s="446">
        <v>41722</v>
      </c>
      <c r="Z13" s="446">
        <v>44607</v>
      </c>
      <c r="AA13" s="444">
        <v>6400000</v>
      </c>
      <c r="AB13" s="444">
        <v>6400000</v>
      </c>
      <c r="AC13" s="444">
        <v>0.46027397260273972</v>
      </c>
      <c r="AD13" s="444">
        <v>7.904109589041096</v>
      </c>
      <c r="AE13" s="447">
        <v>1.7579999999999998E-2</v>
      </c>
      <c r="AF13" s="444">
        <v>368219.17808219179</v>
      </c>
      <c r="AG13" s="444">
        <v>6323287.6712328764</v>
      </c>
      <c r="AH13" s="444">
        <v>14063.999999999998</v>
      </c>
      <c r="AI13" s="450">
        <v>0.46027397260273972</v>
      </c>
      <c r="AJ13" s="450">
        <v>7.9041095890410951</v>
      </c>
      <c r="AK13" s="447">
        <v>1.7579999999999998E-2</v>
      </c>
      <c r="AL13" s="33" t="s">
        <v>1440</v>
      </c>
    </row>
    <row r="14" spans="1:38" ht="15" customHeight="1">
      <c r="A14" s="33">
        <v>28094000</v>
      </c>
      <c r="B14" s="33">
        <v>1</v>
      </c>
      <c r="C14" s="33">
        <v>1</v>
      </c>
      <c r="D14" s="33">
        <v>1</v>
      </c>
      <c r="E14" s="35" t="s">
        <v>517</v>
      </c>
      <c r="F14" s="35" t="s">
        <v>1365</v>
      </c>
      <c r="G14" s="35" t="s">
        <v>1364</v>
      </c>
      <c r="H14" s="35" t="s">
        <v>1359</v>
      </c>
      <c r="I14" s="35" t="s">
        <v>6</v>
      </c>
      <c r="J14" s="35" t="s">
        <v>1381</v>
      </c>
      <c r="K14" s="33" t="s">
        <v>25</v>
      </c>
      <c r="L14" s="35" t="s">
        <v>12</v>
      </c>
      <c r="M14" s="33" t="s">
        <v>1351</v>
      </c>
      <c r="N14" s="33" t="s">
        <v>26</v>
      </c>
      <c r="O14" s="33" t="s">
        <v>26</v>
      </c>
      <c r="P14" s="33" t="s">
        <v>25</v>
      </c>
      <c r="Q14" s="444">
        <v>14378154.08</v>
      </c>
      <c r="R14" s="444">
        <v>0</v>
      </c>
      <c r="S14" s="444">
        <v>0</v>
      </c>
      <c r="T14" s="444">
        <v>0</v>
      </c>
      <c r="U14" s="444">
        <v>0</v>
      </c>
      <c r="V14" s="444">
        <v>0</v>
      </c>
      <c r="W14" s="445">
        <v>0</v>
      </c>
      <c r="X14" s="444">
        <v>14378154.08</v>
      </c>
      <c r="Y14" s="446">
        <v>42170</v>
      </c>
      <c r="Z14" s="446">
        <v>44737</v>
      </c>
      <c r="AA14" s="444">
        <v>53407391.579999998</v>
      </c>
      <c r="AB14" s="444">
        <v>53407391.579999998</v>
      </c>
      <c r="AC14" s="444">
        <v>0.81643835616438354</v>
      </c>
      <c r="AD14" s="444">
        <v>7.0328767123287674</v>
      </c>
      <c r="AE14" s="447">
        <v>6.0850000000000001E-2</v>
      </c>
      <c r="AF14" s="444">
        <v>11738876.481753424</v>
      </c>
      <c r="AG14" s="444">
        <v>101119784.99550685</v>
      </c>
      <c r="AH14" s="444">
        <v>874910.67576800007</v>
      </c>
      <c r="AI14" s="450">
        <v>0.81643835616438354</v>
      </c>
      <c r="AJ14" s="450">
        <v>7.0328767123287674</v>
      </c>
      <c r="AK14" s="447">
        <v>6.0850000000000008E-2</v>
      </c>
      <c r="AL14" s="33" t="s">
        <v>1440</v>
      </c>
    </row>
    <row r="15" spans="1:38" ht="15" customHeight="1">
      <c r="A15" s="33">
        <v>28088000</v>
      </c>
      <c r="B15" s="33">
        <v>1</v>
      </c>
      <c r="C15" s="33">
        <v>1</v>
      </c>
      <c r="D15" s="33">
        <v>1</v>
      </c>
      <c r="E15" s="35" t="s">
        <v>517</v>
      </c>
      <c r="F15" s="35" t="s">
        <v>1365</v>
      </c>
      <c r="G15" s="35" t="s">
        <v>1364</v>
      </c>
      <c r="H15" s="35" t="s">
        <v>1359</v>
      </c>
      <c r="I15" s="35" t="s">
        <v>6</v>
      </c>
      <c r="J15" s="35" t="s">
        <v>1381</v>
      </c>
      <c r="K15" s="33" t="s">
        <v>25</v>
      </c>
      <c r="L15" s="35" t="s">
        <v>12</v>
      </c>
      <c r="M15" s="33" t="s">
        <v>1351</v>
      </c>
      <c r="N15" s="33" t="s">
        <v>27</v>
      </c>
      <c r="O15" s="33" t="s">
        <v>27</v>
      </c>
      <c r="P15" s="33" t="s">
        <v>25</v>
      </c>
      <c r="Q15" s="444">
        <v>15000000</v>
      </c>
      <c r="R15" s="444">
        <v>0</v>
      </c>
      <c r="S15" s="444">
        <v>7500000</v>
      </c>
      <c r="T15" s="444">
        <v>216113.75</v>
      </c>
      <c r="U15" s="444">
        <v>0</v>
      </c>
      <c r="V15" s="444">
        <v>0</v>
      </c>
      <c r="W15" s="445">
        <v>0</v>
      </c>
      <c r="X15" s="444">
        <v>7500000</v>
      </c>
      <c r="Y15" s="446">
        <v>41939</v>
      </c>
      <c r="Z15" s="446">
        <v>44506</v>
      </c>
      <c r="AA15" s="444">
        <v>100000000</v>
      </c>
      <c r="AB15" s="444">
        <v>100000000</v>
      </c>
      <c r="AC15" s="444">
        <v>0.18356164383561643</v>
      </c>
      <c r="AD15" s="444">
        <v>7.0328767123287674</v>
      </c>
      <c r="AE15" s="447">
        <v>5.638E-2</v>
      </c>
      <c r="AF15" s="444">
        <v>1376712.3287671232</v>
      </c>
      <c r="AG15" s="444">
        <v>52746575.342465758</v>
      </c>
      <c r="AH15" s="444">
        <v>422850</v>
      </c>
      <c r="AI15" s="450">
        <v>0.18356164383561643</v>
      </c>
      <c r="AJ15" s="450">
        <v>7.0328767123287674</v>
      </c>
      <c r="AK15" s="447">
        <v>5.638E-2</v>
      </c>
      <c r="AL15" s="33" t="s">
        <v>1440</v>
      </c>
    </row>
    <row r="16" spans="1:38" ht="15" customHeight="1">
      <c r="A16" s="33">
        <v>28105000</v>
      </c>
      <c r="B16" s="33">
        <v>1</v>
      </c>
      <c r="C16" s="33">
        <v>1</v>
      </c>
      <c r="D16" s="33">
        <v>1</v>
      </c>
      <c r="E16" s="35" t="s">
        <v>1335</v>
      </c>
      <c r="F16" s="35" t="s">
        <v>1365</v>
      </c>
      <c r="G16" s="35" t="s">
        <v>1364</v>
      </c>
      <c r="H16" s="35" t="s">
        <v>1359</v>
      </c>
      <c r="I16" s="35" t="s">
        <v>6</v>
      </c>
      <c r="J16" s="35" t="s">
        <v>1381</v>
      </c>
      <c r="K16" s="33" t="s">
        <v>25</v>
      </c>
      <c r="L16" s="35" t="s">
        <v>12</v>
      </c>
      <c r="M16" s="33" t="s">
        <v>1351</v>
      </c>
      <c r="N16" s="33" t="s">
        <v>28</v>
      </c>
      <c r="O16" s="33" t="s">
        <v>28</v>
      </c>
      <c r="P16" s="33" t="s">
        <v>25</v>
      </c>
      <c r="Q16" s="444">
        <v>88276000</v>
      </c>
      <c r="R16" s="444">
        <v>0</v>
      </c>
      <c r="S16" s="444">
        <v>0</v>
      </c>
      <c r="T16" s="444">
        <v>0</v>
      </c>
      <c r="U16" s="444">
        <v>0</v>
      </c>
      <c r="V16" s="445">
        <v>-868000</v>
      </c>
      <c r="W16" s="445">
        <v>0</v>
      </c>
      <c r="X16" s="444">
        <v>87408000</v>
      </c>
      <c r="Y16" s="446">
        <v>43369</v>
      </c>
      <c r="Z16" s="446">
        <v>45927</v>
      </c>
      <c r="AA16" s="444">
        <v>110345000</v>
      </c>
      <c r="AB16" s="444">
        <v>110345000</v>
      </c>
      <c r="AC16" s="444">
        <v>4.0767123287671234</v>
      </c>
      <c r="AD16" s="444">
        <v>7.0082191780821921</v>
      </c>
      <c r="AE16" s="447">
        <v>5.5129999999999998E-2</v>
      </c>
      <c r="AF16" s="444">
        <v>356337271.23287672</v>
      </c>
      <c r="AG16" s="444">
        <v>612574421.91780829</v>
      </c>
      <c r="AH16" s="444">
        <v>4818803.04</v>
      </c>
      <c r="AI16" s="450">
        <v>4.0767123287671234</v>
      </c>
      <c r="AJ16" s="450">
        <v>7.008219178082193</v>
      </c>
      <c r="AK16" s="447">
        <v>5.5129999999999998E-2</v>
      </c>
      <c r="AL16" s="33" t="s">
        <v>1440</v>
      </c>
    </row>
    <row r="17" spans="1:38" ht="15" customHeight="1">
      <c r="A17" s="33">
        <v>28109000</v>
      </c>
      <c r="B17" s="33">
        <v>1</v>
      </c>
      <c r="C17" s="33">
        <v>1</v>
      </c>
      <c r="D17" s="33">
        <v>1</v>
      </c>
      <c r="E17" s="35" t="s">
        <v>517</v>
      </c>
      <c r="F17" s="35" t="s">
        <v>1365</v>
      </c>
      <c r="G17" s="35" t="s">
        <v>1364</v>
      </c>
      <c r="H17" s="35" t="s">
        <v>1359</v>
      </c>
      <c r="I17" s="35" t="s">
        <v>6</v>
      </c>
      <c r="J17" s="35" t="s">
        <v>1381</v>
      </c>
      <c r="K17" s="33" t="s">
        <v>29</v>
      </c>
      <c r="L17" s="35" t="s">
        <v>12</v>
      </c>
      <c r="M17" s="33" t="s">
        <v>1351</v>
      </c>
      <c r="N17" s="33" t="s">
        <v>30</v>
      </c>
      <c r="O17" s="33" t="s">
        <v>30</v>
      </c>
      <c r="P17" s="33" t="s">
        <v>29</v>
      </c>
      <c r="Q17" s="444">
        <v>54000000</v>
      </c>
      <c r="R17" s="444">
        <v>0</v>
      </c>
      <c r="S17" s="444">
        <v>0</v>
      </c>
      <c r="T17" s="444">
        <v>0</v>
      </c>
      <c r="U17" s="444">
        <v>0</v>
      </c>
      <c r="V17" s="445">
        <v>0</v>
      </c>
      <c r="W17" s="445">
        <v>0</v>
      </c>
      <c r="X17" s="444">
        <v>54000000</v>
      </c>
      <c r="Y17" s="446">
        <v>43860</v>
      </c>
      <c r="Z17" s="446">
        <v>44956</v>
      </c>
      <c r="AA17" s="444">
        <v>99000000</v>
      </c>
      <c r="AB17" s="444">
        <v>99000000</v>
      </c>
      <c r="AC17" s="444">
        <v>1.4164383561643836</v>
      </c>
      <c r="AD17" s="444">
        <v>3.0027397260273974</v>
      </c>
      <c r="AE17" s="447">
        <v>7.886E-2</v>
      </c>
      <c r="AF17" s="444">
        <v>76487671.232876718</v>
      </c>
      <c r="AG17" s="444">
        <v>162147945.20547944</v>
      </c>
      <c r="AH17" s="444">
        <v>4258440</v>
      </c>
      <c r="AI17" s="450">
        <v>1.4164383561643836</v>
      </c>
      <c r="AJ17" s="450">
        <v>3.0027397260273969</v>
      </c>
      <c r="AK17" s="447">
        <v>7.886E-2</v>
      </c>
      <c r="AL17" s="33" t="s">
        <v>1440</v>
      </c>
    </row>
    <row r="18" spans="1:38" ht="15" customHeight="1">
      <c r="A18" s="33">
        <v>28092000</v>
      </c>
      <c r="B18" s="33">
        <v>1</v>
      </c>
      <c r="C18" s="33">
        <v>1</v>
      </c>
      <c r="D18" s="33">
        <v>1</v>
      </c>
      <c r="E18" s="35" t="s">
        <v>517</v>
      </c>
      <c r="F18" s="35" t="s">
        <v>1365</v>
      </c>
      <c r="G18" s="35" t="s">
        <v>1364</v>
      </c>
      <c r="H18" s="35" t="s">
        <v>1359</v>
      </c>
      <c r="I18" s="35" t="s">
        <v>6</v>
      </c>
      <c r="J18" s="35" t="s">
        <v>1381</v>
      </c>
      <c r="K18" s="33" t="s">
        <v>29</v>
      </c>
      <c r="L18" s="35" t="s">
        <v>12</v>
      </c>
      <c r="M18" s="33" t="s">
        <v>1351</v>
      </c>
      <c r="N18" s="33" t="s">
        <v>31</v>
      </c>
      <c r="O18" s="33" t="s">
        <v>31</v>
      </c>
      <c r="P18" s="33" t="s">
        <v>29</v>
      </c>
      <c r="Q18" s="444">
        <v>40549019.609999999</v>
      </c>
      <c r="R18" s="444">
        <v>0</v>
      </c>
      <c r="S18" s="444">
        <v>0</v>
      </c>
      <c r="T18" s="444">
        <v>0</v>
      </c>
      <c r="U18" s="444">
        <v>0</v>
      </c>
      <c r="V18" s="445">
        <v>0</v>
      </c>
      <c r="W18" s="445">
        <v>0</v>
      </c>
      <c r="X18" s="444">
        <v>40549019.609999999</v>
      </c>
      <c r="Y18" s="446">
        <v>42061</v>
      </c>
      <c r="Z18" s="446">
        <v>46111</v>
      </c>
      <c r="AA18" s="444">
        <v>88000000</v>
      </c>
      <c r="AB18" s="444">
        <v>88000000</v>
      </c>
      <c r="AC18" s="444">
        <v>4.580821917808219</v>
      </c>
      <c r="AD18" s="444">
        <v>11.095890410958905</v>
      </c>
      <c r="AE18" s="447">
        <v>4.6039999999999998E-2</v>
      </c>
      <c r="AF18" s="444">
        <v>185747837.77512327</v>
      </c>
      <c r="AG18" s="444">
        <v>449927477.86438358</v>
      </c>
      <c r="AH18" s="444">
        <v>1866876.8628443999</v>
      </c>
      <c r="AI18" s="450">
        <v>4.580821917808219</v>
      </c>
      <c r="AJ18" s="450">
        <v>11.095890410958905</v>
      </c>
      <c r="AK18" s="447">
        <v>4.6039999999999998E-2</v>
      </c>
      <c r="AL18" s="33" t="s">
        <v>1440</v>
      </c>
    </row>
    <row r="19" spans="1:38" ht="15" customHeight="1">
      <c r="A19" s="33">
        <v>28083000</v>
      </c>
      <c r="B19" s="33">
        <v>1</v>
      </c>
      <c r="C19" s="33">
        <v>1</v>
      </c>
      <c r="D19" s="33">
        <v>1</v>
      </c>
      <c r="E19" s="35" t="s">
        <v>517</v>
      </c>
      <c r="F19" s="35" t="s">
        <v>1365</v>
      </c>
      <c r="G19" s="35" t="s">
        <v>1364</v>
      </c>
      <c r="H19" s="35" t="s">
        <v>1359</v>
      </c>
      <c r="I19" s="35" t="s">
        <v>6</v>
      </c>
      <c r="J19" s="35" t="s">
        <v>1381</v>
      </c>
      <c r="K19" s="33" t="s">
        <v>29</v>
      </c>
      <c r="L19" s="35" t="s">
        <v>12</v>
      </c>
      <c r="M19" s="33" t="s">
        <v>1351</v>
      </c>
      <c r="N19" s="33" t="s">
        <v>32</v>
      </c>
      <c r="O19" s="33" t="s">
        <v>32</v>
      </c>
      <c r="P19" s="33" t="s">
        <v>29</v>
      </c>
      <c r="Q19" s="444">
        <v>25007785.727000002</v>
      </c>
      <c r="R19" s="444">
        <v>0</v>
      </c>
      <c r="S19" s="444">
        <v>0</v>
      </c>
      <c r="T19" s="444">
        <v>0</v>
      </c>
      <c r="U19" s="444">
        <v>0</v>
      </c>
      <c r="V19" s="445">
        <v>0</v>
      </c>
      <c r="W19" s="445">
        <v>0</v>
      </c>
      <c r="X19" s="444">
        <v>25007785.727000002</v>
      </c>
      <c r="Y19" s="446">
        <v>41669</v>
      </c>
      <c r="Z19" s="446">
        <v>44922</v>
      </c>
      <c r="AA19" s="444">
        <v>116703000</v>
      </c>
      <c r="AB19" s="444">
        <v>116703000</v>
      </c>
      <c r="AC19" s="444">
        <v>1.3232876712328767</v>
      </c>
      <c r="AD19" s="444">
        <v>8.912328767123288</v>
      </c>
      <c r="AE19" s="447">
        <v>3.5139999999999998E-2</v>
      </c>
      <c r="AF19" s="444">
        <v>33092494.537372604</v>
      </c>
      <c r="AG19" s="444">
        <v>222877608.13679728</v>
      </c>
      <c r="AH19" s="444">
        <v>878773.59044677997</v>
      </c>
      <c r="AI19" s="450">
        <v>1.3232876712328767</v>
      </c>
      <c r="AJ19" s="450">
        <v>8.912328767123288</v>
      </c>
      <c r="AK19" s="447">
        <v>3.5139999999999998E-2</v>
      </c>
      <c r="AL19" s="33" t="s">
        <v>1440</v>
      </c>
    </row>
    <row r="20" spans="1:38" ht="15" customHeight="1">
      <c r="A20" s="33">
        <v>28098000</v>
      </c>
      <c r="B20" s="33">
        <v>1</v>
      </c>
      <c r="C20" s="33">
        <v>1</v>
      </c>
      <c r="D20" s="33">
        <v>0</v>
      </c>
      <c r="E20" s="35" t="s">
        <v>517</v>
      </c>
      <c r="F20" s="35" t="s">
        <v>1365</v>
      </c>
      <c r="G20" s="35" t="s">
        <v>1364</v>
      </c>
      <c r="H20" s="35" t="s">
        <v>1358</v>
      </c>
      <c r="I20" s="35" t="s">
        <v>33</v>
      </c>
      <c r="J20" s="35" t="s">
        <v>1381</v>
      </c>
      <c r="K20" s="33" t="s">
        <v>29</v>
      </c>
      <c r="L20" s="35" t="s">
        <v>33</v>
      </c>
      <c r="M20" s="33" t="s">
        <v>1351</v>
      </c>
      <c r="N20" s="33" t="s">
        <v>34</v>
      </c>
      <c r="O20" s="33" t="s">
        <v>34</v>
      </c>
      <c r="P20" s="33" t="s">
        <v>29</v>
      </c>
      <c r="Q20" s="444">
        <v>5702856.3799999999</v>
      </c>
      <c r="R20" s="444">
        <v>0</v>
      </c>
      <c r="S20" s="444">
        <v>950476.07</v>
      </c>
      <c r="T20" s="444">
        <v>86493.32</v>
      </c>
      <c r="U20" s="444">
        <v>0</v>
      </c>
      <c r="V20" s="445">
        <v>0</v>
      </c>
      <c r="W20" s="445">
        <v>0</v>
      </c>
      <c r="X20" s="444">
        <v>4752380.3099999996</v>
      </c>
      <c r="Y20" s="446">
        <v>42579</v>
      </c>
      <c r="Z20" s="446">
        <v>45329</v>
      </c>
      <c r="AA20" s="444">
        <v>13306664.939999999</v>
      </c>
      <c r="AB20" s="444">
        <v>13306664.939999999</v>
      </c>
      <c r="AC20" s="444">
        <v>2.4383561643835616</v>
      </c>
      <c r="AD20" s="444">
        <v>7.5342465753424657</v>
      </c>
      <c r="AE20" s="447">
        <v>3.0630000000000001E-2</v>
      </c>
      <c r="AF20" s="444">
        <v>11587995.824383561</v>
      </c>
      <c r="AG20" s="444">
        <v>35805605.075342461</v>
      </c>
      <c r="AH20" s="444">
        <v>145565.4088953</v>
      </c>
      <c r="AI20" s="450">
        <v>2.4383561643835616</v>
      </c>
      <c r="AJ20" s="450">
        <v>7.5342465753424657</v>
      </c>
      <c r="AK20" s="447">
        <v>3.0630000000000004E-2</v>
      </c>
      <c r="AL20" s="33" t="s">
        <v>1440</v>
      </c>
    </row>
    <row r="21" spans="1:38" ht="15" customHeight="1">
      <c r="A21" s="33">
        <v>28097000</v>
      </c>
      <c r="B21" s="33">
        <v>1</v>
      </c>
      <c r="C21" s="33">
        <v>1</v>
      </c>
      <c r="D21" s="33">
        <v>0</v>
      </c>
      <c r="E21" s="35" t="s">
        <v>517</v>
      </c>
      <c r="F21" s="35" t="s">
        <v>1365</v>
      </c>
      <c r="G21" s="35" t="s">
        <v>1364</v>
      </c>
      <c r="H21" s="35" t="s">
        <v>1358</v>
      </c>
      <c r="I21" s="35" t="s">
        <v>33</v>
      </c>
      <c r="J21" s="35" t="s">
        <v>1381</v>
      </c>
      <c r="K21" s="33" t="s">
        <v>29</v>
      </c>
      <c r="L21" s="35" t="s">
        <v>33</v>
      </c>
      <c r="M21" s="33" t="s">
        <v>1351</v>
      </c>
      <c r="N21" s="33" t="s">
        <v>35</v>
      </c>
      <c r="O21" s="33" t="s">
        <v>35</v>
      </c>
      <c r="P21" s="33" t="s">
        <v>29</v>
      </c>
      <c r="Q21" s="444">
        <v>27853904.449999999</v>
      </c>
      <c r="R21" s="444">
        <v>0</v>
      </c>
      <c r="S21" s="444">
        <v>0</v>
      </c>
      <c r="T21" s="444">
        <v>0</v>
      </c>
      <c r="U21" s="444">
        <v>0</v>
      </c>
      <c r="V21" s="445">
        <v>0</v>
      </c>
      <c r="W21" s="445">
        <v>0</v>
      </c>
      <c r="X21" s="444">
        <v>27853904.449999999</v>
      </c>
      <c r="Y21" s="446">
        <v>42579</v>
      </c>
      <c r="Z21" s="446">
        <v>45379</v>
      </c>
      <c r="AA21" s="444">
        <v>64992443.649999999</v>
      </c>
      <c r="AB21" s="444">
        <v>64992443.649999999</v>
      </c>
      <c r="AC21" s="444">
        <v>2.5753424657534247</v>
      </c>
      <c r="AD21" s="444">
        <v>7.6712328767123283</v>
      </c>
      <c r="AE21" s="447">
        <v>3.0630000000000001E-2</v>
      </c>
      <c r="AF21" s="444">
        <v>71733342.967123285</v>
      </c>
      <c r="AG21" s="444">
        <v>213673787.56164381</v>
      </c>
      <c r="AH21" s="444">
        <v>853165.09330349998</v>
      </c>
      <c r="AI21" s="450">
        <v>2.5753424657534247</v>
      </c>
      <c r="AJ21" s="450">
        <v>7.6712328767123283</v>
      </c>
      <c r="AK21" s="447">
        <v>3.0630000000000001E-2</v>
      </c>
      <c r="AL21" s="33" t="s">
        <v>1440</v>
      </c>
    </row>
    <row r="22" spans="1:38" ht="15" customHeight="1">
      <c r="A22" s="33">
        <v>28102000</v>
      </c>
      <c r="B22" s="33">
        <v>1</v>
      </c>
      <c r="C22" s="33">
        <v>1</v>
      </c>
      <c r="D22" s="33">
        <v>0</v>
      </c>
      <c r="E22" s="35" t="s">
        <v>517</v>
      </c>
      <c r="F22" s="35" t="s">
        <v>1365</v>
      </c>
      <c r="G22" s="35" t="s">
        <v>1364</v>
      </c>
      <c r="H22" s="35" t="s">
        <v>1358</v>
      </c>
      <c r="I22" s="35" t="s">
        <v>33</v>
      </c>
      <c r="J22" s="35" t="s">
        <v>1381</v>
      </c>
      <c r="K22" s="33" t="s">
        <v>29</v>
      </c>
      <c r="L22" s="35" t="s">
        <v>33</v>
      </c>
      <c r="M22" s="33" t="s">
        <v>1351</v>
      </c>
      <c r="N22" s="33" t="s">
        <v>36</v>
      </c>
      <c r="O22" s="33" t="s">
        <v>36</v>
      </c>
      <c r="P22" s="33" t="s">
        <v>29</v>
      </c>
      <c r="Q22" s="444">
        <v>23499999.98</v>
      </c>
      <c r="R22" s="444">
        <v>0</v>
      </c>
      <c r="S22" s="444">
        <v>0</v>
      </c>
      <c r="T22" s="444">
        <v>0</v>
      </c>
      <c r="U22" s="444">
        <v>0</v>
      </c>
      <c r="V22" s="445">
        <v>0</v>
      </c>
      <c r="W22" s="445">
        <v>0</v>
      </c>
      <c r="X22" s="444">
        <v>23499999.98</v>
      </c>
      <c r="Y22" s="446">
        <v>42877</v>
      </c>
      <c r="Z22" s="446">
        <v>45578</v>
      </c>
      <c r="AA22" s="444">
        <v>47000000</v>
      </c>
      <c r="AB22" s="444">
        <v>47000000</v>
      </c>
      <c r="AC22" s="444">
        <v>3.1205479452054794</v>
      </c>
      <c r="AD22" s="444">
        <v>7.4</v>
      </c>
      <c r="AE22" s="447">
        <v>0.03</v>
      </c>
      <c r="AF22" s="444">
        <v>73332876.649917811</v>
      </c>
      <c r="AG22" s="444">
        <v>173899999.852</v>
      </c>
      <c r="AH22" s="444">
        <v>704999.99939999997</v>
      </c>
      <c r="AI22" s="450">
        <v>3.1205479452054794</v>
      </c>
      <c r="AJ22" s="450">
        <v>7.3999999999999995</v>
      </c>
      <c r="AK22" s="447">
        <v>0.03</v>
      </c>
      <c r="AL22" s="33" t="s">
        <v>1440</v>
      </c>
    </row>
    <row r="23" spans="1:38" ht="15" customHeight="1">
      <c r="A23" s="33">
        <v>28029000</v>
      </c>
      <c r="B23" s="33">
        <v>1</v>
      </c>
      <c r="C23" s="33">
        <v>0</v>
      </c>
      <c r="D23" s="33">
        <v>0</v>
      </c>
      <c r="E23" s="35" t="s">
        <v>1331</v>
      </c>
      <c r="F23" s="35" t="s">
        <v>1362</v>
      </c>
      <c r="G23" s="35" t="s">
        <v>1362</v>
      </c>
      <c r="H23" s="35" t="s">
        <v>1362</v>
      </c>
      <c r="I23" s="35" t="s">
        <v>1362</v>
      </c>
      <c r="J23" s="35" t="s">
        <v>1381</v>
      </c>
      <c r="K23" s="33" t="s">
        <v>38</v>
      </c>
      <c r="L23" s="35" t="s">
        <v>39</v>
      </c>
      <c r="M23" s="33" t="s">
        <v>1351</v>
      </c>
      <c r="N23" s="33" t="s">
        <v>38</v>
      </c>
      <c r="O23" s="33" t="s">
        <v>38</v>
      </c>
      <c r="P23" s="33" t="s">
        <v>38</v>
      </c>
      <c r="Q23" s="444">
        <v>2E-3</v>
      </c>
      <c r="R23" s="444">
        <v>0</v>
      </c>
      <c r="S23" s="444">
        <v>0</v>
      </c>
      <c r="T23" s="444">
        <v>0</v>
      </c>
      <c r="U23" s="444">
        <v>0</v>
      </c>
      <c r="V23" s="445">
        <v>0</v>
      </c>
      <c r="W23" s="445">
        <v>0</v>
      </c>
      <c r="X23" s="444">
        <v>2E-3</v>
      </c>
      <c r="Y23" s="444">
        <v>0</v>
      </c>
      <c r="Z23" s="444">
        <v>0</v>
      </c>
      <c r="AA23" s="444">
        <v>0</v>
      </c>
      <c r="AB23" s="444">
        <v>0</v>
      </c>
      <c r="AC23" s="444">
        <v>0</v>
      </c>
      <c r="AD23" s="444">
        <v>0</v>
      </c>
      <c r="AE23" s="444">
        <v>0</v>
      </c>
      <c r="AF23" s="444">
        <v>0</v>
      </c>
      <c r="AG23" s="445">
        <v>0</v>
      </c>
      <c r="AH23" s="445">
        <v>0</v>
      </c>
      <c r="AI23" s="448">
        <v>0</v>
      </c>
      <c r="AJ23" s="448">
        <v>0</v>
      </c>
      <c r="AK23" s="449">
        <v>0</v>
      </c>
    </row>
    <row r="24" spans="1:38" ht="15" customHeight="1">
      <c r="A24" s="33">
        <v>28081000</v>
      </c>
      <c r="B24" s="33">
        <v>1</v>
      </c>
      <c r="C24" s="33">
        <v>1</v>
      </c>
      <c r="D24" s="33">
        <v>1</v>
      </c>
      <c r="E24" s="35" t="s">
        <v>517</v>
      </c>
      <c r="F24" s="35" t="s">
        <v>1365</v>
      </c>
      <c r="G24" s="35" t="s">
        <v>1364</v>
      </c>
      <c r="H24" s="35" t="s">
        <v>1359</v>
      </c>
      <c r="I24" s="35" t="s">
        <v>6</v>
      </c>
      <c r="J24" s="35" t="s">
        <v>1381</v>
      </c>
      <c r="K24" s="33" t="s">
        <v>40</v>
      </c>
      <c r="L24" s="35" t="s">
        <v>12</v>
      </c>
      <c r="M24" s="33" t="s">
        <v>1351</v>
      </c>
      <c r="N24" s="33" t="s">
        <v>41</v>
      </c>
      <c r="O24" s="33" t="s">
        <v>41</v>
      </c>
      <c r="P24" s="33" t="s">
        <v>40</v>
      </c>
      <c r="Q24" s="444">
        <v>0</v>
      </c>
      <c r="R24" s="444">
        <v>0</v>
      </c>
      <c r="S24" s="444">
        <v>0</v>
      </c>
      <c r="T24" s="444">
        <v>0</v>
      </c>
      <c r="U24" s="444">
        <v>0</v>
      </c>
      <c r="V24" s="445">
        <v>0</v>
      </c>
      <c r="W24" s="445">
        <v>0</v>
      </c>
      <c r="X24" s="444">
        <v>0</v>
      </c>
      <c r="Y24" s="444">
        <v>0</v>
      </c>
      <c r="Z24" s="444">
        <v>0</v>
      </c>
      <c r="AA24" s="444">
        <v>0</v>
      </c>
      <c r="AB24" s="444">
        <v>0</v>
      </c>
      <c r="AC24" s="444">
        <v>0</v>
      </c>
      <c r="AD24" s="444">
        <v>0</v>
      </c>
      <c r="AE24" s="444">
        <v>0</v>
      </c>
      <c r="AF24" s="444">
        <v>0</v>
      </c>
      <c r="AG24" s="445">
        <v>0</v>
      </c>
      <c r="AH24" s="445">
        <v>0</v>
      </c>
      <c r="AI24" s="444">
        <v>0</v>
      </c>
      <c r="AJ24" s="444">
        <v>0</v>
      </c>
      <c r="AK24" s="444">
        <v>0</v>
      </c>
    </row>
    <row r="25" spans="1:38" ht="15" customHeight="1">
      <c r="A25" s="33">
        <v>24066000</v>
      </c>
      <c r="B25" s="33">
        <v>1</v>
      </c>
      <c r="C25" s="33">
        <v>1</v>
      </c>
      <c r="D25" s="33">
        <v>1</v>
      </c>
      <c r="E25" s="35" t="s">
        <v>1331</v>
      </c>
      <c r="F25" s="35" t="s">
        <v>1365</v>
      </c>
      <c r="G25" s="35" t="s">
        <v>1364</v>
      </c>
      <c r="H25" s="35" t="s">
        <v>1359</v>
      </c>
      <c r="I25" s="35" t="s">
        <v>6</v>
      </c>
      <c r="J25" s="35" t="s">
        <v>1381</v>
      </c>
      <c r="K25" s="33" t="s">
        <v>45</v>
      </c>
      <c r="L25" s="35" t="s">
        <v>12</v>
      </c>
      <c r="M25" s="33" t="s">
        <v>1350</v>
      </c>
      <c r="N25" s="33" t="s">
        <v>46</v>
      </c>
      <c r="O25" s="33" t="s">
        <v>46</v>
      </c>
      <c r="P25" s="33" t="s">
        <v>1354</v>
      </c>
      <c r="Q25" s="444">
        <v>0</v>
      </c>
      <c r="R25" s="444">
        <v>0</v>
      </c>
      <c r="S25" s="444">
        <v>0</v>
      </c>
      <c r="T25" s="444">
        <v>0</v>
      </c>
      <c r="U25" s="444">
        <v>0</v>
      </c>
      <c r="V25" s="445">
        <v>0</v>
      </c>
      <c r="W25" s="445">
        <v>0</v>
      </c>
      <c r="X25" s="444">
        <v>0</v>
      </c>
      <c r="Y25" s="446">
        <v>41984</v>
      </c>
      <c r="Z25" s="446">
        <v>47714</v>
      </c>
      <c r="AA25" s="444">
        <v>7114500</v>
      </c>
      <c r="AB25" s="444">
        <v>7114500</v>
      </c>
      <c r="AC25" s="444">
        <v>8.9726027397260282</v>
      </c>
      <c r="AD25" s="444">
        <v>15.698630136986301</v>
      </c>
      <c r="AE25" s="447">
        <v>0</v>
      </c>
      <c r="AF25" s="444">
        <v>0</v>
      </c>
      <c r="AG25" s="445">
        <v>0</v>
      </c>
      <c r="AH25" s="445">
        <v>0</v>
      </c>
      <c r="AI25" s="448">
        <v>0</v>
      </c>
      <c r="AJ25" s="448">
        <v>0</v>
      </c>
      <c r="AK25" s="449">
        <v>0</v>
      </c>
      <c r="AL25" s="437" t="s">
        <v>1440</v>
      </c>
    </row>
    <row r="26" spans="1:38">
      <c r="A26" s="33">
        <v>28090000</v>
      </c>
      <c r="B26" s="33">
        <v>1</v>
      </c>
      <c r="C26" s="33">
        <v>1</v>
      </c>
      <c r="D26" s="33">
        <v>1</v>
      </c>
      <c r="E26" s="35" t="s">
        <v>1331</v>
      </c>
      <c r="F26" s="35" t="s">
        <v>1365</v>
      </c>
      <c r="G26" s="35" t="s">
        <v>1364</v>
      </c>
      <c r="H26" s="35" t="s">
        <v>1359</v>
      </c>
      <c r="I26" s="35" t="s">
        <v>6</v>
      </c>
      <c r="J26" s="35" t="s">
        <v>1381</v>
      </c>
      <c r="K26" s="33" t="s">
        <v>42</v>
      </c>
      <c r="L26" s="35" t="s">
        <v>12</v>
      </c>
      <c r="M26" s="33" t="s">
        <v>1351</v>
      </c>
      <c r="N26" s="33" t="s">
        <v>43</v>
      </c>
      <c r="O26" s="33" t="s">
        <v>43</v>
      </c>
      <c r="P26" s="33" t="s">
        <v>42</v>
      </c>
      <c r="Q26" s="444">
        <v>7114500</v>
      </c>
      <c r="R26" s="444">
        <v>0</v>
      </c>
      <c r="S26" s="444">
        <v>371889.46899999998</v>
      </c>
      <c r="T26" s="444" t="s">
        <v>1328</v>
      </c>
      <c r="U26" s="444">
        <v>0</v>
      </c>
      <c r="V26" s="445">
        <v>-29842.1</v>
      </c>
      <c r="W26" s="445">
        <v>0</v>
      </c>
      <c r="X26" s="444">
        <v>6712768.4299999997</v>
      </c>
      <c r="Y26" s="444">
        <v>0</v>
      </c>
      <c r="Z26" s="444">
        <v>0</v>
      </c>
      <c r="AA26" s="444">
        <v>0</v>
      </c>
      <c r="AB26" s="444">
        <v>0</v>
      </c>
      <c r="AC26" s="444">
        <v>0</v>
      </c>
      <c r="AD26" s="444">
        <v>0</v>
      </c>
      <c r="AE26" s="444">
        <v>0</v>
      </c>
      <c r="AF26" s="444">
        <v>0</v>
      </c>
      <c r="AG26" s="445">
        <v>0</v>
      </c>
      <c r="AH26" s="445">
        <v>0</v>
      </c>
      <c r="AI26" s="444">
        <v>0</v>
      </c>
      <c r="AJ26" s="444">
        <v>0</v>
      </c>
      <c r="AK26" s="444">
        <v>0</v>
      </c>
    </row>
    <row r="27" spans="1:38">
      <c r="A27" s="33">
        <v>28087000</v>
      </c>
      <c r="B27" s="33">
        <v>1</v>
      </c>
      <c r="C27" s="33">
        <v>1</v>
      </c>
      <c r="D27" s="33">
        <v>1</v>
      </c>
      <c r="E27" s="35" t="s">
        <v>1331</v>
      </c>
      <c r="F27" s="35" t="s">
        <v>1365</v>
      </c>
      <c r="G27" s="35" t="s">
        <v>1364</v>
      </c>
      <c r="H27" s="35" t="s">
        <v>1359</v>
      </c>
      <c r="I27" s="35" t="s">
        <v>6</v>
      </c>
      <c r="J27" s="35" t="s">
        <v>1381</v>
      </c>
      <c r="K27" s="33" t="s">
        <v>42</v>
      </c>
      <c r="L27" s="35" t="s">
        <v>12</v>
      </c>
      <c r="M27" s="33" t="s">
        <v>1351</v>
      </c>
      <c r="N27" s="33" t="s">
        <v>44</v>
      </c>
      <c r="O27" s="33" t="s">
        <v>44</v>
      </c>
      <c r="P27" s="33" t="s">
        <v>42</v>
      </c>
      <c r="Q27" s="444">
        <v>15401850.842</v>
      </c>
      <c r="R27" s="444">
        <v>0</v>
      </c>
      <c r="S27" s="444">
        <v>0</v>
      </c>
      <c r="T27" s="444">
        <v>0</v>
      </c>
      <c r="U27" s="444">
        <v>0</v>
      </c>
      <c r="V27" s="445">
        <v>-62347.781999999657</v>
      </c>
      <c r="W27" s="445">
        <v>0</v>
      </c>
      <c r="X27" s="444">
        <v>15339503.060000001</v>
      </c>
      <c r="Y27" s="446">
        <v>41907</v>
      </c>
      <c r="Z27" s="446">
        <v>47756</v>
      </c>
      <c r="AA27" s="444">
        <v>15401850.842</v>
      </c>
      <c r="AB27" s="444">
        <v>15401850.842</v>
      </c>
      <c r="AC27" s="444">
        <v>9.087671232876712</v>
      </c>
      <c r="AD27" s="444">
        <v>16.024657534246575</v>
      </c>
      <c r="AE27" s="447">
        <v>0</v>
      </c>
      <c r="AF27" s="444">
        <v>139400360.68498629</v>
      </c>
      <c r="AG27" s="445">
        <v>245810283.28202739</v>
      </c>
      <c r="AH27" s="445">
        <v>0</v>
      </c>
      <c r="AI27" s="448">
        <v>9.087671232876712</v>
      </c>
      <c r="AJ27" s="448">
        <v>16.024657534246575</v>
      </c>
      <c r="AK27" s="449">
        <v>0</v>
      </c>
      <c r="AL27" s="437" t="s">
        <v>1440</v>
      </c>
    </row>
    <row r="28" spans="1:38">
      <c r="A28" s="33">
        <v>29000112</v>
      </c>
      <c r="B28" s="33">
        <v>1</v>
      </c>
      <c r="C28" s="33">
        <v>1</v>
      </c>
      <c r="D28" s="33">
        <v>1</v>
      </c>
      <c r="E28" s="35" t="s">
        <v>1331</v>
      </c>
      <c r="F28" s="35" t="s">
        <v>1365</v>
      </c>
      <c r="G28" s="35" t="s">
        <v>1364</v>
      </c>
      <c r="H28" s="35" t="s">
        <v>1359</v>
      </c>
      <c r="I28" s="35" t="s">
        <v>6</v>
      </c>
      <c r="J28" s="35" t="s">
        <v>1381</v>
      </c>
      <c r="K28" s="33" t="s">
        <v>45</v>
      </c>
      <c r="L28" s="35" t="s">
        <v>12</v>
      </c>
      <c r="M28" s="33" t="s">
        <v>1350</v>
      </c>
      <c r="N28" s="33" t="s">
        <v>48</v>
      </c>
      <c r="O28" s="33" t="s">
        <v>48</v>
      </c>
      <c r="P28" s="33" t="s">
        <v>1354</v>
      </c>
      <c r="Q28" s="444">
        <v>498958.94</v>
      </c>
      <c r="R28" s="444">
        <v>0</v>
      </c>
      <c r="S28" s="444">
        <v>0</v>
      </c>
      <c r="T28" s="444">
        <v>0</v>
      </c>
      <c r="U28" s="444">
        <v>0</v>
      </c>
      <c r="V28" s="445">
        <v>-2019.820000000007</v>
      </c>
      <c r="W28" s="445">
        <v>0</v>
      </c>
      <c r="X28" s="444">
        <v>496939.12</v>
      </c>
      <c r="Y28" s="446">
        <v>37785</v>
      </c>
      <c r="Z28" s="446">
        <v>44454</v>
      </c>
      <c r="AA28" s="444">
        <v>8532397.3920000009</v>
      </c>
      <c r="AB28" s="444">
        <v>8532397.3920000009</v>
      </c>
      <c r="AC28" s="444">
        <v>4.1095890410958902E-2</v>
      </c>
      <c r="AD28" s="444">
        <v>18.271232876712329</v>
      </c>
      <c r="AE28" s="447">
        <v>4.9500000000000002E-2</v>
      </c>
      <c r="AF28" s="444">
        <v>20422.155616438355</v>
      </c>
      <c r="AG28" s="445">
        <v>9079690.3870684933</v>
      </c>
      <c r="AH28" s="445">
        <v>24598.486440000001</v>
      </c>
      <c r="AI28" s="448">
        <v>4.1095890410958902E-2</v>
      </c>
      <c r="AJ28" s="448">
        <v>18.271232876712329</v>
      </c>
      <c r="AK28" s="449">
        <v>4.9500000000000002E-2</v>
      </c>
      <c r="AL28" s="437" t="s">
        <v>1441</v>
      </c>
    </row>
    <row r="29" spans="1:38">
      <c r="A29" s="33">
        <v>29000134</v>
      </c>
      <c r="B29" s="33">
        <v>1</v>
      </c>
      <c r="C29" s="33">
        <v>1</v>
      </c>
      <c r="D29" s="33">
        <v>1</v>
      </c>
      <c r="E29" s="35" t="s">
        <v>517</v>
      </c>
      <c r="F29" s="35" t="s">
        <v>1365</v>
      </c>
      <c r="G29" s="35" t="s">
        <v>1364</v>
      </c>
      <c r="H29" s="35" t="s">
        <v>1359</v>
      </c>
      <c r="I29" s="35" t="s">
        <v>6</v>
      </c>
      <c r="J29" s="35" t="s">
        <v>1381</v>
      </c>
      <c r="K29" s="33" t="s">
        <v>50</v>
      </c>
      <c r="L29" s="35" t="s">
        <v>12</v>
      </c>
      <c r="M29" s="33" t="s">
        <v>1350</v>
      </c>
      <c r="N29" s="33" t="s">
        <v>48</v>
      </c>
      <c r="O29" s="33" t="s">
        <v>48</v>
      </c>
      <c r="P29" s="33" t="s">
        <v>1354</v>
      </c>
      <c r="Q29" s="444">
        <v>5794.16</v>
      </c>
      <c r="R29" s="444">
        <v>0</v>
      </c>
      <c r="S29" s="444">
        <v>0</v>
      </c>
      <c r="T29" s="444">
        <v>0</v>
      </c>
      <c r="U29" s="444">
        <v>0</v>
      </c>
      <c r="V29" s="445">
        <v>0</v>
      </c>
      <c r="W29" s="445">
        <v>0</v>
      </c>
      <c r="X29" s="444">
        <v>5794.16</v>
      </c>
      <c r="Y29" s="446">
        <v>37785</v>
      </c>
      <c r="Z29" s="446">
        <v>45184</v>
      </c>
      <c r="AA29" s="444">
        <v>30904.52</v>
      </c>
      <c r="AB29" s="444">
        <v>30904.52</v>
      </c>
      <c r="AC29" s="444">
        <v>2.0410958904109591</v>
      </c>
      <c r="AD29" s="444">
        <v>20.271232876712329</v>
      </c>
      <c r="AE29" s="447">
        <v>0.04</v>
      </c>
      <c r="AF29" s="444">
        <v>11826.436164383562</v>
      </c>
      <c r="AG29" s="445">
        <v>117454.7666849315</v>
      </c>
      <c r="AH29" s="445">
        <v>231.7664</v>
      </c>
      <c r="AI29" s="448">
        <v>2.0410958904109591</v>
      </c>
      <c r="AJ29" s="448">
        <v>20.271232876712329</v>
      </c>
      <c r="AK29" s="449">
        <v>0.04</v>
      </c>
      <c r="AL29" s="437" t="s">
        <v>1441</v>
      </c>
    </row>
    <row r="30" spans="1:38">
      <c r="A30" s="33">
        <v>29000110</v>
      </c>
      <c r="B30" s="33">
        <v>1</v>
      </c>
      <c r="C30" s="33">
        <v>1</v>
      </c>
      <c r="D30" s="33">
        <v>1</v>
      </c>
      <c r="E30" s="35" t="s">
        <v>1331</v>
      </c>
      <c r="F30" s="35" t="s">
        <v>1365</v>
      </c>
      <c r="G30" s="35" t="s">
        <v>1364</v>
      </c>
      <c r="H30" s="35" t="s">
        <v>1359</v>
      </c>
      <c r="I30" s="35" t="s">
        <v>6</v>
      </c>
      <c r="J30" s="35" t="s">
        <v>1381</v>
      </c>
      <c r="K30" s="33" t="s">
        <v>51</v>
      </c>
      <c r="L30" s="35" t="s">
        <v>12</v>
      </c>
      <c r="M30" s="33" t="s">
        <v>1350</v>
      </c>
      <c r="N30" s="33" t="s">
        <v>48</v>
      </c>
      <c r="O30" s="33" t="s">
        <v>48</v>
      </c>
      <c r="P30" s="33" t="s">
        <v>1354</v>
      </c>
      <c r="Q30" s="444">
        <v>12451.75</v>
      </c>
      <c r="R30" s="444">
        <v>0</v>
      </c>
      <c r="S30" s="444">
        <v>0</v>
      </c>
      <c r="T30" s="444">
        <v>0</v>
      </c>
      <c r="U30" s="444">
        <v>0</v>
      </c>
      <c r="V30" s="445">
        <v>-50.399999999999636</v>
      </c>
      <c r="W30" s="445">
        <v>0</v>
      </c>
      <c r="X30" s="444">
        <v>12401.35</v>
      </c>
      <c r="Y30" s="446">
        <v>37785</v>
      </c>
      <c r="Z30" s="446">
        <v>44454</v>
      </c>
      <c r="AA30" s="444">
        <v>209600.451</v>
      </c>
      <c r="AB30" s="444">
        <v>209600.451</v>
      </c>
      <c r="AC30" s="444">
        <v>4.1095890410958902E-2</v>
      </c>
      <c r="AD30" s="444">
        <v>18.271232876712329</v>
      </c>
      <c r="AE30" s="447">
        <v>2.1083333333333332E-2</v>
      </c>
      <c r="AF30" s="444">
        <v>509.64452054794521</v>
      </c>
      <c r="AG30" s="445">
        <v>226587.95383561644</v>
      </c>
      <c r="AH30" s="445">
        <v>261.46179583333333</v>
      </c>
      <c r="AI30" s="448">
        <v>4.1095890410958902E-2</v>
      </c>
      <c r="AJ30" s="448">
        <v>18.271232876712329</v>
      </c>
      <c r="AK30" s="449">
        <v>2.1083333333333332E-2</v>
      </c>
      <c r="AL30" s="437" t="s">
        <v>1441</v>
      </c>
    </row>
    <row r="31" spans="1:38">
      <c r="A31" s="33">
        <v>29000111</v>
      </c>
      <c r="B31" s="33">
        <v>1</v>
      </c>
      <c r="C31" s="33">
        <v>1</v>
      </c>
      <c r="D31" s="33">
        <v>1</v>
      </c>
      <c r="E31" s="35" t="s">
        <v>517</v>
      </c>
      <c r="F31" s="35" t="s">
        <v>1365</v>
      </c>
      <c r="G31" s="35" t="s">
        <v>1364</v>
      </c>
      <c r="H31" s="35" t="s">
        <v>1359</v>
      </c>
      <c r="I31" s="35" t="s">
        <v>6</v>
      </c>
      <c r="J31" s="35" t="s">
        <v>1381</v>
      </c>
      <c r="K31" s="33" t="s">
        <v>51</v>
      </c>
      <c r="L31" s="35" t="s">
        <v>12</v>
      </c>
      <c r="M31" s="33" t="s">
        <v>1350</v>
      </c>
      <c r="N31" s="33" t="s">
        <v>48</v>
      </c>
      <c r="O31" s="33" t="s">
        <v>48</v>
      </c>
      <c r="P31" s="33" t="s">
        <v>1354</v>
      </c>
      <c r="Q31" s="444">
        <v>97733.02</v>
      </c>
      <c r="R31" s="444">
        <v>0</v>
      </c>
      <c r="S31" s="444">
        <v>0</v>
      </c>
      <c r="T31" s="444">
        <v>0</v>
      </c>
      <c r="U31" s="444">
        <v>0</v>
      </c>
      <c r="V31" s="445">
        <v>0</v>
      </c>
      <c r="W31" s="445">
        <v>0</v>
      </c>
      <c r="X31" s="444">
        <v>97733.02</v>
      </c>
      <c r="Y31" s="446">
        <v>37785</v>
      </c>
      <c r="Z31" s="446">
        <v>44454</v>
      </c>
      <c r="AA31" s="444">
        <v>1647560.6</v>
      </c>
      <c r="AB31" s="444">
        <v>1647560.6</v>
      </c>
      <c r="AC31" s="444">
        <v>4.1095890410958902E-2</v>
      </c>
      <c r="AD31" s="444">
        <v>18.271232876712329</v>
      </c>
      <c r="AE31" s="447">
        <v>1.41E-2</v>
      </c>
      <c r="AF31" s="444">
        <v>4016.4254794520548</v>
      </c>
      <c r="AG31" s="445">
        <v>1785702.7681643837</v>
      </c>
      <c r="AH31" s="445">
        <v>1378.035582</v>
      </c>
      <c r="AI31" s="448">
        <v>4.1095890410958902E-2</v>
      </c>
      <c r="AJ31" s="448">
        <v>18.271232876712329</v>
      </c>
      <c r="AK31" s="449">
        <v>1.41E-2</v>
      </c>
      <c r="AL31" s="437" t="s">
        <v>1441</v>
      </c>
    </row>
    <row r="32" spans="1:38">
      <c r="A32" s="33">
        <v>29000113</v>
      </c>
      <c r="B32" s="33">
        <v>1</v>
      </c>
      <c r="C32" s="33">
        <v>1</v>
      </c>
      <c r="D32" s="33">
        <v>1</v>
      </c>
      <c r="E32" s="35" t="s">
        <v>1331</v>
      </c>
      <c r="F32" s="35" t="s">
        <v>1365</v>
      </c>
      <c r="G32" s="35" t="s">
        <v>1364</v>
      </c>
      <c r="H32" s="35" t="s">
        <v>1359</v>
      </c>
      <c r="I32" s="35" t="s">
        <v>6</v>
      </c>
      <c r="J32" s="35" t="s">
        <v>1381</v>
      </c>
      <c r="K32" s="33" t="s">
        <v>52</v>
      </c>
      <c r="L32" s="35" t="s">
        <v>12</v>
      </c>
      <c r="M32" s="33" t="s">
        <v>1350</v>
      </c>
      <c r="N32" s="33" t="s">
        <v>48</v>
      </c>
      <c r="O32" s="33" t="s">
        <v>48</v>
      </c>
      <c r="P32" s="33" t="s">
        <v>1354</v>
      </c>
      <c r="Q32" s="444">
        <v>63081.39</v>
      </c>
      <c r="R32" s="444">
        <v>0</v>
      </c>
      <c r="S32" s="444">
        <v>0</v>
      </c>
      <c r="T32" s="444">
        <v>0</v>
      </c>
      <c r="U32" s="444">
        <v>0</v>
      </c>
      <c r="V32" s="445">
        <v>-255.36000000000058</v>
      </c>
      <c r="W32" s="445">
        <v>0</v>
      </c>
      <c r="X32" s="444">
        <v>62826.03</v>
      </c>
      <c r="Y32" s="446">
        <v>37785</v>
      </c>
      <c r="Z32" s="446">
        <v>44454</v>
      </c>
      <c r="AA32" s="444">
        <v>1024509.5209999999</v>
      </c>
      <c r="AB32" s="444">
        <v>1024509.5209999999</v>
      </c>
      <c r="AC32" s="444">
        <v>4.1095890410958902E-2</v>
      </c>
      <c r="AD32" s="444">
        <v>18.271232876712329</v>
      </c>
      <c r="AE32" s="447">
        <v>4.9500000000000002E-2</v>
      </c>
      <c r="AF32" s="444">
        <v>2581.8916438356164</v>
      </c>
      <c r="AG32" s="445">
        <v>1147909.0248493149</v>
      </c>
      <c r="AH32" s="445">
        <v>3109.8884849999999</v>
      </c>
      <c r="AI32" s="448">
        <v>4.1095890410958902E-2</v>
      </c>
      <c r="AJ32" s="448">
        <v>18.271232876712325</v>
      </c>
      <c r="AK32" s="449">
        <v>4.9500000000000002E-2</v>
      </c>
      <c r="AL32" s="437" t="s">
        <v>1441</v>
      </c>
    </row>
    <row r="33" spans="1:38">
      <c r="A33" s="33">
        <v>29000142</v>
      </c>
      <c r="B33" s="33">
        <v>1</v>
      </c>
      <c r="C33" s="33">
        <v>1</v>
      </c>
      <c r="D33" s="33">
        <v>1</v>
      </c>
      <c r="E33" s="35" t="s">
        <v>517</v>
      </c>
      <c r="F33" s="35" t="s">
        <v>1365</v>
      </c>
      <c r="G33" s="35" t="s">
        <v>1364</v>
      </c>
      <c r="H33" s="35" t="s">
        <v>1359</v>
      </c>
      <c r="I33" s="35" t="s">
        <v>6</v>
      </c>
      <c r="J33" s="35" t="s">
        <v>1381</v>
      </c>
      <c r="K33" s="33" t="s">
        <v>53</v>
      </c>
      <c r="L33" s="35" t="s">
        <v>12</v>
      </c>
      <c r="M33" s="33" t="s">
        <v>1350</v>
      </c>
      <c r="N33" s="33" t="s">
        <v>48</v>
      </c>
      <c r="O33" s="33" t="s">
        <v>48</v>
      </c>
      <c r="P33" s="33" t="s">
        <v>1354</v>
      </c>
      <c r="Q33" s="444">
        <v>56030.321000000004</v>
      </c>
      <c r="R33" s="444">
        <v>0</v>
      </c>
      <c r="S33" s="444">
        <v>0</v>
      </c>
      <c r="T33" s="444">
        <v>0</v>
      </c>
      <c r="U33" s="444">
        <v>0</v>
      </c>
      <c r="V33" s="445">
        <v>0</v>
      </c>
      <c r="W33" s="445">
        <v>0</v>
      </c>
      <c r="X33" s="444">
        <v>56030.321000000004</v>
      </c>
      <c r="Y33" s="446">
        <v>37785</v>
      </c>
      <c r="Z33" s="446">
        <v>44454</v>
      </c>
      <c r="AA33" s="444">
        <v>934550</v>
      </c>
      <c r="AB33" s="444">
        <v>934550</v>
      </c>
      <c r="AC33" s="444">
        <v>4.1095890410958902E-2</v>
      </c>
      <c r="AD33" s="444">
        <v>18.271232876712329</v>
      </c>
      <c r="AE33" s="447">
        <v>3.3333333333333333E-2</v>
      </c>
      <c r="AF33" s="444">
        <v>2302.6159315068494</v>
      </c>
      <c r="AG33" s="445">
        <v>1023743.0431479453</v>
      </c>
      <c r="AH33" s="445">
        <v>1867.6773666666668</v>
      </c>
      <c r="AI33" s="448">
        <v>4.1095890410958902E-2</v>
      </c>
      <c r="AJ33" s="448">
        <v>18.271232876712329</v>
      </c>
      <c r="AK33" s="449">
        <v>3.3333333333333333E-2</v>
      </c>
      <c r="AL33" s="437" t="s">
        <v>1441</v>
      </c>
    </row>
    <row r="34" spans="1:38" ht="15" customHeight="1">
      <c r="A34" s="33">
        <v>29000118</v>
      </c>
      <c r="B34" s="33">
        <v>1</v>
      </c>
      <c r="C34" s="33">
        <v>1</v>
      </c>
      <c r="D34" s="33">
        <v>0</v>
      </c>
      <c r="E34" s="35" t="s">
        <v>1336</v>
      </c>
      <c r="F34" s="35" t="s">
        <v>1365</v>
      </c>
      <c r="G34" s="35" t="s">
        <v>1361</v>
      </c>
      <c r="H34" s="35" t="s">
        <v>1361</v>
      </c>
      <c r="I34" s="35" t="s">
        <v>1361</v>
      </c>
      <c r="J34" s="35" t="s">
        <v>1381</v>
      </c>
      <c r="K34" s="33" t="s">
        <v>54</v>
      </c>
      <c r="L34" s="35" t="s">
        <v>55</v>
      </c>
      <c r="M34" s="33" t="s">
        <v>1350</v>
      </c>
      <c r="N34" s="33" t="s">
        <v>48</v>
      </c>
      <c r="O34" s="33" t="s">
        <v>48</v>
      </c>
      <c r="P34" s="33" t="s">
        <v>1354</v>
      </c>
      <c r="Q34" s="444">
        <v>16300.876</v>
      </c>
      <c r="R34" s="444">
        <v>0</v>
      </c>
      <c r="S34" s="444">
        <v>0</v>
      </c>
      <c r="T34" s="444">
        <v>0</v>
      </c>
      <c r="U34" s="444">
        <v>0</v>
      </c>
      <c r="V34" s="445">
        <v>-159.57600000000093</v>
      </c>
      <c r="W34" s="445">
        <v>0</v>
      </c>
      <c r="X34" s="444">
        <v>16141.3</v>
      </c>
      <c r="Y34" s="446">
        <v>37785</v>
      </c>
      <c r="Z34" s="446">
        <v>44454</v>
      </c>
      <c r="AA34" s="444">
        <v>281352.50799999997</v>
      </c>
      <c r="AB34" s="444">
        <v>281352.50799999997</v>
      </c>
      <c r="AC34" s="444">
        <v>4.1095890410958902E-2</v>
      </c>
      <c r="AD34" s="444">
        <v>18.271232876712329</v>
      </c>
      <c r="AE34" s="447">
        <v>1.9583333333333331E-2</v>
      </c>
      <c r="AF34" s="444">
        <v>663.34109589041088</v>
      </c>
      <c r="AG34" s="445">
        <v>294921.45123287669</v>
      </c>
      <c r="AH34" s="445">
        <v>316.10045833333328</v>
      </c>
      <c r="AI34" s="448">
        <v>4.1095890410958902E-2</v>
      </c>
      <c r="AJ34" s="448">
        <v>18.271232876712329</v>
      </c>
      <c r="AK34" s="449">
        <v>1.9583333333333331E-2</v>
      </c>
      <c r="AL34" s="437" t="s">
        <v>1441</v>
      </c>
    </row>
    <row r="35" spans="1:38">
      <c r="A35" s="33">
        <v>29000119</v>
      </c>
      <c r="B35" s="33">
        <v>1</v>
      </c>
      <c r="C35" s="33">
        <v>1</v>
      </c>
      <c r="D35" s="33">
        <v>1</v>
      </c>
      <c r="E35" s="35" t="s">
        <v>1336</v>
      </c>
      <c r="F35" s="35" t="s">
        <v>1365</v>
      </c>
      <c r="G35" s="35" t="s">
        <v>1364</v>
      </c>
      <c r="H35" s="35" t="s">
        <v>1359</v>
      </c>
      <c r="I35" s="35" t="s">
        <v>6</v>
      </c>
      <c r="J35" s="35" t="s">
        <v>1381</v>
      </c>
      <c r="K35" s="33" t="s">
        <v>54</v>
      </c>
      <c r="L35" s="35" t="s">
        <v>12</v>
      </c>
      <c r="M35" s="33" t="s">
        <v>1350</v>
      </c>
      <c r="N35" s="33" t="s">
        <v>48</v>
      </c>
      <c r="O35" s="33" t="s">
        <v>48</v>
      </c>
      <c r="P35" s="33" t="s">
        <v>1354</v>
      </c>
      <c r="Q35" s="444">
        <v>227014.022</v>
      </c>
      <c r="R35" s="444">
        <v>0</v>
      </c>
      <c r="S35" s="444">
        <v>0</v>
      </c>
      <c r="T35" s="444">
        <v>0</v>
      </c>
      <c r="U35" s="444">
        <v>0</v>
      </c>
      <c r="V35" s="445">
        <v>-2222.3420000000042</v>
      </c>
      <c r="W35" s="445">
        <v>0</v>
      </c>
      <c r="X35" s="444">
        <v>224791.67999999999</v>
      </c>
      <c r="Y35" s="446">
        <v>37785</v>
      </c>
      <c r="Z35" s="446">
        <v>44454</v>
      </c>
      <c r="AA35" s="444">
        <v>3868399.55</v>
      </c>
      <c r="AB35" s="444">
        <v>3868399.55</v>
      </c>
      <c r="AC35" s="444">
        <v>4.1095890410958902E-2</v>
      </c>
      <c r="AD35" s="444">
        <v>18.271232876712329</v>
      </c>
      <c r="AE35" s="447">
        <v>1.9583333333333331E-2</v>
      </c>
      <c r="AF35" s="444">
        <v>9238.0142465753415</v>
      </c>
      <c r="AG35" s="445">
        <v>4107221.1340273973</v>
      </c>
      <c r="AH35" s="445">
        <v>4402.1703999999991</v>
      </c>
      <c r="AI35" s="448">
        <v>4.1095890410958902E-2</v>
      </c>
      <c r="AJ35" s="448">
        <v>18.271232876712329</v>
      </c>
      <c r="AK35" s="449">
        <v>1.9583333333333331E-2</v>
      </c>
      <c r="AL35" s="437" t="s">
        <v>1441</v>
      </c>
    </row>
    <row r="36" spans="1:38">
      <c r="A36" s="33">
        <v>29000121</v>
      </c>
      <c r="B36" s="33">
        <v>1</v>
      </c>
      <c r="C36" s="33">
        <v>1</v>
      </c>
      <c r="D36" s="33">
        <v>1</v>
      </c>
      <c r="E36" s="35" t="s">
        <v>517</v>
      </c>
      <c r="F36" s="35" t="s">
        <v>1365</v>
      </c>
      <c r="G36" s="35" t="s">
        <v>1364</v>
      </c>
      <c r="H36" s="35" t="s">
        <v>1359</v>
      </c>
      <c r="I36" s="35" t="s">
        <v>6</v>
      </c>
      <c r="J36" s="35" t="s">
        <v>1381</v>
      </c>
      <c r="K36" s="33" t="s">
        <v>54</v>
      </c>
      <c r="L36" s="35" t="s">
        <v>12</v>
      </c>
      <c r="M36" s="33" t="s">
        <v>1350</v>
      </c>
      <c r="N36" s="33" t="s">
        <v>48</v>
      </c>
      <c r="O36" s="33" t="s">
        <v>48</v>
      </c>
      <c r="P36" s="33" t="s">
        <v>1354</v>
      </c>
      <c r="Q36" s="444">
        <v>40068.89</v>
      </c>
      <c r="R36" s="444">
        <v>0</v>
      </c>
      <c r="S36" s="444">
        <v>0</v>
      </c>
      <c r="T36" s="444">
        <v>0</v>
      </c>
      <c r="U36" s="444">
        <v>0</v>
      </c>
      <c r="V36" s="445">
        <v>0</v>
      </c>
      <c r="W36" s="445">
        <v>0</v>
      </c>
      <c r="X36" s="444">
        <v>40068.89</v>
      </c>
      <c r="Y36" s="446">
        <v>37785</v>
      </c>
      <c r="Z36" s="446">
        <v>44454</v>
      </c>
      <c r="AA36" s="444">
        <v>678712.76</v>
      </c>
      <c r="AB36" s="444">
        <v>678712.76</v>
      </c>
      <c r="AC36" s="444">
        <v>4.1095890410958902E-2</v>
      </c>
      <c r="AD36" s="444">
        <v>18.271232876712329</v>
      </c>
      <c r="AE36" s="447">
        <v>1.2346666666666666E-2</v>
      </c>
      <c r="AF36" s="444">
        <v>1646.6667123287671</v>
      </c>
      <c r="AG36" s="445">
        <v>732108.02030136983</v>
      </c>
      <c r="AH36" s="445">
        <v>494.7172285333333</v>
      </c>
      <c r="AI36" s="448">
        <v>4.1095890410958902E-2</v>
      </c>
      <c r="AJ36" s="448">
        <v>18.271232876712329</v>
      </c>
      <c r="AK36" s="449">
        <v>1.2346666666666666E-2</v>
      </c>
      <c r="AL36" s="437" t="s">
        <v>1441</v>
      </c>
    </row>
    <row r="37" spans="1:38">
      <c r="A37" s="33">
        <v>29000153</v>
      </c>
      <c r="B37" s="33">
        <v>1</v>
      </c>
      <c r="C37" s="33">
        <v>1</v>
      </c>
      <c r="D37" s="33">
        <v>1</v>
      </c>
      <c r="E37" s="35" t="s">
        <v>1336</v>
      </c>
      <c r="F37" s="35" t="s">
        <v>1365</v>
      </c>
      <c r="G37" s="35" t="s">
        <v>1364</v>
      </c>
      <c r="H37" s="35" t="s">
        <v>1359</v>
      </c>
      <c r="I37" s="35" t="s">
        <v>6</v>
      </c>
      <c r="J37" s="35" t="s">
        <v>1381</v>
      </c>
      <c r="K37" s="33" t="s">
        <v>54</v>
      </c>
      <c r="L37" s="35" t="s">
        <v>12</v>
      </c>
      <c r="M37" s="33" t="s">
        <v>1350</v>
      </c>
      <c r="N37" s="33" t="s">
        <v>48</v>
      </c>
      <c r="O37" s="33" t="s">
        <v>48</v>
      </c>
      <c r="P37" s="33" t="s">
        <v>1354</v>
      </c>
      <c r="Q37" s="444">
        <v>6085.2349999999997</v>
      </c>
      <c r="R37" s="444">
        <v>0</v>
      </c>
      <c r="S37" s="444">
        <v>0</v>
      </c>
      <c r="T37" s="444">
        <v>0</v>
      </c>
      <c r="U37" s="444">
        <v>0</v>
      </c>
      <c r="V37" s="445">
        <v>-59.574999999999818</v>
      </c>
      <c r="W37" s="445">
        <v>0</v>
      </c>
      <c r="X37" s="444">
        <v>6025.66</v>
      </c>
      <c r="Y37" s="446">
        <v>41438</v>
      </c>
      <c r="Z37" s="446">
        <v>44454</v>
      </c>
      <c r="AA37" s="444">
        <v>70089.066000000006</v>
      </c>
      <c r="AB37" s="444">
        <v>70089.066000000006</v>
      </c>
      <c r="AC37" s="444">
        <v>4.1095890410958902E-2</v>
      </c>
      <c r="AD37" s="444">
        <v>8.2630136986301377</v>
      </c>
      <c r="AE37" s="447">
        <v>6.2500000000000003E-3</v>
      </c>
      <c r="AF37" s="444">
        <v>247.62986301369861</v>
      </c>
      <c r="AG37" s="445">
        <v>49790.111123287672</v>
      </c>
      <c r="AH37" s="445">
        <v>37.660375000000002</v>
      </c>
      <c r="AI37" s="448">
        <v>4.1095890410958902E-2</v>
      </c>
      <c r="AJ37" s="448">
        <v>8.2630136986301377</v>
      </c>
      <c r="AK37" s="449">
        <v>6.2500000000000003E-3</v>
      </c>
      <c r="AL37" s="437" t="s">
        <v>1441</v>
      </c>
    </row>
    <row r="38" spans="1:38">
      <c r="A38" s="33">
        <v>29000154</v>
      </c>
      <c r="B38" s="33">
        <v>1</v>
      </c>
      <c r="C38" s="33">
        <v>1</v>
      </c>
      <c r="D38" s="33">
        <v>1</v>
      </c>
      <c r="E38" s="35" t="s">
        <v>517</v>
      </c>
      <c r="F38" s="35" t="s">
        <v>1365</v>
      </c>
      <c r="G38" s="35" t="s">
        <v>1364</v>
      </c>
      <c r="H38" s="35" t="s">
        <v>1359</v>
      </c>
      <c r="I38" s="35" t="s">
        <v>6</v>
      </c>
      <c r="J38" s="35" t="s">
        <v>1381</v>
      </c>
      <c r="K38" s="33" t="s">
        <v>54</v>
      </c>
      <c r="L38" s="35" t="s">
        <v>12</v>
      </c>
      <c r="M38" s="33" t="s">
        <v>1350</v>
      </c>
      <c r="N38" s="33" t="s">
        <v>48</v>
      </c>
      <c r="O38" s="33" t="s">
        <v>48</v>
      </c>
      <c r="P38" s="33" t="s">
        <v>1354</v>
      </c>
      <c r="Q38" s="444">
        <v>61227.16</v>
      </c>
      <c r="R38" s="444">
        <v>0</v>
      </c>
      <c r="S38" s="444">
        <v>0</v>
      </c>
      <c r="T38" s="444">
        <v>0</v>
      </c>
      <c r="U38" s="444">
        <v>0</v>
      </c>
      <c r="V38" s="445">
        <v>0</v>
      </c>
      <c r="W38" s="445">
        <v>0</v>
      </c>
      <c r="X38" s="444">
        <v>61227.16</v>
      </c>
      <c r="Y38" s="446">
        <v>37785</v>
      </c>
      <c r="Z38" s="446">
        <v>44454</v>
      </c>
      <c r="AA38" s="444">
        <v>705243.95</v>
      </c>
      <c r="AB38" s="444">
        <v>705243.95</v>
      </c>
      <c r="AC38" s="444">
        <v>4.1095890410958902E-2</v>
      </c>
      <c r="AD38" s="444">
        <v>18.271232876712329</v>
      </c>
      <c r="AE38" s="447">
        <v>8.1300000000000001E-3</v>
      </c>
      <c r="AF38" s="444">
        <v>2516.1846575342465</v>
      </c>
      <c r="AG38" s="445">
        <v>1118695.6987397261</v>
      </c>
      <c r="AH38" s="445">
        <v>497.77681080000002</v>
      </c>
      <c r="AI38" s="448">
        <v>4.1095890410958902E-2</v>
      </c>
      <c r="AJ38" s="448">
        <v>18.271232876712329</v>
      </c>
      <c r="AK38" s="449">
        <v>8.1300000000000001E-3</v>
      </c>
      <c r="AL38" s="437" t="s">
        <v>1441</v>
      </c>
    </row>
    <row r="39" spans="1:38">
      <c r="A39" s="33">
        <v>29000023</v>
      </c>
      <c r="B39" s="33">
        <v>1</v>
      </c>
      <c r="C39" s="33">
        <v>1</v>
      </c>
      <c r="D39" s="33">
        <v>1</v>
      </c>
      <c r="E39" s="35" t="s">
        <v>1333</v>
      </c>
      <c r="F39" s="35" t="s">
        <v>1365</v>
      </c>
      <c r="G39" s="35" t="s">
        <v>1364</v>
      </c>
      <c r="H39" s="35" t="s">
        <v>1359</v>
      </c>
      <c r="I39" s="35" t="s">
        <v>6</v>
      </c>
      <c r="J39" s="35" t="s">
        <v>1381</v>
      </c>
      <c r="K39" s="33" t="s">
        <v>56</v>
      </c>
      <c r="L39" s="35" t="s">
        <v>12</v>
      </c>
      <c r="M39" s="33" t="s">
        <v>1350</v>
      </c>
      <c r="N39" s="33" t="s">
        <v>47</v>
      </c>
      <c r="O39" s="33" t="s">
        <v>47</v>
      </c>
      <c r="P39" s="33" t="s">
        <v>1354</v>
      </c>
      <c r="Q39" s="444">
        <v>1.6E-2</v>
      </c>
      <c r="R39" s="444">
        <v>0</v>
      </c>
      <c r="S39" s="444">
        <v>0</v>
      </c>
      <c r="T39" s="444">
        <v>0</v>
      </c>
      <c r="U39" s="444">
        <v>0</v>
      </c>
      <c r="V39" s="445">
        <v>0</v>
      </c>
      <c r="W39" s="445">
        <v>0</v>
      </c>
      <c r="X39" s="444">
        <v>1.6E-2</v>
      </c>
      <c r="Y39" s="444">
        <v>0</v>
      </c>
      <c r="Z39" s="444">
        <v>0</v>
      </c>
      <c r="AA39" s="444">
        <v>0</v>
      </c>
      <c r="AB39" s="444">
        <v>0</v>
      </c>
      <c r="AC39" s="444">
        <v>0</v>
      </c>
      <c r="AD39" s="444">
        <v>0</v>
      </c>
      <c r="AE39" s="444">
        <v>0</v>
      </c>
      <c r="AF39" s="444">
        <v>0</v>
      </c>
      <c r="AG39" s="445">
        <v>0</v>
      </c>
      <c r="AH39" s="445">
        <v>0</v>
      </c>
      <c r="AI39" s="448">
        <v>0</v>
      </c>
      <c r="AJ39" s="448">
        <v>0</v>
      </c>
      <c r="AK39" s="449">
        <v>0</v>
      </c>
    </row>
    <row r="40" spans="1:38">
      <c r="A40" s="33">
        <v>29000108</v>
      </c>
      <c r="B40" s="33">
        <v>1</v>
      </c>
      <c r="C40" s="33">
        <v>1</v>
      </c>
      <c r="D40" s="33">
        <v>1</v>
      </c>
      <c r="E40" s="35" t="s">
        <v>1333</v>
      </c>
      <c r="F40" s="35" t="s">
        <v>1365</v>
      </c>
      <c r="G40" s="35" t="s">
        <v>1364</v>
      </c>
      <c r="H40" s="35" t="s">
        <v>1359</v>
      </c>
      <c r="I40" s="35" t="s">
        <v>6</v>
      </c>
      <c r="J40" s="35" t="s">
        <v>1381</v>
      </c>
      <c r="K40" s="33" t="s">
        <v>56</v>
      </c>
      <c r="L40" s="35" t="s">
        <v>12</v>
      </c>
      <c r="M40" s="33" t="s">
        <v>1350</v>
      </c>
      <c r="N40" s="33" t="s">
        <v>48</v>
      </c>
      <c r="O40" s="33" t="s">
        <v>48</v>
      </c>
      <c r="P40" s="33" t="s">
        <v>1354</v>
      </c>
      <c r="Q40" s="444">
        <v>83562.201000000001</v>
      </c>
      <c r="R40" s="444">
        <v>0</v>
      </c>
      <c r="S40" s="444">
        <v>0</v>
      </c>
      <c r="T40" s="444">
        <v>0</v>
      </c>
      <c r="U40" s="444">
        <v>0</v>
      </c>
      <c r="V40" s="445">
        <v>-847.81100000000151</v>
      </c>
      <c r="W40" s="445">
        <v>0</v>
      </c>
      <c r="X40" s="444">
        <v>82714.39</v>
      </c>
      <c r="Y40" s="446">
        <v>37785</v>
      </c>
      <c r="Z40" s="446">
        <v>44454</v>
      </c>
      <c r="AA40" s="444">
        <v>1407754.317</v>
      </c>
      <c r="AB40" s="444">
        <v>1407754.317</v>
      </c>
      <c r="AC40" s="444">
        <v>4.1095890410958902E-2</v>
      </c>
      <c r="AD40" s="444">
        <v>18.271232876712329</v>
      </c>
      <c r="AE40" s="447">
        <v>4.2999999999999997E-2</v>
      </c>
      <c r="AF40" s="444">
        <v>3399.2215068493147</v>
      </c>
      <c r="AG40" s="445">
        <v>1511293.8819452054</v>
      </c>
      <c r="AH40" s="445">
        <v>3556.7187699999995</v>
      </c>
      <c r="AI40" s="448">
        <v>4.1095890410958902E-2</v>
      </c>
      <c r="AJ40" s="448">
        <v>18.271232876712329</v>
      </c>
      <c r="AK40" s="449">
        <v>4.2999999999999997E-2</v>
      </c>
      <c r="AL40" s="437" t="s">
        <v>1441</v>
      </c>
    </row>
    <row r="41" spans="1:38">
      <c r="A41" s="33">
        <v>29000109</v>
      </c>
      <c r="B41" s="33">
        <v>1</v>
      </c>
      <c r="C41" s="33">
        <v>1</v>
      </c>
      <c r="D41" s="33">
        <v>1</v>
      </c>
      <c r="E41" s="35" t="s">
        <v>517</v>
      </c>
      <c r="F41" s="35" t="s">
        <v>1365</v>
      </c>
      <c r="G41" s="35" t="s">
        <v>1364</v>
      </c>
      <c r="H41" s="35" t="s">
        <v>1359</v>
      </c>
      <c r="I41" s="35" t="s">
        <v>6</v>
      </c>
      <c r="J41" s="35" t="s">
        <v>1381</v>
      </c>
      <c r="K41" s="33" t="s">
        <v>56</v>
      </c>
      <c r="L41" s="35" t="s">
        <v>12</v>
      </c>
      <c r="M41" s="33" t="s">
        <v>1350</v>
      </c>
      <c r="N41" s="33" t="s">
        <v>48</v>
      </c>
      <c r="O41" s="33" t="s">
        <v>48</v>
      </c>
      <c r="P41" s="33" t="s">
        <v>1354</v>
      </c>
      <c r="Q41" s="444">
        <v>30949.46</v>
      </c>
      <c r="R41" s="444">
        <v>0</v>
      </c>
      <c r="S41" s="444">
        <v>0</v>
      </c>
      <c r="T41" s="444">
        <v>0</v>
      </c>
      <c r="U41" s="444">
        <v>0</v>
      </c>
      <c r="V41" s="445">
        <v>0</v>
      </c>
      <c r="W41" s="445">
        <v>0</v>
      </c>
      <c r="X41" s="444">
        <v>30949.46</v>
      </c>
      <c r="Y41" s="446">
        <v>37785</v>
      </c>
      <c r="Z41" s="446">
        <v>44454</v>
      </c>
      <c r="AA41" s="444">
        <v>529165.31999999995</v>
      </c>
      <c r="AB41" s="444">
        <v>529165.31999999995</v>
      </c>
      <c r="AC41" s="444">
        <v>4.1095890410958902E-2</v>
      </c>
      <c r="AD41" s="444">
        <v>18.271232876712329</v>
      </c>
      <c r="AE41" s="447">
        <v>2.6566666666666669E-2</v>
      </c>
      <c r="AF41" s="444">
        <v>1271.895616438356</v>
      </c>
      <c r="AG41" s="445">
        <v>565484.79106849316</v>
      </c>
      <c r="AH41" s="445">
        <v>822.22398733333341</v>
      </c>
      <c r="AI41" s="448">
        <v>4.1095890410958902E-2</v>
      </c>
      <c r="AJ41" s="448">
        <v>18.271232876712329</v>
      </c>
      <c r="AK41" s="449">
        <v>2.6566666666666669E-2</v>
      </c>
      <c r="AL41" s="437" t="s">
        <v>1441</v>
      </c>
    </row>
    <row r="42" spans="1:38">
      <c r="A42" s="33">
        <v>29000024</v>
      </c>
      <c r="B42" s="33">
        <v>1</v>
      </c>
      <c r="C42" s="33">
        <v>1</v>
      </c>
      <c r="D42" s="33">
        <v>1</v>
      </c>
      <c r="E42" s="35" t="s">
        <v>1333</v>
      </c>
      <c r="F42" s="35" t="s">
        <v>1365</v>
      </c>
      <c r="G42" s="35" t="s">
        <v>1364</v>
      </c>
      <c r="H42" s="35" t="s">
        <v>1359</v>
      </c>
      <c r="I42" s="35" t="s">
        <v>6</v>
      </c>
      <c r="J42" s="35" t="s">
        <v>1381</v>
      </c>
      <c r="K42" s="33" t="s">
        <v>56</v>
      </c>
      <c r="L42" s="35" t="s">
        <v>49</v>
      </c>
      <c r="M42" s="33" t="s">
        <v>1350</v>
      </c>
      <c r="N42" s="33" t="s">
        <v>47</v>
      </c>
      <c r="O42" s="33" t="s">
        <v>47</v>
      </c>
      <c r="P42" s="33" t="s">
        <v>1354</v>
      </c>
      <c r="Q42" s="444">
        <v>6.4000000000000001E-2</v>
      </c>
      <c r="R42" s="444">
        <v>0</v>
      </c>
      <c r="S42" s="444">
        <v>0</v>
      </c>
      <c r="T42" s="444">
        <v>0</v>
      </c>
      <c r="U42" s="444">
        <v>0</v>
      </c>
      <c r="V42" s="445">
        <v>0</v>
      </c>
      <c r="W42" s="445">
        <v>0</v>
      </c>
      <c r="X42" s="444">
        <v>6.4000000000000001E-2</v>
      </c>
      <c r="Y42" s="444">
        <v>0</v>
      </c>
      <c r="Z42" s="444">
        <v>0</v>
      </c>
      <c r="AA42" s="444">
        <v>0</v>
      </c>
      <c r="AB42" s="444">
        <v>0</v>
      </c>
      <c r="AC42" s="444">
        <v>0</v>
      </c>
      <c r="AD42" s="444">
        <v>0</v>
      </c>
      <c r="AE42" s="444">
        <v>0</v>
      </c>
      <c r="AF42" s="444">
        <v>0</v>
      </c>
      <c r="AG42" s="445">
        <v>0</v>
      </c>
      <c r="AH42" s="445">
        <v>0</v>
      </c>
      <c r="AI42" s="448">
        <v>0</v>
      </c>
      <c r="AJ42" s="448">
        <v>0</v>
      </c>
      <c r="AK42" s="449">
        <v>0</v>
      </c>
    </row>
    <row r="43" spans="1:38">
      <c r="A43" s="33">
        <v>29000123</v>
      </c>
      <c r="B43" s="33">
        <v>1</v>
      </c>
      <c r="C43" s="33">
        <v>1</v>
      </c>
      <c r="D43" s="33">
        <v>1</v>
      </c>
      <c r="E43" s="35" t="s">
        <v>1334</v>
      </c>
      <c r="F43" s="35" t="s">
        <v>1365</v>
      </c>
      <c r="G43" s="35" t="s">
        <v>1364</v>
      </c>
      <c r="H43" s="35" t="s">
        <v>1359</v>
      </c>
      <c r="I43" s="35" t="s">
        <v>6</v>
      </c>
      <c r="J43" s="35" t="s">
        <v>1381</v>
      </c>
      <c r="K43" s="33" t="s">
        <v>57</v>
      </c>
      <c r="L43" s="35" t="s">
        <v>12</v>
      </c>
      <c r="M43" s="33" t="s">
        <v>1350</v>
      </c>
      <c r="N43" s="33" t="s">
        <v>48</v>
      </c>
      <c r="O43" s="33" t="s">
        <v>48</v>
      </c>
      <c r="P43" s="33" t="s">
        <v>1354</v>
      </c>
      <c r="Q43" s="444">
        <v>145897.77100000001</v>
      </c>
      <c r="R43" s="444">
        <v>0</v>
      </c>
      <c r="S43" s="444">
        <v>0</v>
      </c>
      <c r="T43" s="444">
        <v>0</v>
      </c>
      <c r="U43" s="444">
        <v>0</v>
      </c>
      <c r="V43" s="445">
        <v>-320.30100000000675</v>
      </c>
      <c r="W43" s="445">
        <v>0</v>
      </c>
      <c r="X43" s="444">
        <v>145577.47</v>
      </c>
      <c r="Y43" s="446">
        <v>37785</v>
      </c>
      <c r="Z43" s="446">
        <v>45184</v>
      </c>
      <c r="AA43" s="444">
        <v>778121.54</v>
      </c>
      <c r="AB43" s="444">
        <v>778121.54</v>
      </c>
      <c r="AC43" s="444">
        <v>2.0410958904109591</v>
      </c>
      <c r="AD43" s="444">
        <v>20.271232876712329</v>
      </c>
      <c r="AE43" s="447">
        <v>1.3966666666666665E-2</v>
      </c>
      <c r="AF43" s="444">
        <v>297137.57575342467</v>
      </c>
      <c r="AG43" s="445">
        <v>2951034.7959726029</v>
      </c>
      <c r="AH43" s="445">
        <v>2033.2319976666665</v>
      </c>
      <c r="AI43" s="448">
        <v>2.0410958904109591</v>
      </c>
      <c r="AJ43" s="448">
        <v>20.271232876712329</v>
      </c>
      <c r="AK43" s="449">
        <v>1.3966666666666665E-2</v>
      </c>
      <c r="AL43" s="437" t="s">
        <v>1441</v>
      </c>
    </row>
    <row r="44" spans="1:38">
      <c r="A44" s="33">
        <v>29000124</v>
      </c>
      <c r="B44" s="33">
        <v>1</v>
      </c>
      <c r="C44" s="33">
        <v>1</v>
      </c>
      <c r="D44" s="33">
        <v>1</v>
      </c>
      <c r="E44" s="35" t="s">
        <v>1334</v>
      </c>
      <c r="F44" s="35" t="s">
        <v>1365</v>
      </c>
      <c r="G44" s="35" t="s">
        <v>1364</v>
      </c>
      <c r="H44" s="35" t="s">
        <v>1359</v>
      </c>
      <c r="I44" s="35" t="s">
        <v>6</v>
      </c>
      <c r="J44" s="35" t="s">
        <v>1381</v>
      </c>
      <c r="K44" s="33" t="s">
        <v>57</v>
      </c>
      <c r="L44" s="35" t="s">
        <v>12</v>
      </c>
      <c r="M44" s="33" t="s">
        <v>1350</v>
      </c>
      <c r="N44" s="33" t="s">
        <v>48</v>
      </c>
      <c r="O44" s="33" t="s">
        <v>48</v>
      </c>
      <c r="P44" s="33" t="s">
        <v>1354</v>
      </c>
      <c r="Q44" s="444">
        <v>90407.339000000007</v>
      </c>
      <c r="R44" s="444">
        <v>0</v>
      </c>
      <c r="S44" s="444">
        <v>0</v>
      </c>
      <c r="T44" s="444">
        <v>0</v>
      </c>
      <c r="U44" s="444">
        <v>0</v>
      </c>
      <c r="V44" s="445">
        <v>-198.47900000000664</v>
      </c>
      <c r="W44" s="445">
        <v>0</v>
      </c>
      <c r="X44" s="444">
        <v>90208.86</v>
      </c>
      <c r="Y44" s="446">
        <v>37785</v>
      </c>
      <c r="Z44" s="446">
        <v>44454</v>
      </c>
      <c r="AA44" s="444">
        <v>1584247.22</v>
      </c>
      <c r="AB44" s="444">
        <v>1584247.22</v>
      </c>
      <c r="AC44" s="444">
        <v>4.1095890410958902E-2</v>
      </c>
      <c r="AD44" s="444">
        <v>18.271232876712329</v>
      </c>
      <c r="AE44" s="447">
        <v>3.2000000000000001E-2</v>
      </c>
      <c r="AF44" s="444">
        <v>3707.2134246575342</v>
      </c>
      <c r="AG44" s="445">
        <v>1648227.0886027399</v>
      </c>
      <c r="AH44" s="445">
        <v>2886.68352</v>
      </c>
      <c r="AI44" s="448">
        <v>4.1095890410958902E-2</v>
      </c>
      <c r="AJ44" s="448">
        <v>18.271232876712329</v>
      </c>
      <c r="AK44" s="449">
        <v>3.2000000000000001E-2</v>
      </c>
      <c r="AL44" s="437" t="s">
        <v>1441</v>
      </c>
    </row>
    <row r="45" spans="1:38" ht="15" customHeight="1">
      <c r="A45" s="33">
        <v>29000138</v>
      </c>
      <c r="B45" s="33">
        <v>1</v>
      </c>
      <c r="C45" s="33">
        <v>0</v>
      </c>
      <c r="D45" s="33">
        <v>0</v>
      </c>
      <c r="E45" s="35" t="s">
        <v>517</v>
      </c>
      <c r="F45" s="35" t="s">
        <v>1362</v>
      </c>
      <c r="G45" s="35" t="s">
        <v>1362</v>
      </c>
      <c r="H45" s="35" t="s">
        <v>1362</v>
      </c>
      <c r="I45" s="35" t="s">
        <v>1362</v>
      </c>
      <c r="J45" s="35" t="s">
        <v>1381</v>
      </c>
      <c r="K45" s="33" t="s">
        <v>58</v>
      </c>
      <c r="L45" s="35" t="s">
        <v>39</v>
      </c>
      <c r="M45" s="33" t="s">
        <v>1350</v>
      </c>
      <c r="N45" s="33" t="s">
        <v>48</v>
      </c>
      <c r="O45" s="33" t="s">
        <v>48</v>
      </c>
      <c r="P45" s="33" t="s">
        <v>1354</v>
      </c>
      <c r="Q45" s="444">
        <v>2890.55</v>
      </c>
      <c r="R45" s="444">
        <v>0</v>
      </c>
      <c r="S45" s="444">
        <v>0</v>
      </c>
      <c r="T45" s="444">
        <v>0</v>
      </c>
      <c r="U45" s="444">
        <v>0</v>
      </c>
      <c r="V45" s="445">
        <v>0</v>
      </c>
      <c r="W45" s="445">
        <v>0</v>
      </c>
      <c r="X45" s="444">
        <v>2890.55</v>
      </c>
      <c r="Y45" s="446">
        <v>37785</v>
      </c>
      <c r="Z45" s="446">
        <v>44454</v>
      </c>
      <c r="AA45" s="444">
        <v>46245.27</v>
      </c>
      <c r="AB45" s="444">
        <v>46245.27</v>
      </c>
      <c r="AC45" s="444">
        <v>4.1095890410958902E-2</v>
      </c>
      <c r="AD45" s="444">
        <v>18.271232876712329</v>
      </c>
      <c r="AE45" s="447">
        <v>1.9000000000000003E-2</v>
      </c>
      <c r="AF45" s="444">
        <v>118.78972602739726</v>
      </c>
      <c r="AG45" s="445">
        <v>52813.912191780822</v>
      </c>
      <c r="AH45" s="445">
        <v>54.92045000000001</v>
      </c>
      <c r="AI45" s="448">
        <v>4.1095890410958902E-2</v>
      </c>
      <c r="AJ45" s="448">
        <v>18.271232876712329</v>
      </c>
      <c r="AK45" s="449">
        <v>1.9000000000000003E-2</v>
      </c>
      <c r="AL45" s="437" t="s">
        <v>1441</v>
      </c>
    </row>
    <row r="46" spans="1:38">
      <c r="A46" s="33">
        <v>29000139</v>
      </c>
      <c r="B46" s="33">
        <v>1</v>
      </c>
      <c r="C46" s="33">
        <v>1</v>
      </c>
      <c r="D46" s="33">
        <v>1</v>
      </c>
      <c r="E46" s="35" t="s">
        <v>517</v>
      </c>
      <c r="F46" s="35" t="s">
        <v>1365</v>
      </c>
      <c r="G46" s="35" t="s">
        <v>1364</v>
      </c>
      <c r="H46" s="35" t="s">
        <v>1359</v>
      </c>
      <c r="I46" s="35" t="s">
        <v>6</v>
      </c>
      <c r="J46" s="35" t="s">
        <v>1381</v>
      </c>
      <c r="K46" s="33" t="s">
        <v>58</v>
      </c>
      <c r="L46" s="35" t="s">
        <v>12</v>
      </c>
      <c r="M46" s="33" t="s">
        <v>1350</v>
      </c>
      <c r="N46" s="33" t="s">
        <v>48</v>
      </c>
      <c r="O46" s="33" t="s">
        <v>48</v>
      </c>
      <c r="P46" s="33" t="s">
        <v>1354</v>
      </c>
      <c r="Q46" s="444">
        <v>117844.63</v>
      </c>
      <c r="R46" s="444">
        <v>0</v>
      </c>
      <c r="S46" s="444">
        <v>0</v>
      </c>
      <c r="T46" s="444">
        <v>0</v>
      </c>
      <c r="U46" s="444">
        <v>0</v>
      </c>
      <c r="V46" s="445">
        <v>0</v>
      </c>
      <c r="W46" s="445">
        <v>0</v>
      </c>
      <c r="X46" s="444">
        <v>117844.63</v>
      </c>
      <c r="Y46" s="446">
        <v>37785</v>
      </c>
      <c r="Z46" s="446">
        <v>44454</v>
      </c>
      <c r="AA46" s="444">
        <v>1984922.82</v>
      </c>
      <c r="AB46" s="444">
        <v>1984922.82</v>
      </c>
      <c r="AC46" s="444">
        <v>4.1095890410958902E-2</v>
      </c>
      <c r="AD46" s="444">
        <v>18.271232876712329</v>
      </c>
      <c r="AE46" s="447">
        <v>1.9000000000000003E-2</v>
      </c>
      <c r="AF46" s="444">
        <v>4842.93</v>
      </c>
      <c r="AG46" s="445">
        <v>2153166.6780000003</v>
      </c>
      <c r="AH46" s="445">
        <v>2239.0479700000005</v>
      </c>
      <c r="AI46" s="448">
        <v>4.1095890410958902E-2</v>
      </c>
      <c r="AJ46" s="448">
        <v>18.271232876712329</v>
      </c>
      <c r="AK46" s="449">
        <v>1.9000000000000003E-2</v>
      </c>
      <c r="AL46" s="437" t="s">
        <v>1441</v>
      </c>
    </row>
    <row r="47" spans="1:38">
      <c r="A47" s="33">
        <v>29000155</v>
      </c>
      <c r="B47" s="33">
        <v>1</v>
      </c>
      <c r="C47" s="33">
        <v>1</v>
      </c>
      <c r="D47" s="33">
        <v>1</v>
      </c>
      <c r="E47" s="35" t="s">
        <v>517</v>
      </c>
      <c r="F47" s="35" t="s">
        <v>1365</v>
      </c>
      <c r="G47" s="35" t="s">
        <v>1364</v>
      </c>
      <c r="H47" s="35" t="s">
        <v>1359</v>
      </c>
      <c r="I47" s="35" t="s">
        <v>6</v>
      </c>
      <c r="J47" s="35" t="s">
        <v>1381</v>
      </c>
      <c r="K47" s="33" t="s">
        <v>58</v>
      </c>
      <c r="L47" s="35" t="s">
        <v>12</v>
      </c>
      <c r="M47" s="33" t="s">
        <v>1350</v>
      </c>
      <c r="N47" s="33" t="s">
        <v>48</v>
      </c>
      <c r="O47" s="33" t="s">
        <v>48</v>
      </c>
      <c r="P47" s="33" t="s">
        <v>1354</v>
      </c>
      <c r="Q47" s="444">
        <v>21180.03</v>
      </c>
      <c r="R47" s="444">
        <v>0</v>
      </c>
      <c r="S47" s="444">
        <v>0</v>
      </c>
      <c r="T47" s="444">
        <v>0</v>
      </c>
      <c r="U47" s="444">
        <v>0</v>
      </c>
      <c r="V47" s="445">
        <v>0</v>
      </c>
      <c r="W47" s="445">
        <v>0</v>
      </c>
      <c r="X47" s="444">
        <v>21180.03</v>
      </c>
      <c r="Y47" s="446">
        <v>37785</v>
      </c>
      <c r="Z47" s="446">
        <v>44454</v>
      </c>
      <c r="AA47" s="444">
        <v>243961.27</v>
      </c>
      <c r="AB47" s="444">
        <v>243961.27</v>
      </c>
      <c r="AC47" s="444">
        <v>4.1095890410958902E-2</v>
      </c>
      <c r="AD47" s="444">
        <v>18.271232876712329</v>
      </c>
      <c r="AE47" s="447">
        <v>0.02</v>
      </c>
      <c r="AF47" s="444">
        <v>870.41219178082179</v>
      </c>
      <c r="AG47" s="445">
        <v>386985.26046575338</v>
      </c>
      <c r="AH47" s="445">
        <v>423.60059999999999</v>
      </c>
      <c r="AI47" s="448">
        <v>4.1095890410958902E-2</v>
      </c>
      <c r="AJ47" s="448">
        <v>18.271232876712329</v>
      </c>
      <c r="AK47" s="449">
        <v>0.02</v>
      </c>
      <c r="AL47" s="437" t="s">
        <v>1441</v>
      </c>
    </row>
    <row r="48" spans="1:38">
      <c r="A48" s="33">
        <v>29000137</v>
      </c>
      <c r="B48" s="33">
        <v>1</v>
      </c>
      <c r="C48" s="33">
        <v>1</v>
      </c>
      <c r="D48" s="33">
        <v>0</v>
      </c>
      <c r="E48" s="35" t="s">
        <v>517</v>
      </c>
      <c r="F48" s="35" t="s">
        <v>1365</v>
      </c>
      <c r="G48" s="35" t="s">
        <v>1361</v>
      </c>
      <c r="H48" s="35" t="s">
        <v>1361</v>
      </c>
      <c r="I48" s="35" t="s">
        <v>1361</v>
      </c>
      <c r="J48" s="35" t="s">
        <v>1381</v>
      </c>
      <c r="K48" s="33" t="s">
        <v>58</v>
      </c>
      <c r="L48" s="35" t="s">
        <v>59</v>
      </c>
      <c r="M48" s="33" t="s">
        <v>1350</v>
      </c>
      <c r="N48" s="33" t="s">
        <v>48</v>
      </c>
      <c r="O48" s="33" t="s">
        <v>48</v>
      </c>
      <c r="P48" s="33" t="s">
        <v>1354</v>
      </c>
      <c r="Q48" s="444">
        <v>37407.65</v>
      </c>
      <c r="R48" s="444">
        <v>0</v>
      </c>
      <c r="S48" s="444">
        <v>0</v>
      </c>
      <c r="T48" s="444">
        <v>0</v>
      </c>
      <c r="U48" s="444">
        <v>0</v>
      </c>
      <c r="V48" s="445">
        <v>0</v>
      </c>
      <c r="W48" s="445">
        <v>0</v>
      </c>
      <c r="X48" s="444">
        <v>37407.65</v>
      </c>
      <c r="Y48" s="446">
        <v>37785</v>
      </c>
      <c r="Z48" s="446">
        <v>44454</v>
      </c>
      <c r="AA48" s="444">
        <v>620976.09</v>
      </c>
      <c r="AB48" s="444">
        <v>620976.09</v>
      </c>
      <c r="AC48" s="444">
        <v>4.1095890410958902E-2</v>
      </c>
      <c r="AD48" s="444">
        <v>18.271232876712329</v>
      </c>
      <c r="AE48" s="447">
        <v>1.9000000000000003E-2</v>
      </c>
      <c r="AF48" s="444">
        <v>1537.3006849315068</v>
      </c>
      <c r="AG48" s="445">
        <v>683483.88452054793</v>
      </c>
      <c r="AH48" s="445">
        <v>710.74535000000014</v>
      </c>
      <c r="AI48" s="448">
        <v>4.1095890410958902E-2</v>
      </c>
      <c r="AJ48" s="448">
        <v>18.271232876712329</v>
      </c>
      <c r="AK48" s="449">
        <v>1.9000000000000003E-2</v>
      </c>
      <c r="AL48" s="437" t="s">
        <v>1441</v>
      </c>
    </row>
    <row r="49" spans="1:38">
      <c r="A49" s="33">
        <v>29000122</v>
      </c>
      <c r="B49" s="33">
        <v>1</v>
      </c>
      <c r="C49" s="33">
        <v>1</v>
      </c>
      <c r="D49" s="33">
        <v>1</v>
      </c>
      <c r="E49" s="35" t="s">
        <v>1336</v>
      </c>
      <c r="F49" s="35" t="s">
        <v>1365</v>
      </c>
      <c r="G49" s="35" t="s">
        <v>1364</v>
      </c>
      <c r="H49" s="35" t="s">
        <v>1359</v>
      </c>
      <c r="I49" s="35" t="s">
        <v>6</v>
      </c>
      <c r="J49" s="35" t="s">
        <v>1381</v>
      </c>
      <c r="K49" s="33" t="s">
        <v>60</v>
      </c>
      <c r="L49" s="35" t="s">
        <v>12</v>
      </c>
      <c r="M49" s="33" t="s">
        <v>1350</v>
      </c>
      <c r="N49" s="33" t="s">
        <v>48</v>
      </c>
      <c r="O49" s="33" t="s">
        <v>48</v>
      </c>
      <c r="P49" s="33" t="s">
        <v>1354</v>
      </c>
      <c r="Q49" s="444">
        <v>50735.188000000002</v>
      </c>
      <c r="R49" s="444">
        <v>0</v>
      </c>
      <c r="S49" s="444">
        <v>0</v>
      </c>
      <c r="T49" s="444">
        <v>0</v>
      </c>
      <c r="U49" s="444">
        <v>0</v>
      </c>
      <c r="V49" s="445">
        <v>-496.66800000000512</v>
      </c>
      <c r="W49" s="445">
        <v>0</v>
      </c>
      <c r="X49" s="444">
        <v>50238.52</v>
      </c>
      <c r="Y49" s="446">
        <v>37785</v>
      </c>
      <c r="Z49" s="446">
        <v>45184</v>
      </c>
      <c r="AA49" s="444">
        <v>270583</v>
      </c>
      <c r="AB49" s="444">
        <v>270583</v>
      </c>
      <c r="AC49" s="444">
        <v>2.0410958904109591</v>
      </c>
      <c r="AD49" s="444">
        <v>20.271232876712329</v>
      </c>
      <c r="AE49" s="447">
        <v>9.6666666666666672E-3</v>
      </c>
      <c r="AF49" s="444">
        <v>102541.63671232876</v>
      </c>
      <c r="AG49" s="445">
        <v>1018396.7383013698</v>
      </c>
      <c r="AH49" s="445">
        <v>485.63902666666667</v>
      </c>
      <c r="AI49" s="448">
        <v>2.0410958904109591</v>
      </c>
      <c r="AJ49" s="448">
        <v>20.271232876712329</v>
      </c>
      <c r="AK49" s="449">
        <v>9.6666666666666672E-3</v>
      </c>
      <c r="AL49" s="437" t="s">
        <v>1441</v>
      </c>
    </row>
    <row r="50" spans="1:38">
      <c r="A50" s="33">
        <v>29000107</v>
      </c>
      <c r="B50" s="33">
        <v>1</v>
      </c>
      <c r="C50" s="33">
        <v>1</v>
      </c>
      <c r="D50" s="33">
        <v>1</v>
      </c>
      <c r="E50" s="35" t="s">
        <v>1331</v>
      </c>
      <c r="F50" s="35" t="s">
        <v>1365</v>
      </c>
      <c r="G50" s="35" t="s">
        <v>1364</v>
      </c>
      <c r="H50" s="35" t="s">
        <v>1359</v>
      </c>
      <c r="I50" s="35" t="s">
        <v>6</v>
      </c>
      <c r="J50" s="35" t="s">
        <v>1381</v>
      </c>
      <c r="K50" s="33" t="s">
        <v>61</v>
      </c>
      <c r="L50" s="35" t="s">
        <v>12</v>
      </c>
      <c r="M50" s="33" t="s">
        <v>1350</v>
      </c>
      <c r="N50" s="33" t="s">
        <v>48</v>
      </c>
      <c r="O50" s="33" t="s">
        <v>48</v>
      </c>
      <c r="P50" s="33" t="s">
        <v>1354</v>
      </c>
      <c r="Q50" s="444">
        <v>124975.501</v>
      </c>
      <c r="R50" s="444">
        <v>0</v>
      </c>
      <c r="S50" s="444">
        <v>0</v>
      </c>
      <c r="T50" s="444">
        <v>0</v>
      </c>
      <c r="U50" s="444">
        <v>0</v>
      </c>
      <c r="V50" s="445">
        <v>-505.91100000000733</v>
      </c>
      <c r="W50" s="445">
        <v>0</v>
      </c>
      <c r="X50" s="444">
        <v>124469.59</v>
      </c>
      <c r="Y50" s="446">
        <v>37785</v>
      </c>
      <c r="Z50" s="446">
        <v>44454</v>
      </c>
      <c r="AA50" s="444">
        <v>2163890.068</v>
      </c>
      <c r="AB50" s="444">
        <v>2163890.068</v>
      </c>
      <c r="AC50" s="444">
        <v>4.1095890410958902E-2</v>
      </c>
      <c r="AD50" s="444">
        <v>18.271232876712329</v>
      </c>
      <c r="AE50" s="447">
        <v>3.266666666666667E-2</v>
      </c>
      <c r="AF50" s="444">
        <v>5115.1886301369859</v>
      </c>
      <c r="AG50" s="445">
        <v>2274212.8649589042</v>
      </c>
      <c r="AH50" s="445">
        <v>4066.0066066666668</v>
      </c>
      <c r="AI50" s="448">
        <v>4.1095890410958902E-2</v>
      </c>
      <c r="AJ50" s="448">
        <v>18.271232876712329</v>
      </c>
      <c r="AK50" s="449">
        <v>3.266666666666667E-2</v>
      </c>
      <c r="AL50" s="437" t="s">
        <v>1441</v>
      </c>
    </row>
    <row r="51" spans="1:38">
      <c r="A51" s="33">
        <v>29000135</v>
      </c>
      <c r="B51" s="33">
        <v>1</v>
      </c>
      <c r="C51" s="33">
        <v>1</v>
      </c>
      <c r="D51" s="33">
        <v>1</v>
      </c>
      <c r="E51" s="35" t="s">
        <v>517</v>
      </c>
      <c r="F51" s="35" t="s">
        <v>1365</v>
      </c>
      <c r="G51" s="35" t="s">
        <v>1364</v>
      </c>
      <c r="H51" s="35" t="s">
        <v>1359</v>
      </c>
      <c r="I51" s="35" t="s">
        <v>6</v>
      </c>
      <c r="J51" s="35" t="s">
        <v>1381</v>
      </c>
      <c r="K51" s="33" t="s">
        <v>62</v>
      </c>
      <c r="L51" s="35" t="s">
        <v>12</v>
      </c>
      <c r="M51" s="33" t="s">
        <v>1350</v>
      </c>
      <c r="N51" s="33" t="s">
        <v>48</v>
      </c>
      <c r="O51" s="33" t="s">
        <v>48</v>
      </c>
      <c r="P51" s="33" t="s">
        <v>1354</v>
      </c>
      <c r="Q51" s="444">
        <v>120238.67</v>
      </c>
      <c r="R51" s="444">
        <v>0</v>
      </c>
      <c r="S51" s="444">
        <v>0</v>
      </c>
      <c r="T51" s="444">
        <v>0</v>
      </c>
      <c r="U51" s="444">
        <v>0</v>
      </c>
      <c r="V51" s="445">
        <v>0</v>
      </c>
      <c r="W51" s="445">
        <v>0</v>
      </c>
      <c r="X51" s="444">
        <v>120238.67</v>
      </c>
      <c r="Y51" s="446">
        <v>37785</v>
      </c>
      <c r="Z51" s="446">
        <v>44454</v>
      </c>
      <c r="AA51" s="444">
        <v>2242889.04</v>
      </c>
      <c r="AB51" s="444">
        <v>2242889.04</v>
      </c>
      <c r="AC51" s="444">
        <v>4.1095890410958902E-2</v>
      </c>
      <c r="AD51" s="444">
        <v>18.271232876712329</v>
      </c>
      <c r="AE51" s="447">
        <v>3.2500000000000001E-2</v>
      </c>
      <c r="AF51" s="444">
        <v>4941.3152054794518</v>
      </c>
      <c r="AG51" s="445">
        <v>2196908.7403561645</v>
      </c>
      <c r="AH51" s="445">
        <v>3907.7567750000003</v>
      </c>
      <c r="AI51" s="448">
        <v>4.1095890410958902E-2</v>
      </c>
      <c r="AJ51" s="448">
        <v>18.271232876712329</v>
      </c>
      <c r="AK51" s="449">
        <v>3.2500000000000001E-2</v>
      </c>
      <c r="AL51" s="437" t="s">
        <v>1441</v>
      </c>
    </row>
    <row r="52" spans="1:38">
      <c r="A52" s="33">
        <v>29000115</v>
      </c>
      <c r="B52" s="33">
        <v>1</v>
      </c>
      <c r="C52" s="33">
        <v>1</v>
      </c>
      <c r="D52" s="33">
        <v>1</v>
      </c>
      <c r="E52" s="35" t="s">
        <v>517</v>
      </c>
      <c r="F52" s="35" t="s">
        <v>1365</v>
      </c>
      <c r="G52" s="35" t="s">
        <v>1364</v>
      </c>
      <c r="H52" s="35" t="s">
        <v>1359</v>
      </c>
      <c r="I52" s="35" t="s">
        <v>6</v>
      </c>
      <c r="J52" s="35" t="s">
        <v>1381</v>
      </c>
      <c r="K52" s="33" t="s">
        <v>63</v>
      </c>
      <c r="L52" s="35" t="s">
        <v>12</v>
      </c>
      <c r="M52" s="33" t="s">
        <v>1350</v>
      </c>
      <c r="N52" s="33" t="s">
        <v>48</v>
      </c>
      <c r="O52" s="33" t="s">
        <v>48</v>
      </c>
      <c r="P52" s="33" t="s">
        <v>1354</v>
      </c>
      <c r="Q52" s="444">
        <v>2719.13</v>
      </c>
      <c r="R52" s="444">
        <v>0</v>
      </c>
      <c r="S52" s="444">
        <v>0</v>
      </c>
      <c r="T52" s="444">
        <v>0</v>
      </c>
      <c r="U52" s="444">
        <v>0</v>
      </c>
      <c r="V52" s="445">
        <v>0</v>
      </c>
      <c r="W52" s="445">
        <v>0</v>
      </c>
      <c r="X52" s="444">
        <v>2719.13</v>
      </c>
      <c r="Y52" s="446">
        <v>37785</v>
      </c>
      <c r="Z52" s="446">
        <v>44454</v>
      </c>
      <c r="AA52" s="444">
        <v>44117.66</v>
      </c>
      <c r="AB52" s="444">
        <v>44117.66</v>
      </c>
      <c r="AC52" s="444">
        <v>4.1095890410958902E-2</v>
      </c>
      <c r="AD52" s="444">
        <v>18.271232876712329</v>
      </c>
      <c r="AE52" s="447">
        <v>3.4233333333333331E-2</v>
      </c>
      <c r="AF52" s="444">
        <v>111.74506849315068</v>
      </c>
      <c r="AG52" s="445">
        <v>49681.857452054799</v>
      </c>
      <c r="AH52" s="445">
        <v>93.08488366666667</v>
      </c>
      <c r="AI52" s="448">
        <v>4.1095890410958902E-2</v>
      </c>
      <c r="AJ52" s="448">
        <v>18.271232876712329</v>
      </c>
      <c r="AK52" s="449">
        <v>3.4233333333333331E-2</v>
      </c>
      <c r="AL52" s="437" t="s">
        <v>1441</v>
      </c>
    </row>
    <row r="53" spans="1:38">
      <c r="A53" s="33">
        <v>24052000</v>
      </c>
      <c r="B53" s="33">
        <v>1</v>
      </c>
      <c r="C53" s="33">
        <v>1</v>
      </c>
      <c r="D53" s="33">
        <v>1</v>
      </c>
      <c r="E53" s="35" t="s">
        <v>1331</v>
      </c>
      <c r="F53" s="35" t="s">
        <v>1365</v>
      </c>
      <c r="G53" s="35" t="s">
        <v>1364</v>
      </c>
      <c r="H53" s="35" t="s">
        <v>1359</v>
      </c>
      <c r="I53" s="35" t="s">
        <v>6</v>
      </c>
      <c r="J53" s="35" t="s">
        <v>1381</v>
      </c>
      <c r="K53" s="33" t="s">
        <v>64</v>
      </c>
      <c r="L53" s="35" t="s">
        <v>12</v>
      </c>
      <c r="M53" s="33" t="s">
        <v>1350</v>
      </c>
      <c r="N53" s="33" t="s">
        <v>46</v>
      </c>
      <c r="O53" s="33" t="s">
        <v>46</v>
      </c>
      <c r="P53" s="33" t="s">
        <v>1354</v>
      </c>
      <c r="Q53" s="444">
        <v>0</v>
      </c>
      <c r="R53" s="444">
        <v>0</v>
      </c>
      <c r="S53" s="444">
        <v>0</v>
      </c>
      <c r="T53" s="444">
        <v>0</v>
      </c>
      <c r="U53" s="444">
        <v>0</v>
      </c>
      <c r="V53" s="445">
        <v>0</v>
      </c>
      <c r="W53" s="445">
        <v>0</v>
      </c>
      <c r="X53" s="444">
        <v>0</v>
      </c>
      <c r="Y53" s="444">
        <v>0</v>
      </c>
      <c r="Z53" s="444">
        <v>0</v>
      </c>
      <c r="AA53" s="444">
        <v>0</v>
      </c>
      <c r="AB53" s="444">
        <v>0</v>
      </c>
      <c r="AC53" s="444">
        <v>0</v>
      </c>
      <c r="AD53" s="444">
        <v>0</v>
      </c>
      <c r="AE53" s="444">
        <v>0</v>
      </c>
      <c r="AF53" s="444">
        <v>0</v>
      </c>
      <c r="AG53" s="445">
        <v>0</v>
      </c>
      <c r="AH53" s="445">
        <v>0</v>
      </c>
      <c r="AI53" s="444">
        <v>0</v>
      </c>
      <c r="AJ53" s="444">
        <v>0</v>
      </c>
      <c r="AK53" s="444">
        <v>0</v>
      </c>
    </row>
    <row r="54" spans="1:38">
      <c r="A54" s="33">
        <v>29000114</v>
      </c>
      <c r="B54" s="33">
        <v>1</v>
      </c>
      <c r="C54" s="33">
        <v>1</v>
      </c>
      <c r="D54" s="33">
        <v>1</v>
      </c>
      <c r="E54" s="35" t="s">
        <v>517</v>
      </c>
      <c r="F54" s="35" t="s">
        <v>1365</v>
      </c>
      <c r="G54" s="35" t="s">
        <v>1364</v>
      </c>
      <c r="H54" s="35" t="s">
        <v>1359</v>
      </c>
      <c r="I54" s="35" t="s">
        <v>6</v>
      </c>
      <c r="J54" s="35" t="s">
        <v>1381</v>
      </c>
      <c r="K54" s="33" t="s">
        <v>65</v>
      </c>
      <c r="L54" s="35" t="s">
        <v>12</v>
      </c>
      <c r="M54" s="33" t="s">
        <v>1350</v>
      </c>
      <c r="N54" s="33" t="s">
        <v>48</v>
      </c>
      <c r="O54" s="33" t="s">
        <v>48</v>
      </c>
      <c r="P54" s="33" t="s">
        <v>1354</v>
      </c>
      <c r="Q54" s="444">
        <v>750765.39</v>
      </c>
      <c r="R54" s="444">
        <v>0</v>
      </c>
      <c r="S54" s="444">
        <v>0</v>
      </c>
      <c r="T54" s="444">
        <v>0</v>
      </c>
      <c r="U54" s="444">
        <v>0</v>
      </c>
      <c r="V54" s="445">
        <v>0</v>
      </c>
      <c r="W54" s="445">
        <v>0</v>
      </c>
      <c r="X54" s="444">
        <v>750765.39</v>
      </c>
      <c r="Y54" s="446">
        <v>37785</v>
      </c>
      <c r="Z54" s="446">
        <v>44454</v>
      </c>
      <c r="AA54" s="444">
        <v>12868224.73</v>
      </c>
      <c r="AB54" s="444">
        <v>12868224.73</v>
      </c>
      <c r="AC54" s="444">
        <v>4.1095890410958902E-2</v>
      </c>
      <c r="AD54" s="444">
        <v>18.271232876712329</v>
      </c>
      <c r="AE54" s="447">
        <v>3.4233333333333331E-2</v>
      </c>
      <c r="AF54" s="444">
        <v>30853.372191780822</v>
      </c>
      <c r="AG54" s="445">
        <v>13717409.276465753</v>
      </c>
      <c r="AH54" s="445">
        <v>25701.201850999998</v>
      </c>
      <c r="AI54" s="448">
        <v>4.1095890410958902E-2</v>
      </c>
      <c r="AJ54" s="448">
        <v>18.271232876712329</v>
      </c>
      <c r="AK54" s="449">
        <v>3.4233333333333331E-2</v>
      </c>
      <c r="AL54" s="437" t="s">
        <v>1441</v>
      </c>
    </row>
    <row r="55" spans="1:38" ht="15" customHeight="1">
      <c r="A55" s="33">
        <v>29000131</v>
      </c>
      <c r="B55" s="33">
        <v>1</v>
      </c>
      <c r="C55" s="33">
        <v>1</v>
      </c>
      <c r="D55" s="33">
        <v>0</v>
      </c>
      <c r="E55" s="35" t="s">
        <v>517</v>
      </c>
      <c r="F55" s="35" t="s">
        <v>1365</v>
      </c>
      <c r="G55" s="35" t="s">
        <v>1361</v>
      </c>
      <c r="H55" s="35" t="s">
        <v>1361</v>
      </c>
      <c r="I55" s="35" t="s">
        <v>1361</v>
      </c>
      <c r="J55" s="35" t="s">
        <v>1381</v>
      </c>
      <c r="K55" s="33" t="s">
        <v>66</v>
      </c>
      <c r="L55" s="35" t="s">
        <v>55</v>
      </c>
      <c r="M55" s="33" t="s">
        <v>1350</v>
      </c>
      <c r="N55" s="33" t="s">
        <v>48</v>
      </c>
      <c r="O55" s="33" t="s">
        <v>48</v>
      </c>
      <c r="P55" s="33" t="s">
        <v>1354</v>
      </c>
      <c r="Q55" s="444">
        <v>81195.399999999994</v>
      </c>
      <c r="R55" s="444">
        <v>0</v>
      </c>
      <c r="S55" s="444">
        <v>0</v>
      </c>
      <c r="T55" s="444">
        <v>0</v>
      </c>
      <c r="U55" s="444">
        <v>0</v>
      </c>
      <c r="V55" s="445">
        <v>0</v>
      </c>
      <c r="W55" s="445">
        <v>0</v>
      </c>
      <c r="X55" s="444">
        <v>81195.399999999994</v>
      </c>
      <c r="Y55" s="446">
        <v>37785</v>
      </c>
      <c r="Z55" s="446">
        <v>44454</v>
      </c>
      <c r="AA55" s="444">
        <v>1367805.35</v>
      </c>
      <c r="AB55" s="444">
        <v>1367805.35</v>
      </c>
      <c r="AC55" s="444">
        <v>4.1095890410958902E-2</v>
      </c>
      <c r="AD55" s="444">
        <v>18.271232876712329</v>
      </c>
      <c r="AE55" s="447">
        <v>8.9600000000000009E-3</v>
      </c>
      <c r="AF55" s="444">
        <v>3336.7972602739724</v>
      </c>
      <c r="AG55" s="445">
        <v>1483540.0619178081</v>
      </c>
      <c r="AH55" s="445">
        <v>727.51078400000006</v>
      </c>
      <c r="AI55" s="448">
        <v>4.1095890410958902E-2</v>
      </c>
      <c r="AJ55" s="448">
        <v>18.271232876712329</v>
      </c>
      <c r="AK55" s="449">
        <v>8.9600000000000009E-3</v>
      </c>
      <c r="AL55" s="437" t="s">
        <v>1441</v>
      </c>
    </row>
    <row r="56" spans="1:38">
      <c r="A56" s="33">
        <v>29000128</v>
      </c>
      <c r="B56" s="33">
        <v>1</v>
      </c>
      <c r="C56" s="33">
        <v>1</v>
      </c>
      <c r="D56" s="33">
        <v>1</v>
      </c>
      <c r="E56" s="35" t="s">
        <v>1334</v>
      </c>
      <c r="F56" s="35" t="s">
        <v>1365</v>
      </c>
      <c r="G56" s="35" t="s">
        <v>1364</v>
      </c>
      <c r="H56" s="35" t="s">
        <v>1359</v>
      </c>
      <c r="I56" s="35" t="s">
        <v>6</v>
      </c>
      <c r="J56" s="35" t="s">
        <v>1381</v>
      </c>
      <c r="K56" s="33" t="s">
        <v>66</v>
      </c>
      <c r="L56" s="35" t="s">
        <v>12</v>
      </c>
      <c r="M56" s="33" t="s">
        <v>1350</v>
      </c>
      <c r="N56" s="33" t="s">
        <v>48</v>
      </c>
      <c r="O56" s="33" t="s">
        <v>48</v>
      </c>
      <c r="P56" s="33" t="s">
        <v>1354</v>
      </c>
      <c r="Q56" s="444">
        <v>185177.12299999999</v>
      </c>
      <c r="R56" s="444">
        <v>0</v>
      </c>
      <c r="S56" s="444">
        <v>0</v>
      </c>
      <c r="T56" s="444">
        <v>0</v>
      </c>
      <c r="U56" s="444">
        <v>0</v>
      </c>
      <c r="V56" s="445">
        <v>-406.53299999999581</v>
      </c>
      <c r="W56" s="445">
        <v>0</v>
      </c>
      <c r="X56" s="444">
        <v>184770.59</v>
      </c>
      <c r="Y56" s="446">
        <v>37785</v>
      </c>
      <c r="Z56" s="446">
        <v>44454</v>
      </c>
      <c r="AA56" s="444">
        <v>3132062.7850000001</v>
      </c>
      <c r="AB56" s="444">
        <v>3132062.7850000001</v>
      </c>
      <c r="AC56" s="444">
        <v>4.1095890410958902E-2</v>
      </c>
      <c r="AD56" s="444">
        <v>18.271232876712329</v>
      </c>
      <c r="AE56" s="447">
        <v>4.0466666666666672E-3</v>
      </c>
      <c r="AF56" s="444">
        <v>7593.3119178082188</v>
      </c>
      <c r="AG56" s="445">
        <v>3375986.4786575343</v>
      </c>
      <c r="AH56" s="445">
        <v>747.70498753333345</v>
      </c>
      <c r="AI56" s="448">
        <v>4.1095890410958902E-2</v>
      </c>
      <c r="AJ56" s="448">
        <v>18.271232876712329</v>
      </c>
      <c r="AK56" s="449">
        <v>4.0466666666666672E-3</v>
      </c>
      <c r="AL56" s="437" t="s">
        <v>1441</v>
      </c>
    </row>
    <row r="57" spans="1:38">
      <c r="A57" s="33">
        <v>29000130</v>
      </c>
      <c r="B57" s="33">
        <v>1</v>
      </c>
      <c r="C57" s="33">
        <v>1</v>
      </c>
      <c r="D57" s="33">
        <v>1</v>
      </c>
      <c r="E57" s="35" t="s">
        <v>517</v>
      </c>
      <c r="F57" s="35" t="s">
        <v>1365</v>
      </c>
      <c r="G57" s="35" t="s">
        <v>1364</v>
      </c>
      <c r="H57" s="35" t="s">
        <v>1359</v>
      </c>
      <c r="I57" s="35" t="s">
        <v>6</v>
      </c>
      <c r="J57" s="35" t="s">
        <v>1381</v>
      </c>
      <c r="K57" s="33" t="s">
        <v>66</v>
      </c>
      <c r="L57" s="35" t="s">
        <v>12</v>
      </c>
      <c r="M57" s="33" t="s">
        <v>1350</v>
      </c>
      <c r="N57" s="33" t="s">
        <v>48</v>
      </c>
      <c r="O57" s="33" t="s">
        <v>48</v>
      </c>
      <c r="P57" s="33" t="s">
        <v>1354</v>
      </c>
      <c r="Q57" s="444">
        <v>33256.33</v>
      </c>
      <c r="R57" s="444">
        <v>0</v>
      </c>
      <c r="S57" s="444">
        <v>0</v>
      </c>
      <c r="T57" s="444">
        <v>0</v>
      </c>
      <c r="U57" s="444">
        <v>0</v>
      </c>
      <c r="V57" s="445">
        <v>0</v>
      </c>
      <c r="W57" s="445">
        <v>0</v>
      </c>
      <c r="X57" s="444">
        <v>33256.33</v>
      </c>
      <c r="Y57" s="446">
        <v>37788</v>
      </c>
      <c r="Z57" s="446">
        <v>44454</v>
      </c>
      <c r="AA57" s="444">
        <v>559349.03</v>
      </c>
      <c r="AB57" s="444">
        <v>559349.03</v>
      </c>
      <c r="AC57" s="444">
        <v>4.1095890410958902E-2</v>
      </c>
      <c r="AD57" s="444">
        <v>18.263013698630136</v>
      </c>
      <c r="AE57" s="447">
        <v>8.9600000000000009E-3</v>
      </c>
      <c r="AF57" s="444">
        <v>1366.698493150685</v>
      </c>
      <c r="AG57" s="445">
        <v>607360.81035616435</v>
      </c>
      <c r="AH57" s="445">
        <v>297.97671680000002</v>
      </c>
      <c r="AI57" s="448">
        <v>4.1095890410958902E-2</v>
      </c>
      <c r="AJ57" s="448">
        <v>18.263013698630136</v>
      </c>
      <c r="AK57" s="449">
        <v>8.9600000000000009E-3</v>
      </c>
      <c r="AL57" s="437" t="s">
        <v>1441</v>
      </c>
    </row>
    <row r="58" spans="1:38">
      <c r="A58" s="33">
        <v>29000132</v>
      </c>
      <c r="B58" s="33">
        <v>1</v>
      </c>
      <c r="C58" s="33">
        <v>1</v>
      </c>
      <c r="D58" s="33">
        <v>1</v>
      </c>
      <c r="E58" s="35" t="s">
        <v>517</v>
      </c>
      <c r="F58" s="35" t="s">
        <v>1365</v>
      </c>
      <c r="G58" s="35" t="s">
        <v>1364</v>
      </c>
      <c r="H58" s="35" t="s">
        <v>1359</v>
      </c>
      <c r="I58" s="35" t="s">
        <v>6</v>
      </c>
      <c r="J58" s="35" t="s">
        <v>1381</v>
      </c>
      <c r="K58" s="33" t="s">
        <v>66</v>
      </c>
      <c r="L58" s="35" t="s">
        <v>12</v>
      </c>
      <c r="M58" s="33" t="s">
        <v>1350</v>
      </c>
      <c r="N58" s="33" t="s">
        <v>48</v>
      </c>
      <c r="O58" s="33" t="s">
        <v>48</v>
      </c>
      <c r="P58" s="33" t="s">
        <v>1354</v>
      </c>
      <c r="Q58" s="444">
        <v>38724.86</v>
      </c>
      <c r="R58" s="444">
        <v>0</v>
      </c>
      <c r="S58" s="444">
        <v>0</v>
      </c>
      <c r="T58" s="444">
        <v>0</v>
      </c>
      <c r="U58" s="444">
        <v>0</v>
      </c>
      <c r="V58" s="445">
        <v>0</v>
      </c>
      <c r="W58" s="445">
        <v>0</v>
      </c>
      <c r="X58" s="444">
        <v>38724.86</v>
      </c>
      <c r="Y58" s="446">
        <v>37785</v>
      </c>
      <c r="Z58" s="446">
        <v>44454</v>
      </c>
      <c r="AA58" s="444">
        <v>650792.74</v>
      </c>
      <c r="AB58" s="444">
        <v>650792.74</v>
      </c>
      <c r="AC58" s="444">
        <v>4.1095890410958902E-2</v>
      </c>
      <c r="AD58" s="444">
        <v>18.271232876712329</v>
      </c>
      <c r="AE58" s="447">
        <v>8.9600000000000009E-3</v>
      </c>
      <c r="AF58" s="444">
        <v>1591.432602739726</v>
      </c>
      <c r="AG58" s="445">
        <v>707550.9351780822</v>
      </c>
      <c r="AH58" s="445">
        <v>346.97474560000006</v>
      </c>
      <c r="AI58" s="448">
        <v>4.1095890410958902E-2</v>
      </c>
      <c r="AJ58" s="448">
        <v>18.271232876712329</v>
      </c>
      <c r="AK58" s="449">
        <v>8.9600000000000009E-3</v>
      </c>
      <c r="AL58" s="437" t="s">
        <v>1441</v>
      </c>
    </row>
    <row r="59" spans="1:38">
      <c r="A59" s="33">
        <v>29000151</v>
      </c>
      <c r="B59" s="33">
        <v>1</v>
      </c>
      <c r="C59" s="33">
        <v>1</v>
      </c>
      <c r="D59" s="33">
        <v>1</v>
      </c>
      <c r="E59" s="35" t="s">
        <v>517</v>
      </c>
      <c r="F59" s="35" t="s">
        <v>1365</v>
      </c>
      <c r="G59" s="35" t="s">
        <v>1364</v>
      </c>
      <c r="H59" s="35" t="s">
        <v>1359</v>
      </c>
      <c r="I59" s="35" t="s">
        <v>6</v>
      </c>
      <c r="J59" s="35" t="s">
        <v>1381</v>
      </c>
      <c r="K59" s="33" t="s">
        <v>66</v>
      </c>
      <c r="L59" s="35" t="s">
        <v>12</v>
      </c>
      <c r="M59" s="33" t="s">
        <v>1350</v>
      </c>
      <c r="N59" s="33" t="s">
        <v>48</v>
      </c>
      <c r="O59" s="33" t="s">
        <v>48</v>
      </c>
      <c r="P59" s="33" t="s">
        <v>1354</v>
      </c>
      <c r="Q59" s="444">
        <v>9119.39</v>
      </c>
      <c r="R59" s="444">
        <v>0</v>
      </c>
      <c r="S59" s="444">
        <v>0</v>
      </c>
      <c r="T59" s="444">
        <v>0</v>
      </c>
      <c r="U59" s="444">
        <v>0</v>
      </c>
      <c r="V59" s="445">
        <v>0</v>
      </c>
      <c r="W59" s="445">
        <v>0</v>
      </c>
      <c r="X59" s="444">
        <v>9119.39</v>
      </c>
      <c r="Y59" s="446">
        <v>37785</v>
      </c>
      <c r="Z59" s="446">
        <v>44454</v>
      </c>
      <c r="AA59" s="444">
        <v>105040.99</v>
      </c>
      <c r="AB59" s="444">
        <v>105040.99</v>
      </c>
      <c r="AC59" s="444">
        <v>4.1095890410958902E-2</v>
      </c>
      <c r="AD59" s="444">
        <v>18.271232876712329</v>
      </c>
      <c r="AE59" s="447">
        <v>1.3440000000000001E-2</v>
      </c>
      <c r="AF59" s="444">
        <v>374.7694520547945</v>
      </c>
      <c r="AG59" s="445">
        <v>166622.49838356164</v>
      </c>
      <c r="AH59" s="445">
        <v>122.5646016</v>
      </c>
      <c r="AI59" s="448">
        <v>4.1095890410958902E-2</v>
      </c>
      <c r="AJ59" s="448">
        <v>18.271232876712329</v>
      </c>
      <c r="AK59" s="449">
        <v>1.3440000000000001E-2</v>
      </c>
      <c r="AL59" s="437" t="s">
        <v>1441</v>
      </c>
    </row>
    <row r="60" spans="1:38">
      <c r="A60" s="33">
        <v>29000152</v>
      </c>
      <c r="B60" s="33">
        <v>1</v>
      </c>
      <c r="C60" s="33">
        <v>1</v>
      </c>
      <c r="D60" s="33">
        <v>1</v>
      </c>
      <c r="E60" s="35" t="s">
        <v>1334</v>
      </c>
      <c r="F60" s="35" t="s">
        <v>1365</v>
      </c>
      <c r="G60" s="35" t="s">
        <v>1364</v>
      </c>
      <c r="H60" s="35" t="s">
        <v>1359</v>
      </c>
      <c r="I60" s="35" t="s">
        <v>6</v>
      </c>
      <c r="J60" s="35" t="s">
        <v>1381</v>
      </c>
      <c r="K60" s="33" t="s">
        <v>66</v>
      </c>
      <c r="L60" s="35" t="s">
        <v>12</v>
      </c>
      <c r="M60" s="33" t="s">
        <v>1350</v>
      </c>
      <c r="N60" s="33" t="s">
        <v>48</v>
      </c>
      <c r="O60" s="33" t="s">
        <v>48</v>
      </c>
      <c r="P60" s="33" t="s">
        <v>1354</v>
      </c>
      <c r="Q60" s="444">
        <v>6705.4070000000002</v>
      </c>
      <c r="R60" s="444">
        <v>0</v>
      </c>
      <c r="S60" s="444">
        <v>0</v>
      </c>
      <c r="T60" s="444">
        <v>0</v>
      </c>
      <c r="U60" s="444">
        <v>0</v>
      </c>
      <c r="V60" s="445">
        <v>-14.717000000000553</v>
      </c>
      <c r="W60" s="445">
        <v>0</v>
      </c>
      <c r="X60" s="444">
        <v>6690.69</v>
      </c>
      <c r="Y60" s="446">
        <v>37785</v>
      </c>
      <c r="Z60" s="446">
        <v>44454</v>
      </c>
      <c r="AA60" s="444">
        <v>77233.986999999994</v>
      </c>
      <c r="AB60" s="444">
        <v>77233.986999999994</v>
      </c>
      <c r="AC60" s="444">
        <v>4.1095890410958902E-2</v>
      </c>
      <c r="AD60" s="444">
        <v>18.271232876712329</v>
      </c>
      <c r="AE60" s="447">
        <v>6.0699999999999999E-3</v>
      </c>
      <c r="AF60" s="444">
        <v>274.95986301369862</v>
      </c>
      <c r="AG60" s="445">
        <v>122247.1550958904</v>
      </c>
      <c r="AH60" s="445">
        <v>40.612488299999995</v>
      </c>
      <c r="AI60" s="448">
        <v>4.1095890410958909E-2</v>
      </c>
      <c r="AJ60" s="448">
        <v>18.271232876712329</v>
      </c>
      <c r="AK60" s="449">
        <v>6.0699999999999999E-3</v>
      </c>
      <c r="AL60" s="437" t="s">
        <v>1441</v>
      </c>
    </row>
    <row r="61" spans="1:38">
      <c r="A61" s="33">
        <v>29000126</v>
      </c>
      <c r="B61" s="33">
        <v>1</v>
      </c>
      <c r="C61" s="33">
        <v>1</v>
      </c>
      <c r="D61" s="33">
        <v>1</v>
      </c>
      <c r="E61" s="35" t="s">
        <v>1334</v>
      </c>
      <c r="F61" s="35" t="s">
        <v>1365</v>
      </c>
      <c r="G61" s="35" t="s">
        <v>1364</v>
      </c>
      <c r="H61" s="35" t="s">
        <v>1359</v>
      </c>
      <c r="I61" s="35" t="s">
        <v>6</v>
      </c>
      <c r="J61" s="35" t="s">
        <v>1381</v>
      </c>
      <c r="K61" s="33" t="s">
        <v>66</v>
      </c>
      <c r="L61" s="35" t="s">
        <v>67</v>
      </c>
      <c r="M61" s="33" t="s">
        <v>1350</v>
      </c>
      <c r="N61" s="33" t="s">
        <v>48</v>
      </c>
      <c r="O61" s="33" t="s">
        <v>48</v>
      </c>
      <c r="P61" s="33" t="s">
        <v>1354</v>
      </c>
      <c r="Q61" s="444">
        <v>58897.978000000003</v>
      </c>
      <c r="R61" s="444">
        <v>0</v>
      </c>
      <c r="S61" s="444">
        <v>0</v>
      </c>
      <c r="T61" s="444">
        <v>0</v>
      </c>
      <c r="U61" s="444">
        <v>0</v>
      </c>
      <c r="V61" s="445">
        <v>-129.30800000000454</v>
      </c>
      <c r="W61" s="445">
        <v>0</v>
      </c>
      <c r="X61" s="444">
        <v>58768.67</v>
      </c>
      <c r="Y61" s="446">
        <v>37785</v>
      </c>
      <c r="Z61" s="446">
        <v>44454</v>
      </c>
      <c r="AA61" s="444">
        <v>986528.78700000001</v>
      </c>
      <c r="AB61" s="444">
        <v>986528.78700000001</v>
      </c>
      <c r="AC61" s="444">
        <v>4.1095890410958902E-2</v>
      </c>
      <c r="AD61" s="444">
        <v>18.271232876712329</v>
      </c>
      <c r="AE61" s="447">
        <v>9.6666666666666672E-3</v>
      </c>
      <c r="AF61" s="444">
        <v>2415.1508219178081</v>
      </c>
      <c r="AG61" s="445">
        <v>1073776.0554246574</v>
      </c>
      <c r="AH61" s="445">
        <v>568.09714333333329</v>
      </c>
      <c r="AI61" s="448">
        <v>4.1095890410958902E-2</v>
      </c>
      <c r="AJ61" s="448">
        <v>18.271232876712329</v>
      </c>
      <c r="AK61" s="449">
        <v>9.6666666666666654E-3</v>
      </c>
      <c r="AL61" s="437" t="s">
        <v>1441</v>
      </c>
    </row>
    <row r="62" spans="1:38">
      <c r="A62" s="33">
        <v>29000125</v>
      </c>
      <c r="B62" s="33">
        <v>1</v>
      </c>
      <c r="C62" s="33">
        <v>1</v>
      </c>
      <c r="D62" s="33">
        <v>1</v>
      </c>
      <c r="E62" s="35" t="s">
        <v>1334</v>
      </c>
      <c r="F62" s="35" t="s">
        <v>1365</v>
      </c>
      <c r="G62" s="35" t="s">
        <v>1364</v>
      </c>
      <c r="H62" s="35" t="s">
        <v>1359</v>
      </c>
      <c r="I62" s="35" t="s">
        <v>6</v>
      </c>
      <c r="J62" s="35" t="s">
        <v>1381</v>
      </c>
      <c r="K62" s="33" t="s">
        <v>68</v>
      </c>
      <c r="L62" s="35" t="s">
        <v>12</v>
      </c>
      <c r="M62" s="33" t="s">
        <v>1350</v>
      </c>
      <c r="N62" s="33" t="s">
        <v>48</v>
      </c>
      <c r="O62" s="33" t="s">
        <v>48</v>
      </c>
      <c r="P62" s="33" t="s">
        <v>1354</v>
      </c>
      <c r="Q62" s="444">
        <v>418012.35</v>
      </c>
      <c r="R62" s="444">
        <v>0</v>
      </c>
      <c r="S62" s="444">
        <v>0</v>
      </c>
      <c r="T62" s="444">
        <v>0</v>
      </c>
      <c r="U62" s="444">
        <v>0</v>
      </c>
      <c r="V62" s="445">
        <v>-917.69999999995343</v>
      </c>
      <c r="W62" s="445">
        <v>0</v>
      </c>
      <c r="X62" s="444">
        <v>417094.65</v>
      </c>
      <c r="Y62" s="446">
        <v>37785</v>
      </c>
      <c r="Z62" s="446">
        <v>45184</v>
      </c>
      <c r="AA62" s="444">
        <v>2229399.2000000002</v>
      </c>
      <c r="AB62" s="444">
        <v>2229399.2000000002</v>
      </c>
      <c r="AC62" s="444">
        <v>2.0410958904109591</v>
      </c>
      <c r="AD62" s="444">
        <v>20.271232876712329</v>
      </c>
      <c r="AE62" s="447">
        <v>1.4999999999999999E-2</v>
      </c>
      <c r="AF62" s="444">
        <v>851330.17602739739</v>
      </c>
      <c r="AG62" s="445">
        <v>8455022.7817808222</v>
      </c>
      <c r="AH62" s="445">
        <v>6256.41975</v>
      </c>
      <c r="AI62" s="448">
        <v>2.0410958904109591</v>
      </c>
      <c r="AJ62" s="448">
        <v>20.271232876712329</v>
      </c>
      <c r="AK62" s="449">
        <v>1.4999999999999999E-2</v>
      </c>
      <c r="AL62" s="437" t="s">
        <v>1441</v>
      </c>
    </row>
    <row r="63" spans="1:38">
      <c r="A63" s="33">
        <v>29000116</v>
      </c>
      <c r="B63" s="33">
        <v>1</v>
      </c>
      <c r="C63" s="33">
        <v>1</v>
      </c>
      <c r="D63" s="33">
        <v>1</v>
      </c>
      <c r="E63" s="35" t="s">
        <v>517</v>
      </c>
      <c r="F63" s="35" t="s">
        <v>1365</v>
      </c>
      <c r="G63" s="35" t="s">
        <v>1364</v>
      </c>
      <c r="H63" s="35" t="s">
        <v>1359</v>
      </c>
      <c r="I63" s="35" t="s">
        <v>6</v>
      </c>
      <c r="J63" s="35" t="s">
        <v>1381</v>
      </c>
      <c r="K63" s="33" t="s">
        <v>69</v>
      </c>
      <c r="L63" s="35" t="s">
        <v>12</v>
      </c>
      <c r="M63" s="33" t="s">
        <v>1350</v>
      </c>
      <c r="N63" s="33" t="s">
        <v>48</v>
      </c>
      <c r="O63" s="33" t="s">
        <v>48</v>
      </c>
      <c r="P63" s="33" t="s">
        <v>1354</v>
      </c>
      <c r="Q63" s="444">
        <v>1219139.8600000001</v>
      </c>
      <c r="R63" s="444">
        <v>0</v>
      </c>
      <c r="S63" s="444">
        <v>0</v>
      </c>
      <c r="T63" s="444">
        <v>0</v>
      </c>
      <c r="U63" s="444">
        <v>0</v>
      </c>
      <c r="V63" s="445">
        <v>0</v>
      </c>
      <c r="W63" s="445">
        <v>0</v>
      </c>
      <c r="X63" s="444">
        <v>1219139.8600000001</v>
      </c>
      <c r="Y63" s="446">
        <v>37785</v>
      </c>
      <c r="Z63" s="446">
        <v>44454</v>
      </c>
      <c r="AA63" s="444">
        <v>20977581.260000002</v>
      </c>
      <c r="AB63" s="444">
        <v>20977581.260000002</v>
      </c>
      <c r="AC63" s="444">
        <v>4.1095890410958902E-2</v>
      </c>
      <c r="AD63" s="444">
        <v>18.271232876712329</v>
      </c>
      <c r="AE63" s="447">
        <v>1.4526666666666667E-2</v>
      </c>
      <c r="AF63" s="444">
        <v>50101.638082191785</v>
      </c>
      <c r="AG63" s="445">
        <v>22275188.291342467</v>
      </c>
      <c r="AH63" s="445">
        <v>17710.038366266668</v>
      </c>
      <c r="AI63" s="448">
        <v>4.1095890410958902E-2</v>
      </c>
      <c r="AJ63" s="448">
        <v>18.271232876712329</v>
      </c>
      <c r="AK63" s="449">
        <v>1.4526666666666667E-2</v>
      </c>
      <c r="AL63" s="437" t="s">
        <v>1441</v>
      </c>
    </row>
    <row r="64" spans="1:38" ht="15" customHeight="1">
      <c r="A64" s="33">
        <v>29000141</v>
      </c>
      <c r="B64" s="33">
        <v>1</v>
      </c>
      <c r="C64" s="33">
        <v>0</v>
      </c>
      <c r="D64" s="33">
        <v>0</v>
      </c>
      <c r="E64" s="35" t="s">
        <v>517</v>
      </c>
      <c r="F64" s="35" t="s">
        <v>1362</v>
      </c>
      <c r="G64" s="35" t="s">
        <v>1362</v>
      </c>
      <c r="H64" s="35" t="s">
        <v>1362</v>
      </c>
      <c r="I64" s="35" t="s">
        <v>1362</v>
      </c>
      <c r="J64" s="35" t="s">
        <v>1381</v>
      </c>
      <c r="K64" s="33" t="s">
        <v>70</v>
      </c>
      <c r="L64" s="35" t="s">
        <v>39</v>
      </c>
      <c r="M64" s="33" t="s">
        <v>1350</v>
      </c>
      <c r="N64" s="33" t="s">
        <v>48</v>
      </c>
      <c r="O64" s="33" t="s">
        <v>48</v>
      </c>
      <c r="P64" s="33" t="s">
        <v>1354</v>
      </c>
      <c r="Q64" s="444">
        <v>6972.42</v>
      </c>
      <c r="R64" s="444">
        <v>0</v>
      </c>
      <c r="S64" s="444">
        <v>0</v>
      </c>
      <c r="T64" s="444">
        <v>0</v>
      </c>
      <c r="U64" s="444">
        <v>0</v>
      </c>
      <c r="V64" s="445">
        <v>0</v>
      </c>
      <c r="W64" s="445">
        <v>0</v>
      </c>
      <c r="X64" s="444">
        <v>6972.42</v>
      </c>
      <c r="Y64" s="446">
        <v>37785</v>
      </c>
      <c r="Z64" s="446">
        <v>45184</v>
      </c>
      <c r="AA64" s="444">
        <v>37186.559999999998</v>
      </c>
      <c r="AB64" s="444">
        <v>37186.559999999998</v>
      </c>
      <c r="AC64" s="444">
        <v>2.0410958904109591</v>
      </c>
      <c r="AD64" s="444">
        <v>20.271232876712329</v>
      </c>
      <c r="AE64" s="447">
        <v>1.9933333333333334E-2</v>
      </c>
      <c r="AF64" s="444">
        <v>14231.37780821918</v>
      </c>
      <c r="AG64" s="445">
        <v>141339.54953424659</v>
      </c>
      <c r="AH64" s="445">
        <v>138.98357200000001</v>
      </c>
      <c r="AI64" s="448">
        <v>2.0410958904109591</v>
      </c>
      <c r="AJ64" s="448">
        <v>20.271232876712329</v>
      </c>
      <c r="AK64" s="449">
        <v>1.9933333333333334E-2</v>
      </c>
      <c r="AL64" s="437" t="s">
        <v>1441</v>
      </c>
    </row>
    <row r="65" spans="1:38">
      <c r="A65" s="33">
        <v>29000140</v>
      </c>
      <c r="B65" s="33">
        <v>1</v>
      </c>
      <c r="C65" s="33">
        <v>1</v>
      </c>
      <c r="D65" s="33">
        <v>1</v>
      </c>
      <c r="E65" s="35" t="s">
        <v>517</v>
      </c>
      <c r="F65" s="35" t="s">
        <v>1365</v>
      </c>
      <c r="G65" s="35" t="s">
        <v>1364</v>
      </c>
      <c r="H65" s="35" t="s">
        <v>1359</v>
      </c>
      <c r="I65" s="35" t="s">
        <v>6</v>
      </c>
      <c r="J65" s="35" t="s">
        <v>1381</v>
      </c>
      <c r="K65" s="33" t="s">
        <v>70</v>
      </c>
      <c r="L65" s="35" t="s">
        <v>12</v>
      </c>
      <c r="M65" s="33" t="s">
        <v>1350</v>
      </c>
      <c r="N65" s="33" t="s">
        <v>48</v>
      </c>
      <c r="O65" s="33" t="s">
        <v>48</v>
      </c>
      <c r="P65" s="33" t="s">
        <v>1354</v>
      </c>
      <c r="Q65" s="444">
        <v>885324.94</v>
      </c>
      <c r="R65" s="444">
        <v>0</v>
      </c>
      <c r="S65" s="444">
        <v>0</v>
      </c>
      <c r="T65" s="444">
        <v>0</v>
      </c>
      <c r="U65" s="444">
        <v>0</v>
      </c>
      <c r="V65" s="445">
        <v>0</v>
      </c>
      <c r="W65" s="445">
        <v>0</v>
      </c>
      <c r="X65" s="444">
        <v>885324.94</v>
      </c>
      <c r="Y65" s="446">
        <v>37785</v>
      </c>
      <c r="Z65" s="446">
        <v>45184</v>
      </c>
      <c r="AA65" s="444">
        <v>4654277</v>
      </c>
      <c r="AB65" s="444">
        <v>4654277</v>
      </c>
      <c r="AC65" s="444">
        <v>2.0410958904109591</v>
      </c>
      <c r="AD65" s="444">
        <v>20.271232876712329</v>
      </c>
      <c r="AE65" s="447">
        <v>1.9933333333333334E-2</v>
      </c>
      <c r="AF65" s="444">
        <v>1807033.0967123287</v>
      </c>
      <c r="AG65" s="445">
        <v>17946628.03030137</v>
      </c>
      <c r="AH65" s="445">
        <v>17647.477137333331</v>
      </c>
      <c r="AI65" s="448">
        <v>2.0410958904109591</v>
      </c>
      <c r="AJ65" s="448">
        <v>20.271232876712329</v>
      </c>
      <c r="AK65" s="449">
        <v>1.9933333333333334E-2</v>
      </c>
      <c r="AL65" s="437" t="s">
        <v>1441</v>
      </c>
    </row>
    <row r="66" spans="1:38" ht="15" customHeight="1">
      <c r="A66" s="33">
        <v>23191000</v>
      </c>
      <c r="B66" s="33">
        <v>1</v>
      </c>
      <c r="C66" s="33">
        <v>1</v>
      </c>
      <c r="D66" s="33">
        <v>0</v>
      </c>
      <c r="E66" s="35" t="s">
        <v>517</v>
      </c>
      <c r="F66" s="35" t="s">
        <v>1365</v>
      </c>
      <c r="G66" s="35" t="s">
        <v>1361</v>
      </c>
      <c r="H66" s="35" t="s">
        <v>1361</v>
      </c>
      <c r="I66" s="35" t="s">
        <v>1361</v>
      </c>
      <c r="J66" s="35" t="s">
        <v>1381</v>
      </c>
      <c r="K66" s="33" t="s">
        <v>71</v>
      </c>
      <c r="L66" s="35" t="s">
        <v>72</v>
      </c>
      <c r="M66" s="33" t="s">
        <v>1350</v>
      </c>
      <c r="N66" s="33" t="s">
        <v>73</v>
      </c>
      <c r="O66" s="33" t="s">
        <v>73</v>
      </c>
      <c r="P66" s="33" t="s">
        <v>71</v>
      </c>
      <c r="Q66" s="444">
        <v>69999970</v>
      </c>
      <c r="R66" s="444">
        <v>0</v>
      </c>
      <c r="S66" s="444">
        <v>0</v>
      </c>
      <c r="T66" s="444">
        <v>0</v>
      </c>
      <c r="U66" s="444">
        <v>0</v>
      </c>
      <c r="V66" s="445">
        <v>0</v>
      </c>
      <c r="W66" s="445">
        <v>0</v>
      </c>
      <c r="X66" s="444">
        <v>69999970</v>
      </c>
      <c r="Y66" s="446">
        <v>42908</v>
      </c>
      <c r="Z66" s="446">
        <v>50010</v>
      </c>
      <c r="AA66" s="444">
        <v>70000000</v>
      </c>
      <c r="AB66" s="444">
        <v>70000000</v>
      </c>
      <c r="AC66" s="444">
        <v>15.263013698630138</v>
      </c>
      <c r="AD66" s="444">
        <v>19.457534246575342</v>
      </c>
      <c r="AE66" s="447">
        <v>7.3499999999999996E-2</v>
      </c>
      <c r="AF66" s="444">
        <v>1068410501.0136987</v>
      </c>
      <c r="AG66" s="445">
        <v>1362026813.5342464</v>
      </c>
      <c r="AH66" s="445">
        <v>5144997.7949999999</v>
      </c>
      <c r="AI66" s="448">
        <v>15.263013698630138</v>
      </c>
      <c r="AJ66" s="448">
        <v>19.457534246575342</v>
      </c>
      <c r="AK66" s="449">
        <v>7.3499999999999996E-2</v>
      </c>
      <c r="AL66" s="437" t="s">
        <v>1442</v>
      </c>
    </row>
    <row r="67" spans="1:38" ht="15" customHeight="1">
      <c r="A67" s="33">
        <v>23198000</v>
      </c>
      <c r="B67" s="33">
        <v>1</v>
      </c>
      <c r="C67" s="33">
        <v>1</v>
      </c>
      <c r="D67" s="33">
        <v>0</v>
      </c>
      <c r="E67" s="35" t="s">
        <v>517</v>
      </c>
      <c r="F67" s="35" t="s">
        <v>1365</v>
      </c>
      <c r="G67" s="35" t="s">
        <v>1361</v>
      </c>
      <c r="H67" s="35" t="s">
        <v>1361</v>
      </c>
      <c r="I67" s="35" t="s">
        <v>1361</v>
      </c>
      <c r="J67" s="35" t="s">
        <v>1381</v>
      </c>
      <c r="K67" s="33" t="s">
        <v>71</v>
      </c>
      <c r="L67" s="35" t="s">
        <v>74</v>
      </c>
      <c r="M67" s="33" t="s">
        <v>1350</v>
      </c>
      <c r="N67" s="33" t="s">
        <v>75</v>
      </c>
      <c r="O67" s="33" t="s">
        <v>75</v>
      </c>
      <c r="P67" s="33" t="s">
        <v>71</v>
      </c>
      <c r="Q67" s="444">
        <v>27089941.82</v>
      </c>
      <c r="R67" s="444">
        <v>0</v>
      </c>
      <c r="S67" s="444">
        <v>0</v>
      </c>
      <c r="T67" s="444">
        <v>0</v>
      </c>
      <c r="U67" s="444">
        <v>0</v>
      </c>
      <c r="V67" s="445">
        <v>0</v>
      </c>
      <c r="W67" s="445">
        <v>0</v>
      </c>
      <c r="X67" s="444">
        <v>27089941.82</v>
      </c>
      <c r="Y67" s="446">
        <v>43705</v>
      </c>
      <c r="Z67" s="446">
        <v>50801</v>
      </c>
      <c r="AA67" s="444">
        <v>84000000</v>
      </c>
      <c r="AB67" s="444">
        <v>84000000</v>
      </c>
      <c r="AC67" s="444">
        <v>17.43013698630137</v>
      </c>
      <c r="AD67" s="444">
        <v>19.44109589041096</v>
      </c>
      <c r="AE67" s="447">
        <v>3.3500000000000002E-2</v>
      </c>
      <c r="AF67" s="444">
        <v>472181396.87353426</v>
      </c>
      <c r="AG67" s="445">
        <v>526658156.588274</v>
      </c>
      <c r="AH67" s="445">
        <v>907513.0509700001</v>
      </c>
      <c r="AI67" s="448">
        <v>17.43013698630137</v>
      </c>
      <c r="AJ67" s="448">
        <v>19.44109589041096</v>
      </c>
      <c r="AK67" s="449">
        <v>3.3500000000000002E-2</v>
      </c>
      <c r="AL67" s="437" t="s">
        <v>1442</v>
      </c>
    </row>
    <row r="68" spans="1:38">
      <c r="A68" s="33">
        <v>23179000</v>
      </c>
      <c r="B68" s="33">
        <v>1</v>
      </c>
      <c r="C68" s="33">
        <v>1</v>
      </c>
      <c r="D68" s="33">
        <v>1</v>
      </c>
      <c r="E68" s="35" t="s">
        <v>517</v>
      </c>
      <c r="F68" s="35" t="s">
        <v>1365</v>
      </c>
      <c r="G68" s="35" t="s">
        <v>1364</v>
      </c>
      <c r="H68" s="35" t="s">
        <v>1359</v>
      </c>
      <c r="I68" s="35" t="s">
        <v>6</v>
      </c>
      <c r="J68" s="35" t="s">
        <v>1381</v>
      </c>
      <c r="K68" s="33" t="s">
        <v>71</v>
      </c>
      <c r="L68" s="35" t="s">
        <v>12</v>
      </c>
      <c r="M68" s="33" t="s">
        <v>1350</v>
      </c>
      <c r="N68" s="33" t="s">
        <v>1329</v>
      </c>
      <c r="O68" s="33" t="s">
        <v>1329</v>
      </c>
      <c r="P68" s="33" t="s">
        <v>71</v>
      </c>
      <c r="Q68" s="444">
        <v>93333333.334000006</v>
      </c>
      <c r="R68" s="444">
        <v>0</v>
      </c>
      <c r="S68" s="444">
        <v>0</v>
      </c>
      <c r="T68" s="444">
        <v>0</v>
      </c>
      <c r="U68" s="444">
        <v>0</v>
      </c>
      <c r="V68" s="445">
        <v>0</v>
      </c>
      <c r="W68" s="445">
        <v>0</v>
      </c>
      <c r="X68" s="444">
        <v>93333333.334000006</v>
      </c>
      <c r="Y68" s="446">
        <v>42215</v>
      </c>
      <c r="Z68" s="446">
        <v>49460</v>
      </c>
      <c r="AA68" s="444">
        <v>100000000</v>
      </c>
      <c r="AB68" s="444">
        <v>100000000</v>
      </c>
      <c r="AC68" s="444">
        <v>13.756164383561643</v>
      </c>
      <c r="AD68" s="444">
        <v>19.849315068493151</v>
      </c>
      <c r="AE68" s="447">
        <v>4.0399999999999998E-2</v>
      </c>
      <c r="AF68" s="444">
        <v>1283908675.8082576</v>
      </c>
      <c r="AG68" s="445">
        <v>1852602739.7392604</v>
      </c>
      <c r="AH68" s="445">
        <v>3770666.6666935999</v>
      </c>
      <c r="AI68" s="448">
        <v>13.756164383561643</v>
      </c>
      <c r="AJ68" s="448">
        <v>19.849315068493151</v>
      </c>
      <c r="AK68" s="449">
        <v>4.0399999999999998E-2</v>
      </c>
      <c r="AL68" s="437" t="s">
        <v>1442</v>
      </c>
    </row>
    <row r="69" spans="1:38">
      <c r="A69" s="33">
        <v>23180000</v>
      </c>
      <c r="B69" s="33">
        <v>1</v>
      </c>
      <c r="C69" s="33">
        <v>1</v>
      </c>
      <c r="D69" s="33">
        <v>1</v>
      </c>
      <c r="E69" s="35" t="s">
        <v>517</v>
      </c>
      <c r="F69" s="35" t="s">
        <v>1365</v>
      </c>
      <c r="G69" s="35" t="s">
        <v>1364</v>
      </c>
      <c r="H69" s="35" t="s">
        <v>1359</v>
      </c>
      <c r="I69" s="35" t="s">
        <v>6</v>
      </c>
      <c r="J69" s="35" t="s">
        <v>1381</v>
      </c>
      <c r="K69" s="33" t="s">
        <v>71</v>
      </c>
      <c r="L69" s="35" t="s">
        <v>12</v>
      </c>
      <c r="M69" s="33" t="s">
        <v>1350</v>
      </c>
      <c r="N69" s="33" t="s">
        <v>76</v>
      </c>
      <c r="O69" s="33" t="s">
        <v>76</v>
      </c>
      <c r="P69" s="33" t="s">
        <v>71</v>
      </c>
      <c r="Q69" s="444">
        <v>79266666.680000007</v>
      </c>
      <c r="R69" s="444">
        <v>0</v>
      </c>
      <c r="S69" s="444">
        <v>0</v>
      </c>
      <c r="T69" s="444">
        <v>0</v>
      </c>
      <c r="U69" s="444">
        <v>0</v>
      </c>
      <c r="V69" s="445">
        <v>0</v>
      </c>
      <c r="W69" s="445">
        <v>0</v>
      </c>
      <c r="X69" s="444">
        <v>79266666.680000007</v>
      </c>
      <c r="Y69" s="446">
        <v>42342</v>
      </c>
      <c r="Z69" s="446">
        <v>49644</v>
      </c>
      <c r="AA69" s="444">
        <v>100000000</v>
      </c>
      <c r="AB69" s="444">
        <v>100000000</v>
      </c>
      <c r="AC69" s="444">
        <v>14.260273972602739</v>
      </c>
      <c r="AD69" s="444">
        <v>20.005479452054793</v>
      </c>
      <c r="AE69" s="447">
        <v>4.3304999999999996E-2</v>
      </c>
      <c r="AF69" s="444">
        <v>1130364383.751781</v>
      </c>
      <c r="AG69" s="445">
        <v>1585767671.4996164</v>
      </c>
      <c r="AH69" s="445">
        <v>3432643.0005774</v>
      </c>
      <c r="AI69" s="448">
        <v>14.260273972602741</v>
      </c>
      <c r="AJ69" s="448">
        <v>20.005479452054793</v>
      </c>
      <c r="AK69" s="449">
        <v>4.3304999999999996E-2</v>
      </c>
      <c r="AL69" s="437" t="s">
        <v>1442</v>
      </c>
    </row>
    <row r="70" spans="1:38">
      <c r="A70" s="33">
        <v>23190000</v>
      </c>
      <c r="B70" s="33">
        <v>1</v>
      </c>
      <c r="C70" s="33">
        <v>1</v>
      </c>
      <c r="D70" s="33">
        <v>1</v>
      </c>
      <c r="E70" s="35" t="s">
        <v>517</v>
      </c>
      <c r="F70" s="35" t="s">
        <v>1365</v>
      </c>
      <c r="G70" s="35" t="s">
        <v>1364</v>
      </c>
      <c r="H70" s="35" t="s">
        <v>1359</v>
      </c>
      <c r="I70" s="35" t="s">
        <v>6</v>
      </c>
      <c r="J70" s="35" t="s">
        <v>1381</v>
      </c>
      <c r="K70" s="33" t="s">
        <v>71</v>
      </c>
      <c r="L70" s="35" t="s">
        <v>12</v>
      </c>
      <c r="M70" s="33" t="s">
        <v>1350</v>
      </c>
      <c r="N70" s="33" t="s">
        <v>77</v>
      </c>
      <c r="O70" s="33" t="s">
        <v>77</v>
      </c>
      <c r="P70" s="33" t="s">
        <v>71</v>
      </c>
      <c r="Q70" s="444">
        <v>5000000</v>
      </c>
      <c r="R70" s="444">
        <v>0</v>
      </c>
      <c r="S70" s="444">
        <v>0</v>
      </c>
      <c r="T70" s="444">
        <v>0</v>
      </c>
      <c r="U70" s="444">
        <v>0</v>
      </c>
      <c r="V70" s="445">
        <v>0</v>
      </c>
      <c r="W70" s="445">
        <v>0</v>
      </c>
      <c r="X70" s="444">
        <v>5000000</v>
      </c>
      <c r="Y70" s="446">
        <v>42826</v>
      </c>
      <c r="Z70" s="446">
        <v>50039</v>
      </c>
      <c r="AA70" s="444">
        <v>75000000</v>
      </c>
      <c r="AB70" s="444">
        <v>75000000</v>
      </c>
      <c r="AC70" s="444">
        <v>15.342465753424657</v>
      </c>
      <c r="AD70" s="444">
        <v>19.761643835616439</v>
      </c>
      <c r="AE70" s="447">
        <v>4.5449999999999997E-2</v>
      </c>
      <c r="AF70" s="444">
        <v>76712328.767123282</v>
      </c>
      <c r="AG70" s="445">
        <v>98808219.178082198</v>
      </c>
      <c r="AH70" s="445">
        <v>227250</v>
      </c>
      <c r="AI70" s="448">
        <v>15.342465753424657</v>
      </c>
      <c r="AJ70" s="448">
        <v>19.761643835616439</v>
      </c>
      <c r="AK70" s="449">
        <v>4.5449999999999997E-2</v>
      </c>
      <c r="AL70" s="437" t="s">
        <v>1442</v>
      </c>
    </row>
    <row r="71" spans="1:38">
      <c r="A71" s="33">
        <v>23193000</v>
      </c>
      <c r="B71" s="33">
        <v>1</v>
      </c>
      <c r="C71" s="33">
        <v>1</v>
      </c>
      <c r="D71" s="33">
        <v>1</v>
      </c>
      <c r="E71" s="35" t="s">
        <v>517</v>
      </c>
      <c r="F71" s="35" t="s">
        <v>1365</v>
      </c>
      <c r="G71" s="35" t="s">
        <v>1364</v>
      </c>
      <c r="H71" s="35" t="s">
        <v>1359</v>
      </c>
      <c r="I71" s="35" t="s">
        <v>6</v>
      </c>
      <c r="J71" s="35" t="s">
        <v>1381</v>
      </c>
      <c r="K71" s="33" t="s">
        <v>71</v>
      </c>
      <c r="L71" s="35" t="s">
        <v>12</v>
      </c>
      <c r="M71" s="33" t="s">
        <v>1350</v>
      </c>
      <c r="N71" s="33" t="s">
        <v>78</v>
      </c>
      <c r="O71" s="33" t="s">
        <v>78</v>
      </c>
      <c r="P71" s="33" t="s">
        <v>71</v>
      </c>
      <c r="Q71" s="444">
        <v>52575000</v>
      </c>
      <c r="R71" s="444">
        <v>0</v>
      </c>
      <c r="S71" s="444">
        <v>0</v>
      </c>
      <c r="T71" s="444">
        <v>0</v>
      </c>
      <c r="U71" s="444">
        <v>0</v>
      </c>
      <c r="V71" s="445">
        <v>0</v>
      </c>
      <c r="W71" s="445">
        <v>0</v>
      </c>
      <c r="X71" s="444">
        <v>52575000</v>
      </c>
      <c r="Y71" s="446">
        <v>42958</v>
      </c>
      <c r="Z71" s="446">
        <v>50010</v>
      </c>
      <c r="AA71" s="444">
        <v>65000000</v>
      </c>
      <c r="AB71" s="444">
        <v>65000000</v>
      </c>
      <c r="AC71" s="444">
        <v>15.263013698630138</v>
      </c>
      <c r="AD71" s="444">
        <v>19.32054794520548</v>
      </c>
      <c r="AE71" s="447">
        <v>4.1299999999999996E-2</v>
      </c>
      <c r="AF71" s="444">
        <v>802452945.2054795</v>
      </c>
      <c r="AG71" s="445">
        <v>1015777808.2191781</v>
      </c>
      <c r="AH71" s="445">
        <v>2171347.5</v>
      </c>
      <c r="AI71" s="448">
        <v>15.263013698630138</v>
      </c>
      <c r="AJ71" s="448">
        <v>19.32054794520548</v>
      </c>
      <c r="AK71" s="449">
        <v>4.1300000000000003E-2</v>
      </c>
      <c r="AL71" s="437" t="s">
        <v>1442</v>
      </c>
    </row>
    <row r="72" spans="1:38">
      <c r="A72" s="33">
        <v>23195000</v>
      </c>
      <c r="B72" s="33">
        <v>1</v>
      </c>
      <c r="C72" s="33">
        <v>1</v>
      </c>
      <c r="D72" s="33">
        <v>1</v>
      </c>
      <c r="E72" s="35" t="s">
        <v>517</v>
      </c>
      <c r="F72" s="35" t="s">
        <v>1365</v>
      </c>
      <c r="G72" s="35" t="s">
        <v>1364</v>
      </c>
      <c r="H72" s="35" t="s">
        <v>1359</v>
      </c>
      <c r="I72" s="35" t="s">
        <v>6</v>
      </c>
      <c r="J72" s="35" t="s">
        <v>1381</v>
      </c>
      <c r="K72" s="33" t="s">
        <v>71</v>
      </c>
      <c r="L72" s="35" t="s">
        <v>12</v>
      </c>
      <c r="M72" s="33" t="s">
        <v>1350</v>
      </c>
      <c r="N72" s="33" t="s">
        <v>79</v>
      </c>
      <c r="O72" s="33" t="s">
        <v>79</v>
      </c>
      <c r="P72" s="33" t="s">
        <v>71</v>
      </c>
      <c r="Q72" s="444">
        <v>15100000</v>
      </c>
      <c r="R72" s="444">
        <v>0</v>
      </c>
      <c r="S72" s="444">
        <v>0</v>
      </c>
      <c r="T72" s="444">
        <v>0</v>
      </c>
      <c r="U72" s="444">
        <v>0</v>
      </c>
      <c r="V72" s="445">
        <v>0</v>
      </c>
      <c r="W72" s="445">
        <v>0</v>
      </c>
      <c r="X72" s="444">
        <v>15100000</v>
      </c>
      <c r="Y72" s="446">
        <v>43089</v>
      </c>
      <c r="Z72" s="446">
        <v>50192</v>
      </c>
      <c r="AA72" s="444">
        <v>35000000</v>
      </c>
      <c r="AB72" s="444">
        <v>35000000</v>
      </c>
      <c r="AC72" s="444">
        <v>15.761643835616438</v>
      </c>
      <c r="AD72" s="444">
        <v>19.460273972602739</v>
      </c>
      <c r="AE72" s="447">
        <v>4.4933333333333332E-2</v>
      </c>
      <c r="AF72" s="444">
        <v>238000821.9178082</v>
      </c>
      <c r="AG72" s="445">
        <v>293850136.98630136</v>
      </c>
      <c r="AH72" s="445">
        <v>678493.33333333337</v>
      </c>
      <c r="AI72" s="448">
        <v>15.761643835616438</v>
      </c>
      <c r="AJ72" s="448">
        <v>19.460273972602739</v>
      </c>
      <c r="AK72" s="449">
        <v>4.4933333333333339E-2</v>
      </c>
      <c r="AL72" s="437" t="s">
        <v>1442</v>
      </c>
    </row>
    <row r="73" spans="1:38">
      <c r="A73" s="33">
        <v>23199000</v>
      </c>
      <c r="B73" s="33">
        <v>1</v>
      </c>
      <c r="C73" s="33">
        <v>1</v>
      </c>
      <c r="D73" s="33">
        <v>1</v>
      </c>
      <c r="E73" s="35" t="s">
        <v>517</v>
      </c>
      <c r="F73" s="35" t="s">
        <v>1365</v>
      </c>
      <c r="G73" s="35" t="s">
        <v>1364</v>
      </c>
      <c r="H73" s="35" t="s">
        <v>1359</v>
      </c>
      <c r="I73" s="35" t="s">
        <v>6</v>
      </c>
      <c r="J73" s="35" t="s">
        <v>1381</v>
      </c>
      <c r="K73" s="33" t="s">
        <v>71</v>
      </c>
      <c r="L73" s="35" t="s">
        <v>12</v>
      </c>
      <c r="M73" s="33" t="s">
        <v>1350</v>
      </c>
      <c r="N73" s="33" t="s">
        <v>80</v>
      </c>
      <c r="O73" s="33" t="s">
        <v>80</v>
      </c>
      <c r="P73" s="33" t="s">
        <v>71</v>
      </c>
      <c r="Q73" s="444">
        <v>40000000</v>
      </c>
      <c r="R73" s="444">
        <v>0</v>
      </c>
      <c r="S73" s="444">
        <v>0</v>
      </c>
      <c r="T73" s="444">
        <v>0</v>
      </c>
      <c r="U73" s="444">
        <v>0</v>
      </c>
      <c r="V73" s="445">
        <v>0</v>
      </c>
      <c r="W73" s="445">
        <v>0</v>
      </c>
      <c r="X73" s="444">
        <v>40000000</v>
      </c>
      <c r="Y73" s="446">
        <v>43791</v>
      </c>
      <c r="Z73" s="446">
        <v>50982</v>
      </c>
      <c r="AA73" s="444">
        <v>80000000</v>
      </c>
      <c r="AB73" s="444">
        <v>80000000</v>
      </c>
      <c r="AC73" s="444">
        <v>17.926027397260274</v>
      </c>
      <c r="AD73" s="444">
        <v>19.701369863013699</v>
      </c>
      <c r="AE73" s="447">
        <v>2.435E-2</v>
      </c>
      <c r="AF73" s="444">
        <v>717041095.8904109</v>
      </c>
      <c r="AG73" s="445">
        <v>788054794.52054799</v>
      </c>
      <c r="AH73" s="445">
        <v>974000</v>
      </c>
      <c r="AI73" s="448">
        <v>17.926027397260274</v>
      </c>
      <c r="AJ73" s="448">
        <v>19.701369863013699</v>
      </c>
      <c r="AK73" s="449">
        <v>2.435E-2</v>
      </c>
      <c r="AL73" s="437" t="s">
        <v>1442</v>
      </c>
    </row>
    <row r="74" spans="1:38">
      <c r="A74" s="33">
        <v>23202000</v>
      </c>
      <c r="B74" s="33">
        <v>1</v>
      </c>
      <c r="C74" s="33">
        <v>1</v>
      </c>
      <c r="D74" s="33">
        <v>1</v>
      </c>
      <c r="E74" s="35" t="s">
        <v>517</v>
      </c>
      <c r="F74" s="35" t="s">
        <v>1365</v>
      </c>
      <c r="G74" s="35" t="s">
        <v>1364</v>
      </c>
      <c r="H74" s="35" t="s">
        <v>1359</v>
      </c>
      <c r="I74" s="35" t="s">
        <v>6</v>
      </c>
      <c r="J74" s="35" t="s">
        <v>1381</v>
      </c>
      <c r="K74" s="33" t="s">
        <v>71</v>
      </c>
      <c r="L74" s="35" t="s">
        <v>12</v>
      </c>
      <c r="M74" s="33" t="s">
        <v>1350</v>
      </c>
      <c r="N74" s="33" t="s">
        <v>81</v>
      </c>
      <c r="O74" s="33" t="s">
        <v>81</v>
      </c>
      <c r="P74" s="33" t="s">
        <v>71</v>
      </c>
      <c r="Q74" s="444">
        <v>150000000</v>
      </c>
      <c r="R74" s="444">
        <v>0</v>
      </c>
      <c r="S74" s="444">
        <v>0</v>
      </c>
      <c r="T74" s="444">
        <v>0</v>
      </c>
      <c r="U74" s="444">
        <v>0</v>
      </c>
      <c r="V74" s="445">
        <v>0</v>
      </c>
      <c r="W74" s="445">
        <v>0</v>
      </c>
      <c r="X74" s="444">
        <v>150000000</v>
      </c>
      <c r="Y74" s="446">
        <v>43809</v>
      </c>
      <c r="Z74" s="446">
        <v>51166</v>
      </c>
      <c r="AA74" s="444">
        <v>150000000</v>
      </c>
      <c r="AB74" s="444">
        <v>150000000</v>
      </c>
      <c r="AC74" s="444">
        <v>18.43013698630137</v>
      </c>
      <c r="AD74" s="444">
        <v>20.156164383561645</v>
      </c>
      <c r="AE74" s="447">
        <v>3.2933333333333335E-2</v>
      </c>
      <c r="AF74" s="444">
        <v>2764520547.9452057</v>
      </c>
      <c r="AG74" s="445">
        <v>3023424657.5342469</v>
      </c>
      <c r="AH74" s="445">
        <v>4940000</v>
      </c>
      <c r="AI74" s="448">
        <v>18.43013698630137</v>
      </c>
      <c r="AJ74" s="448">
        <v>20.156164383561645</v>
      </c>
      <c r="AK74" s="449">
        <v>3.2933333333333335E-2</v>
      </c>
      <c r="AL74" s="437" t="s">
        <v>1442</v>
      </c>
    </row>
    <row r="75" spans="1:38" ht="15" customHeight="1">
      <c r="A75" s="33">
        <v>23192000</v>
      </c>
      <c r="B75" s="33">
        <v>1</v>
      </c>
      <c r="C75" s="33">
        <v>1</v>
      </c>
      <c r="D75" s="33">
        <v>0</v>
      </c>
      <c r="E75" s="35" t="s">
        <v>517</v>
      </c>
      <c r="F75" s="35" t="s">
        <v>1365</v>
      </c>
      <c r="G75" s="35" t="s">
        <v>1364</v>
      </c>
      <c r="H75" s="35" t="s">
        <v>1363</v>
      </c>
      <c r="I75" s="35" t="s">
        <v>1371</v>
      </c>
      <c r="J75" s="35" t="s">
        <v>1381</v>
      </c>
      <c r="K75" s="33" t="s">
        <v>71</v>
      </c>
      <c r="L75" s="35" t="s">
        <v>82</v>
      </c>
      <c r="M75" s="33" t="s">
        <v>1350</v>
      </c>
      <c r="N75" s="33" t="s">
        <v>83</v>
      </c>
      <c r="O75" s="33" t="s">
        <v>83</v>
      </c>
      <c r="P75" s="33" t="s">
        <v>71</v>
      </c>
      <c r="Q75" s="444">
        <v>72934513.180000007</v>
      </c>
      <c r="R75" s="444">
        <v>0</v>
      </c>
      <c r="S75" s="444">
        <v>0</v>
      </c>
      <c r="T75" s="444">
        <v>0</v>
      </c>
      <c r="U75" s="444">
        <v>0</v>
      </c>
      <c r="V75" s="445">
        <v>0</v>
      </c>
      <c r="W75" s="445">
        <v>0</v>
      </c>
      <c r="X75" s="444">
        <v>72934513.180000007</v>
      </c>
      <c r="Y75" s="446">
        <v>42951</v>
      </c>
      <c r="Z75" s="446">
        <v>50191</v>
      </c>
      <c r="AA75" s="444">
        <v>114331343.78</v>
      </c>
      <c r="AB75" s="444">
        <v>114331343.78</v>
      </c>
      <c r="AC75" s="444">
        <v>15.758904109589041</v>
      </c>
      <c r="AD75" s="444">
        <v>19.835616438356166</v>
      </c>
      <c r="AE75" s="447">
        <v>6.6400000000000001E-2</v>
      </c>
      <c r="AF75" s="444">
        <v>1149367999.4831781</v>
      </c>
      <c r="AG75" s="445">
        <v>1446701028.5567126</v>
      </c>
      <c r="AH75" s="445">
        <v>4842851.675152001</v>
      </c>
      <c r="AI75" s="448">
        <v>15.758904109589041</v>
      </c>
      <c r="AJ75" s="448">
        <v>19.835616438356166</v>
      </c>
      <c r="AK75" s="449">
        <v>6.6400000000000001E-2</v>
      </c>
      <c r="AL75" s="437" t="s">
        <v>1442</v>
      </c>
    </row>
    <row r="76" spans="1:38" ht="15" customHeight="1">
      <c r="A76" s="33">
        <v>23194000</v>
      </c>
      <c r="B76" s="33">
        <v>1</v>
      </c>
      <c r="C76" s="33">
        <v>0</v>
      </c>
      <c r="D76" s="33">
        <v>0</v>
      </c>
      <c r="E76" s="35" t="s">
        <v>517</v>
      </c>
      <c r="F76" s="35" t="s">
        <v>1362</v>
      </c>
      <c r="G76" s="35" t="s">
        <v>1362</v>
      </c>
      <c r="H76" s="35" t="s">
        <v>1362</v>
      </c>
      <c r="I76" s="35" t="s">
        <v>1360</v>
      </c>
      <c r="J76" s="35" t="s">
        <v>1381</v>
      </c>
      <c r="K76" s="33" t="s">
        <v>84</v>
      </c>
      <c r="L76" s="35" t="s">
        <v>85</v>
      </c>
      <c r="M76" s="33" t="s">
        <v>1350</v>
      </c>
      <c r="N76" s="33" t="s">
        <v>86</v>
      </c>
      <c r="O76" s="33" t="s">
        <v>86</v>
      </c>
      <c r="P76" s="33" t="s">
        <v>84</v>
      </c>
      <c r="Q76" s="444">
        <v>160490448.66999999</v>
      </c>
      <c r="R76" s="444">
        <v>0</v>
      </c>
      <c r="S76" s="444">
        <v>0</v>
      </c>
      <c r="T76" s="444">
        <v>0</v>
      </c>
      <c r="U76" s="444">
        <v>0</v>
      </c>
      <c r="V76" s="445">
        <v>0</v>
      </c>
      <c r="W76" s="445">
        <v>0</v>
      </c>
      <c r="X76" s="444">
        <v>160490448.66999999</v>
      </c>
      <c r="Y76" s="446">
        <v>43028</v>
      </c>
      <c r="Z76" s="446">
        <v>46132</v>
      </c>
      <c r="AA76" s="444">
        <v>200000000</v>
      </c>
      <c r="AB76" s="444">
        <v>200000000</v>
      </c>
      <c r="AC76" s="444">
        <v>4.6383561643835618</v>
      </c>
      <c r="AD76" s="444">
        <v>8.5041095890410965</v>
      </c>
      <c r="AE76" s="447">
        <v>6.5000000000000002E-2</v>
      </c>
      <c r="AF76" s="444">
        <v>744411861.91317809</v>
      </c>
      <c r="AG76" s="445">
        <v>1364828363.4840548</v>
      </c>
      <c r="AH76" s="445">
        <v>10431879.163549999</v>
      </c>
      <c r="AI76" s="448">
        <v>4.6383561643835618</v>
      </c>
      <c r="AJ76" s="448">
        <v>8.5041095890410965</v>
      </c>
      <c r="AK76" s="449">
        <v>6.5000000000000002E-2</v>
      </c>
      <c r="AL76" s="437" t="s">
        <v>1442</v>
      </c>
    </row>
    <row r="77" spans="1:38">
      <c r="A77" s="33">
        <v>23197000</v>
      </c>
      <c r="B77" s="33">
        <v>1</v>
      </c>
      <c r="C77" s="33">
        <v>1</v>
      </c>
      <c r="D77" s="33">
        <v>1</v>
      </c>
      <c r="E77" s="35" t="s">
        <v>517</v>
      </c>
      <c r="F77" s="35" t="s">
        <v>1365</v>
      </c>
      <c r="G77" s="35" t="s">
        <v>1364</v>
      </c>
      <c r="H77" s="35" t="s">
        <v>1359</v>
      </c>
      <c r="I77" s="35" t="s">
        <v>6</v>
      </c>
      <c r="J77" s="35" t="s">
        <v>1381</v>
      </c>
      <c r="K77" s="33" t="s">
        <v>84</v>
      </c>
      <c r="L77" s="35" t="s">
        <v>12</v>
      </c>
      <c r="M77" s="33" t="s">
        <v>1350</v>
      </c>
      <c r="N77" s="33" t="s">
        <v>87</v>
      </c>
      <c r="O77" s="33" t="s">
        <v>87</v>
      </c>
      <c r="P77" s="33" t="s">
        <v>84</v>
      </c>
      <c r="Q77" s="444">
        <v>590625000</v>
      </c>
      <c r="R77" s="444">
        <v>0</v>
      </c>
      <c r="S77" s="444">
        <v>0</v>
      </c>
      <c r="T77" s="444">
        <v>0</v>
      </c>
      <c r="U77" s="444">
        <v>0</v>
      </c>
      <c r="V77" s="445">
        <v>0</v>
      </c>
      <c r="W77" s="445">
        <v>0</v>
      </c>
      <c r="X77" s="444">
        <v>590625000</v>
      </c>
      <c r="Y77" s="446">
        <v>43454</v>
      </c>
      <c r="Z77" s="446">
        <v>45638</v>
      </c>
      <c r="AA77" s="444">
        <v>675000000</v>
      </c>
      <c r="AB77" s="444">
        <v>675000000</v>
      </c>
      <c r="AC77" s="444">
        <v>3.2849315068493152</v>
      </c>
      <c r="AD77" s="444">
        <v>5.9835616438356167</v>
      </c>
      <c r="AE77" s="447">
        <v>6.6000000000000003E-2</v>
      </c>
      <c r="AF77" s="444">
        <v>1940162671.2328768</v>
      </c>
      <c r="AG77" s="445">
        <v>3534041095.8904109</v>
      </c>
      <c r="AH77" s="445">
        <v>38981250</v>
      </c>
      <c r="AI77" s="448">
        <v>3.2849315068493152</v>
      </c>
      <c r="AJ77" s="448">
        <v>5.9835616438356167</v>
      </c>
      <c r="AK77" s="449">
        <v>6.6000000000000003E-2</v>
      </c>
      <c r="AL77" s="437" t="s">
        <v>1442</v>
      </c>
    </row>
    <row r="78" spans="1:38">
      <c r="A78" s="33">
        <v>23183000</v>
      </c>
      <c r="B78" s="33">
        <v>1</v>
      </c>
      <c r="C78" s="33">
        <v>1</v>
      </c>
      <c r="D78" s="33">
        <v>1</v>
      </c>
      <c r="E78" s="35" t="s">
        <v>517</v>
      </c>
      <c r="F78" s="35" t="s">
        <v>1365</v>
      </c>
      <c r="G78" s="35" t="s">
        <v>1364</v>
      </c>
      <c r="H78" s="35" t="s">
        <v>1359</v>
      </c>
      <c r="I78" s="35" t="s">
        <v>6</v>
      </c>
      <c r="J78" s="35" t="s">
        <v>1381</v>
      </c>
      <c r="K78" s="33" t="s">
        <v>84</v>
      </c>
      <c r="L78" s="35" t="s">
        <v>12</v>
      </c>
      <c r="M78" s="33" t="s">
        <v>1350</v>
      </c>
      <c r="N78" s="33" t="s">
        <v>88</v>
      </c>
      <c r="O78" s="33" t="s">
        <v>88</v>
      </c>
      <c r="P78" s="33" t="s">
        <v>84</v>
      </c>
      <c r="Q78" s="444">
        <v>999600000</v>
      </c>
      <c r="R78" s="444">
        <v>0</v>
      </c>
      <c r="S78" s="444">
        <v>0</v>
      </c>
      <c r="T78" s="444">
        <v>0</v>
      </c>
      <c r="U78" s="444">
        <v>0</v>
      </c>
      <c r="V78" s="445">
        <v>0</v>
      </c>
      <c r="W78" s="445">
        <v>0</v>
      </c>
      <c r="X78" s="444">
        <v>999600000</v>
      </c>
      <c r="Y78" s="446">
        <v>42489</v>
      </c>
      <c r="Z78" s="446">
        <v>45411</v>
      </c>
      <c r="AA78" s="444">
        <v>1500000000</v>
      </c>
      <c r="AB78" s="444">
        <v>1500000000</v>
      </c>
      <c r="AC78" s="444">
        <v>2.6630136986301371</v>
      </c>
      <c r="AD78" s="444">
        <v>8.0054794520547947</v>
      </c>
      <c r="AE78" s="447">
        <v>7.2499999999999995E-2</v>
      </c>
      <c r="AF78" s="444">
        <v>2661948493.1506853</v>
      </c>
      <c r="AG78" s="445">
        <v>8002277260.2739725</v>
      </c>
      <c r="AH78" s="445">
        <v>72471000</v>
      </c>
      <c r="AI78" s="448">
        <v>2.6630136986301371</v>
      </c>
      <c r="AJ78" s="448">
        <v>8.0054794520547947</v>
      </c>
      <c r="AK78" s="449">
        <v>7.2499999999999995E-2</v>
      </c>
      <c r="AL78" s="437" t="s">
        <v>1442</v>
      </c>
    </row>
    <row r="79" spans="1:38">
      <c r="A79" s="33">
        <v>23184000</v>
      </c>
      <c r="B79" s="33">
        <v>1</v>
      </c>
      <c r="C79" s="33">
        <v>1</v>
      </c>
      <c r="D79" s="33">
        <v>1</v>
      </c>
      <c r="E79" s="35" t="s">
        <v>1330</v>
      </c>
      <c r="F79" s="35" t="s">
        <v>1365</v>
      </c>
      <c r="G79" s="35" t="s">
        <v>1364</v>
      </c>
      <c r="H79" s="35" t="s">
        <v>1359</v>
      </c>
      <c r="I79" s="35" t="s">
        <v>6</v>
      </c>
      <c r="J79" s="35" t="s">
        <v>1381</v>
      </c>
      <c r="K79" s="33" t="s">
        <v>84</v>
      </c>
      <c r="L79" s="35" t="s">
        <v>12</v>
      </c>
      <c r="M79" s="33" t="s">
        <v>1350</v>
      </c>
      <c r="N79" s="33" t="s">
        <v>89</v>
      </c>
      <c r="O79" s="33" t="s">
        <v>89</v>
      </c>
      <c r="P79" s="33" t="s">
        <v>84</v>
      </c>
      <c r="Q79" s="444">
        <v>335694868.31999999</v>
      </c>
      <c r="R79" s="444">
        <v>0</v>
      </c>
      <c r="S79" s="444">
        <v>0</v>
      </c>
      <c r="T79" s="444">
        <v>0</v>
      </c>
      <c r="U79" s="444">
        <v>0</v>
      </c>
      <c r="V79" s="445">
        <v>43382.639999985695</v>
      </c>
      <c r="W79" s="445">
        <v>0</v>
      </c>
      <c r="X79" s="444">
        <v>335738250.95999998</v>
      </c>
      <c r="Y79" s="446">
        <v>42489</v>
      </c>
      <c r="Z79" s="446">
        <v>45411</v>
      </c>
      <c r="AA79" s="444">
        <v>503743800</v>
      </c>
      <c r="AB79" s="444">
        <v>503743800</v>
      </c>
      <c r="AC79" s="444">
        <v>2.6630136986301371</v>
      </c>
      <c r="AD79" s="444">
        <v>8.0054794520547947</v>
      </c>
      <c r="AE79" s="447">
        <v>6.8720000000000003E-2</v>
      </c>
      <c r="AF79" s="444">
        <v>894075561.46060276</v>
      </c>
      <c r="AG79" s="445">
        <v>2687745669.3290958</v>
      </c>
      <c r="AH79" s="445">
        <v>23071932.605971199</v>
      </c>
      <c r="AI79" s="448">
        <v>2.6630136986301371</v>
      </c>
      <c r="AJ79" s="448">
        <v>8.0054794520547947</v>
      </c>
      <c r="AK79" s="449">
        <v>6.8720000000000003E-2</v>
      </c>
      <c r="AL79" s="437" t="s">
        <v>1442</v>
      </c>
    </row>
    <row r="80" spans="1:38">
      <c r="A80" s="33">
        <v>23197001</v>
      </c>
      <c r="B80" s="33">
        <v>1</v>
      </c>
      <c r="C80" s="33">
        <v>1</v>
      </c>
      <c r="D80" s="33">
        <v>1</v>
      </c>
      <c r="E80" s="35" t="s">
        <v>1330</v>
      </c>
      <c r="F80" s="35" t="s">
        <v>1365</v>
      </c>
      <c r="G80" s="35" t="s">
        <v>1364</v>
      </c>
      <c r="H80" s="35" t="s">
        <v>1359</v>
      </c>
      <c r="I80" s="35" t="s">
        <v>6</v>
      </c>
      <c r="J80" s="35" t="s">
        <v>1381</v>
      </c>
      <c r="K80" s="33" t="s">
        <v>84</v>
      </c>
      <c r="L80" s="35" t="s">
        <v>12</v>
      </c>
      <c r="M80" s="33" t="s">
        <v>1350</v>
      </c>
      <c r="N80" s="33" t="s">
        <v>90</v>
      </c>
      <c r="O80" s="33" t="s">
        <v>90</v>
      </c>
      <c r="P80" s="33" t="s">
        <v>84</v>
      </c>
      <c r="Q80" s="444">
        <v>207184950</v>
      </c>
      <c r="R80" s="444">
        <v>0</v>
      </c>
      <c r="S80" s="444">
        <v>0</v>
      </c>
      <c r="T80" s="444">
        <v>0</v>
      </c>
      <c r="U80" s="444">
        <v>0</v>
      </c>
      <c r="V80" s="445">
        <v>26775</v>
      </c>
      <c r="W80" s="445">
        <v>0</v>
      </c>
      <c r="X80" s="444">
        <v>207211725</v>
      </c>
      <c r="Y80" s="446">
        <v>43454</v>
      </c>
      <c r="Z80" s="446">
        <v>45638</v>
      </c>
      <c r="AA80" s="444">
        <v>236782800</v>
      </c>
      <c r="AB80" s="444">
        <v>236782800</v>
      </c>
      <c r="AC80" s="444">
        <v>3.2849315068493152</v>
      </c>
      <c r="AD80" s="444">
        <v>5.9835616438356167</v>
      </c>
      <c r="AE80" s="447">
        <v>6.2E-2</v>
      </c>
      <c r="AF80" s="444">
        <v>680676324.04109597</v>
      </c>
      <c r="AG80" s="445">
        <v>1239864129.8630137</v>
      </c>
      <c r="AH80" s="445">
        <v>12847126.949999999</v>
      </c>
      <c r="AI80" s="448">
        <v>3.2849315068493157</v>
      </c>
      <c r="AJ80" s="448">
        <v>5.9835616438356167</v>
      </c>
      <c r="AK80" s="449">
        <v>6.2E-2</v>
      </c>
      <c r="AL80" s="437" t="s">
        <v>1442</v>
      </c>
    </row>
    <row r="81" spans="1:38" ht="15" customHeight="1">
      <c r="A81" s="33">
        <v>23125000</v>
      </c>
      <c r="B81" s="33">
        <v>1</v>
      </c>
      <c r="C81" s="33">
        <v>1</v>
      </c>
      <c r="D81" s="33">
        <v>0</v>
      </c>
      <c r="E81" s="35" t="s">
        <v>517</v>
      </c>
      <c r="F81" s="35" t="s">
        <v>1365</v>
      </c>
      <c r="G81" s="35" t="s">
        <v>1364</v>
      </c>
      <c r="H81" s="35" t="s">
        <v>1363</v>
      </c>
      <c r="I81" s="35" t="s">
        <v>1372</v>
      </c>
      <c r="J81" s="35" t="s">
        <v>1381</v>
      </c>
      <c r="K81" s="33" t="s">
        <v>91</v>
      </c>
      <c r="L81" s="35" t="s">
        <v>92</v>
      </c>
      <c r="M81" s="33" t="s">
        <v>1350</v>
      </c>
      <c r="N81" s="33" t="s">
        <v>93</v>
      </c>
      <c r="O81" s="33" t="s">
        <v>93</v>
      </c>
      <c r="P81" s="33" t="s">
        <v>91</v>
      </c>
      <c r="Q81" s="444">
        <v>0</v>
      </c>
      <c r="R81" s="444">
        <v>0</v>
      </c>
      <c r="S81" s="444">
        <v>0</v>
      </c>
      <c r="T81" s="444">
        <v>0</v>
      </c>
      <c r="U81" s="444">
        <v>0</v>
      </c>
      <c r="V81" s="445">
        <v>0</v>
      </c>
      <c r="W81" s="445">
        <v>0</v>
      </c>
      <c r="X81" s="444">
        <v>0</v>
      </c>
      <c r="Y81" s="444">
        <v>0</v>
      </c>
      <c r="Z81" s="444">
        <v>0</v>
      </c>
      <c r="AA81" s="444">
        <v>0</v>
      </c>
      <c r="AB81" s="444">
        <v>0</v>
      </c>
      <c r="AC81" s="444">
        <v>0</v>
      </c>
      <c r="AD81" s="444">
        <v>0</v>
      </c>
      <c r="AE81" s="444">
        <v>0</v>
      </c>
      <c r="AF81" s="444">
        <v>0</v>
      </c>
      <c r="AG81" s="445">
        <v>0</v>
      </c>
      <c r="AH81" s="445">
        <v>0</v>
      </c>
      <c r="AI81" s="444">
        <v>0</v>
      </c>
      <c r="AJ81" s="444">
        <v>0</v>
      </c>
      <c r="AK81" s="444">
        <v>0</v>
      </c>
    </row>
    <row r="82" spans="1:38">
      <c r="A82" s="33">
        <v>23173000</v>
      </c>
      <c r="B82" s="33">
        <v>1</v>
      </c>
      <c r="C82" s="33">
        <v>1</v>
      </c>
      <c r="D82" s="33">
        <v>1</v>
      </c>
      <c r="E82" s="35" t="s">
        <v>517</v>
      </c>
      <c r="F82" s="35" t="s">
        <v>1365</v>
      </c>
      <c r="G82" s="35" t="s">
        <v>1364</v>
      </c>
      <c r="H82" s="35" t="s">
        <v>1359</v>
      </c>
      <c r="I82" s="35" t="s">
        <v>6</v>
      </c>
      <c r="J82" s="35" t="s">
        <v>1381</v>
      </c>
      <c r="K82" s="33" t="s">
        <v>91</v>
      </c>
      <c r="L82" s="35" t="s">
        <v>12</v>
      </c>
      <c r="M82" s="33" t="s">
        <v>1350</v>
      </c>
      <c r="N82" s="33" t="s">
        <v>94</v>
      </c>
      <c r="O82" s="33" t="s">
        <v>94</v>
      </c>
      <c r="P82" s="33" t="s">
        <v>91</v>
      </c>
      <c r="Q82" s="444">
        <v>36789791.575000003</v>
      </c>
      <c r="R82" s="444">
        <v>0</v>
      </c>
      <c r="S82" s="444">
        <v>7357958.1449999996</v>
      </c>
      <c r="T82" s="444">
        <v>780947.1</v>
      </c>
      <c r="U82" s="444">
        <v>0</v>
      </c>
      <c r="V82" s="445">
        <v>0</v>
      </c>
      <c r="W82" s="445">
        <v>0</v>
      </c>
      <c r="X82" s="444">
        <v>29431833.430000003</v>
      </c>
      <c r="Y82" s="446">
        <v>41507</v>
      </c>
      <c r="Z82" s="446">
        <v>45160</v>
      </c>
      <c r="AA82" s="444">
        <v>136970406</v>
      </c>
      <c r="AB82" s="444">
        <v>110369372.09999999</v>
      </c>
      <c r="AC82" s="444">
        <v>1.9753424657534246</v>
      </c>
      <c r="AD82" s="444">
        <v>10.008219178082191</v>
      </c>
      <c r="AE82" s="447">
        <v>4.1324705882352951E-2</v>
      </c>
      <c r="AF82" s="444">
        <v>58137950.419260278</v>
      </c>
      <c r="AG82" s="445">
        <v>294560239.78024662</v>
      </c>
      <c r="AH82" s="445">
        <v>1216261.8600731534</v>
      </c>
      <c r="AI82" s="448">
        <v>1.9753424657534246</v>
      </c>
      <c r="AJ82" s="448">
        <v>10.008219178082191</v>
      </c>
      <c r="AK82" s="449">
        <v>4.1324705882352951E-2</v>
      </c>
      <c r="AL82" s="437" t="s">
        <v>1442</v>
      </c>
    </row>
    <row r="83" spans="1:38">
      <c r="A83" s="33">
        <v>23166000</v>
      </c>
      <c r="B83" s="33">
        <v>1</v>
      </c>
      <c r="C83" s="33">
        <v>1</v>
      </c>
      <c r="D83" s="33">
        <v>1</v>
      </c>
      <c r="E83" s="35" t="s">
        <v>517</v>
      </c>
      <c r="F83" s="35" t="s">
        <v>1365</v>
      </c>
      <c r="G83" s="35" t="s">
        <v>1364</v>
      </c>
      <c r="H83" s="35" t="s">
        <v>1359</v>
      </c>
      <c r="I83" s="35" t="s">
        <v>6</v>
      </c>
      <c r="J83" s="35" t="s">
        <v>1381</v>
      </c>
      <c r="K83" s="33" t="s">
        <v>91</v>
      </c>
      <c r="L83" s="35" t="s">
        <v>12</v>
      </c>
      <c r="M83" s="33" t="s">
        <v>1350</v>
      </c>
      <c r="N83" s="33" t="s">
        <v>95</v>
      </c>
      <c r="O83" s="33" t="s">
        <v>95</v>
      </c>
      <c r="P83" s="33" t="s">
        <v>91</v>
      </c>
      <c r="Q83" s="444">
        <v>19334292.522</v>
      </c>
      <c r="R83" s="444">
        <v>0</v>
      </c>
      <c r="S83" s="444">
        <v>0</v>
      </c>
      <c r="T83" s="444">
        <v>0</v>
      </c>
      <c r="U83" s="444">
        <v>0</v>
      </c>
      <c r="V83" s="445">
        <v>0</v>
      </c>
      <c r="W83" s="445">
        <v>0</v>
      </c>
      <c r="X83" s="444">
        <v>19334292.522</v>
      </c>
      <c r="Y83" s="446">
        <v>41227</v>
      </c>
      <c r="Z83" s="446">
        <v>44887</v>
      </c>
      <c r="AA83" s="444">
        <v>90226703</v>
      </c>
      <c r="AB83" s="444">
        <v>90226703</v>
      </c>
      <c r="AC83" s="444">
        <v>1.2273972602739727</v>
      </c>
      <c r="AD83" s="444">
        <v>10.027397260273972</v>
      </c>
      <c r="AE83" s="447">
        <v>3.2730000000000009E-2</v>
      </c>
      <c r="AF83" s="444">
        <v>23730857.670838356</v>
      </c>
      <c r="AG83" s="445">
        <v>193872631.86443833</v>
      </c>
      <c r="AH83" s="445">
        <v>632811.39424506016</v>
      </c>
      <c r="AI83" s="448">
        <v>1.2273972602739727</v>
      </c>
      <c r="AJ83" s="448">
        <v>10.027397260273972</v>
      </c>
      <c r="AK83" s="449">
        <v>3.2730000000000009E-2</v>
      </c>
      <c r="AL83" s="437" t="s">
        <v>1442</v>
      </c>
    </row>
    <row r="84" spans="1:38">
      <c r="A84" s="33">
        <v>23148000</v>
      </c>
      <c r="B84" s="33">
        <v>1</v>
      </c>
      <c r="C84" s="33">
        <v>1</v>
      </c>
      <c r="D84" s="33">
        <v>1</v>
      </c>
      <c r="E84" s="35" t="s">
        <v>517</v>
      </c>
      <c r="F84" s="35" t="s">
        <v>1365</v>
      </c>
      <c r="G84" s="35" t="s">
        <v>1364</v>
      </c>
      <c r="H84" s="35" t="s">
        <v>1359</v>
      </c>
      <c r="I84" s="35" t="s">
        <v>6</v>
      </c>
      <c r="J84" s="35" t="s">
        <v>1381</v>
      </c>
      <c r="K84" s="33" t="s">
        <v>50</v>
      </c>
      <c r="L84" s="35" t="s">
        <v>12</v>
      </c>
      <c r="M84" s="33" t="s">
        <v>1350</v>
      </c>
      <c r="N84" s="33" t="s">
        <v>96</v>
      </c>
      <c r="O84" s="33" t="s">
        <v>96</v>
      </c>
      <c r="P84" s="33" t="s">
        <v>50</v>
      </c>
      <c r="Q84" s="444">
        <v>2293836.1800000002</v>
      </c>
      <c r="R84" s="444">
        <v>0</v>
      </c>
      <c r="S84" s="444">
        <v>0</v>
      </c>
      <c r="T84" s="444">
        <v>0</v>
      </c>
      <c r="U84" s="444">
        <v>0</v>
      </c>
      <c r="V84" s="445">
        <v>0</v>
      </c>
      <c r="W84" s="445">
        <v>0</v>
      </c>
      <c r="X84" s="444">
        <v>2293836.1800000002</v>
      </c>
      <c r="Y84" s="446">
        <v>37425</v>
      </c>
      <c r="Z84" s="446">
        <v>48516</v>
      </c>
      <c r="AA84" s="444">
        <v>4969978.46</v>
      </c>
      <c r="AB84" s="444">
        <v>4969978.46</v>
      </c>
      <c r="AC84" s="444">
        <v>11.169863013698631</v>
      </c>
      <c r="AD84" s="444">
        <v>30.386301369863013</v>
      </c>
      <c r="AE84" s="447">
        <v>0.01</v>
      </c>
      <c r="AF84" s="444">
        <v>25621835.906465758</v>
      </c>
      <c r="AG84" s="445">
        <v>69701197.458575338</v>
      </c>
      <c r="AH84" s="445">
        <v>22938.361800000002</v>
      </c>
      <c r="AI84" s="448">
        <v>11.169863013698631</v>
      </c>
      <c r="AJ84" s="448">
        <v>30.386301369863009</v>
      </c>
      <c r="AK84" s="449">
        <v>0.01</v>
      </c>
      <c r="AL84" s="437" t="s">
        <v>1442</v>
      </c>
    </row>
    <row r="85" spans="1:38">
      <c r="A85" s="33">
        <v>23124000</v>
      </c>
      <c r="B85" s="33">
        <v>1</v>
      </c>
      <c r="C85" s="33">
        <v>1</v>
      </c>
      <c r="D85" s="33">
        <v>1</v>
      </c>
      <c r="E85" s="35" t="s">
        <v>517</v>
      </c>
      <c r="F85" s="35" t="s">
        <v>1365</v>
      </c>
      <c r="G85" s="35" t="s">
        <v>1364</v>
      </c>
      <c r="H85" s="35" t="s">
        <v>1359</v>
      </c>
      <c r="I85" s="35" t="s">
        <v>6</v>
      </c>
      <c r="J85" s="35" t="s">
        <v>1381</v>
      </c>
      <c r="K85" s="33" t="s">
        <v>50</v>
      </c>
      <c r="L85" s="35" t="s">
        <v>12</v>
      </c>
      <c r="M85" s="33" t="s">
        <v>1350</v>
      </c>
      <c r="N85" s="33" t="s">
        <v>97</v>
      </c>
      <c r="O85" s="33" t="s">
        <v>97</v>
      </c>
      <c r="P85" s="33" t="s">
        <v>50</v>
      </c>
      <c r="Q85" s="444">
        <v>1730758.8</v>
      </c>
      <c r="R85" s="444">
        <v>0</v>
      </c>
      <c r="S85" s="444">
        <v>0</v>
      </c>
      <c r="T85" s="444">
        <v>0</v>
      </c>
      <c r="U85" s="444">
        <v>0</v>
      </c>
      <c r="V85" s="445">
        <v>0</v>
      </c>
      <c r="W85" s="445">
        <v>0</v>
      </c>
      <c r="X85" s="444">
        <v>1730758.8</v>
      </c>
      <c r="Y85" s="446">
        <v>36374</v>
      </c>
      <c r="Z85" s="446">
        <v>47496</v>
      </c>
      <c r="AA85" s="444">
        <v>5000000</v>
      </c>
      <c r="AB85" s="444">
        <v>4999970.1500000004</v>
      </c>
      <c r="AC85" s="444">
        <v>8.375342465753425</v>
      </c>
      <c r="AD85" s="444">
        <v>30.471232876712328</v>
      </c>
      <c r="AE85" s="447">
        <v>2.5000000000000001E-2</v>
      </c>
      <c r="AF85" s="444">
        <v>14495697.675616439</v>
      </c>
      <c r="AG85" s="445">
        <v>52738354.44821918</v>
      </c>
      <c r="AH85" s="445">
        <v>43268.97</v>
      </c>
      <c r="AI85" s="448">
        <v>8.375342465753425</v>
      </c>
      <c r="AJ85" s="448">
        <v>30.471232876712328</v>
      </c>
      <c r="AK85" s="449">
        <v>2.5000000000000001E-2</v>
      </c>
      <c r="AL85" s="437" t="s">
        <v>1442</v>
      </c>
    </row>
    <row r="86" spans="1:38">
      <c r="A86" s="33">
        <v>23084100</v>
      </c>
      <c r="B86" s="33">
        <v>1</v>
      </c>
      <c r="C86" s="33">
        <v>1</v>
      </c>
      <c r="D86" s="33">
        <v>1</v>
      </c>
      <c r="E86" s="35" t="s">
        <v>1331</v>
      </c>
      <c r="F86" s="35" t="s">
        <v>1365</v>
      </c>
      <c r="G86" s="35" t="s">
        <v>1364</v>
      </c>
      <c r="H86" s="35" t="s">
        <v>1359</v>
      </c>
      <c r="I86" s="35" t="s">
        <v>6</v>
      </c>
      <c r="J86" s="35" t="s">
        <v>1381</v>
      </c>
      <c r="K86" s="33" t="s">
        <v>98</v>
      </c>
      <c r="L86" s="35" t="s">
        <v>99</v>
      </c>
      <c r="M86" s="33" t="s">
        <v>1350</v>
      </c>
      <c r="N86" s="33" t="s">
        <v>100</v>
      </c>
      <c r="O86" s="33" t="s">
        <v>100</v>
      </c>
      <c r="P86" s="33" t="s">
        <v>98</v>
      </c>
      <c r="Q86" s="444">
        <v>25140.058000000001</v>
      </c>
      <c r="R86" s="444">
        <v>0</v>
      </c>
      <c r="S86" s="444">
        <v>0</v>
      </c>
      <c r="T86" s="444">
        <v>0</v>
      </c>
      <c r="U86" s="444">
        <v>0</v>
      </c>
      <c r="V86" s="445">
        <v>-101.76800000000003</v>
      </c>
      <c r="W86" s="445">
        <v>0</v>
      </c>
      <c r="X86" s="444">
        <v>25038.29</v>
      </c>
      <c r="Y86" s="446">
        <v>32279</v>
      </c>
      <c r="Z86" s="446">
        <v>45107</v>
      </c>
      <c r="AA86" s="444">
        <v>7293661.5839999998</v>
      </c>
      <c r="AB86" s="444">
        <v>7293661.5839999998</v>
      </c>
      <c r="AC86" s="444">
        <v>1.8301369863013699</v>
      </c>
      <c r="AD86" s="444">
        <v>35.145205479452052</v>
      </c>
      <c r="AE86" s="447">
        <v>0.02</v>
      </c>
      <c r="AF86" s="444">
        <v>45823.500602739725</v>
      </c>
      <c r="AG86" s="445">
        <v>879975.84690410958</v>
      </c>
      <c r="AH86" s="445">
        <v>500.76580000000001</v>
      </c>
      <c r="AI86" s="448">
        <v>1.8301369863013697</v>
      </c>
      <c r="AJ86" s="448">
        <v>35.145205479452052</v>
      </c>
      <c r="AK86" s="449">
        <v>0.02</v>
      </c>
      <c r="AL86" s="437" t="s">
        <v>1442</v>
      </c>
    </row>
    <row r="87" spans="1:38">
      <c r="A87" s="33">
        <v>23087100</v>
      </c>
      <c r="B87" s="33">
        <v>1</v>
      </c>
      <c r="C87" s="33">
        <v>1</v>
      </c>
      <c r="D87" s="33">
        <v>1</v>
      </c>
      <c r="E87" s="35" t="s">
        <v>1331</v>
      </c>
      <c r="F87" s="35" t="s">
        <v>1365</v>
      </c>
      <c r="G87" s="35" t="s">
        <v>1364</v>
      </c>
      <c r="H87" s="35" t="s">
        <v>1359</v>
      </c>
      <c r="I87" s="35" t="s">
        <v>6</v>
      </c>
      <c r="J87" s="35" t="s">
        <v>1381</v>
      </c>
      <c r="K87" s="33" t="s">
        <v>98</v>
      </c>
      <c r="L87" s="35" t="s">
        <v>99</v>
      </c>
      <c r="M87" s="33" t="s">
        <v>1350</v>
      </c>
      <c r="N87" s="33" t="s">
        <v>101</v>
      </c>
      <c r="O87" s="33" t="s">
        <v>101</v>
      </c>
      <c r="P87" s="33" t="s">
        <v>98</v>
      </c>
      <c r="Q87" s="444">
        <v>53407.353999999999</v>
      </c>
      <c r="R87" s="444">
        <v>0</v>
      </c>
      <c r="S87" s="444">
        <v>0</v>
      </c>
      <c r="T87" s="444">
        <v>0</v>
      </c>
      <c r="U87" s="444">
        <v>0</v>
      </c>
      <c r="V87" s="445">
        <v>-216.19399999999587</v>
      </c>
      <c r="W87" s="445">
        <v>0</v>
      </c>
      <c r="X87" s="444">
        <v>53191.16</v>
      </c>
      <c r="Y87" s="446">
        <v>32933</v>
      </c>
      <c r="Z87" s="446">
        <v>45107</v>
      </c>
      <c r="AA87" s="444">
        <v>3621018.39</v>
      </c>
      <c r="AB87" s="444">
        <v>3621018.39</v>
      </c>
      <c r="AC87" s="444">
        <v>1.8301369863013699</v>
      </c>
      <c r="AD87" s="444">
        <v>33.353424657534248</v>
      </c>
      <c r="AE87" s="447">
        <v>0.02</v>
      </c>
      <c r="AF87" s="444">
        <v>97347.109260273981</v>
      </c>
      <c r="AG87" s="445">
        <v>1774107.3475068496</v>
      </c>
      <c r="AH87" s="445">
        <v>1063.8232</v>
      </c>
      <c r="AI87" s="448">
        <v>1.8301369863013699</v>
      </c>
      <c r="AJ87" s="448">
        <v>33.353424657534248</v>
      </c>
      <c r="AK87" s="449">
        <v>0.02</v>
      </c>
      <c r="AL87" s="437" t="s">
        <v>1442</v>
      </c>
    </row>
    <row r="88" spans="1:38">
      <c r="A88" s="33">
        <v>23084000</v>
      </c>
      <c r="B88" s="33">
        <v>1</v>
      </c>
      <c r="C88" s="33">
        <v>1</v>
      </c>
      <c r="D88" s="33">
        <v>1</v>
      </c>
      <c r="E88" s="35" t="s">
        <v>1331</v>
      </c>
      <c r="F88" s="35" t="s">
        <v>1365</v>
      </c>
      <c r="G88" s="35" t="s">
        <v>1364</v>
      </c>
      <c r="H88" s="35" t="s">
        <v>1359</v>
      </c>
      <c r="I88" s="35" t="s">
        <v>6</v>
      </c>
      <c r="J88" s="35" t="s">
        <v>1381</v>
      </c>
      <c r="K88" s="33" t="s">
        <v>98</v>
      </c>
      <c r="L88" s="35" t="s">
        <v>99</v>
      </c>
      <c r="M88" s="33" t="s">
        <v>1350</v>
      </c>
      <c r="N88" s="33" t="s">
        <v>102</v>
      </c>
      <c r="O88" s="33" t="s">
        <v>102</v>
      </c>
      <c r="P88" s="33" t="s">
        <v>98</v>
      </c>
      <c r="Q88" s="444">
        <v>3.5999999999999997E-2</v>
      </c>
      <c r="R88" s="444">
        <v>0</v>
      </c>
      <c r="S88" s="444">
        <v>0</v>
      </c>
      <c r="T88" s="444">
        <v>0</v>
      </c>
      <c r="U88" s="444">
        <v>0</v>
      </c>
      <c r="V88" s="445">
        <v>0</v>
      </c>
      <c r="W88" s="445">
        <v>0</v>
      </c>
      <c r="X88" s="444">
        <v>3.5999999999999997E-2</v>
      </c>
      <c r="Y88" s="444">
        <v>0</v>
      </c>
      <c r="Z88" s="444">
        <v>0</v>
      </c>
      <c r="AA88" s="444">
        <v>0</v>
      </c>
      <c r="AB88" s="444">
        <v>0</v>
      </c>
      <c r="AC88" s="444">
        <v>0</v>
      </c>
      <c r="AD88" s="444">
        <v>0</v>
      </c>
      <c r="AE88" s="444">
        <v>0</v>
      </c>
      <c r="AF88" s="444">
        <v>0</v>
      </c>
      <c r="AG88" s="445">
        <v>0</v>
      </c>
      <c r="AH88" s="445">
        <v>0</v>
      </c>
      <c r="AI88" s="448">
        <v>0</v>
      </c>
      <c r="AJ88" s="448">
        <v>0</v>
      </c>
      <c r="AK88" s="449">
        <v>0</v>
      </c>
    </row>
    <row r="89" spans="1:38">
      <c r="A89" s="33">
        <v>23086100</v>
      </c>
      <c r="B89" s="33">
        <v>1</v>
      </c>
      <c r="C89" s="33">
        <v>1</v>
      </c>
      <c r="D89" s="33">
        <v>1</v>
      </c>
      <c r="E89" s="35" t="s">
        <v>1331</v>
      </c>
      <c r="F89" s="35" t="s">
        <v>1365</v>
      </c>
      <c r="G89" s="35" t="s">
        <v>1364</v>
      </c>
      <c r="H89" s="35" t="s">
        <v>1359</v>
      </c>
      <c r="I89" s="35" t="s">
        <v>6</v>
      </c>
      <c r="J89" s="35" t="s">
        <v>1381</v>
      </c>
      <c r="K89" s="33" t="s">
        <v>98</v>
      </c>
      <c r="L89" s="35" t="s">
        <v>99</v>
      </c>
      <c r="M89" s="33" t="s">
        <v>1350</v>
      </c>
      <c r="N89" s="33" t="s">
        <v>103</v>
      </c>
      <c r="O89" s="33" t="s">
        <v>103</v>
      </c>
      <c r="P89" s="33" t="s">
        <v>98</v>
      </c>
      <c r="Q89" s="444">
        <v>164515.33199999999</v>
      </c>
      <c r="R89" s="444">
        <v>0</v>
      </c>
      <c r="S89" s="444">
        <v>0</v>
      </c>
      <c r="T89" s="444">
        <v>0</v>
      </c>
      <c r="U89" s="444">
        <v>0</v>
      </c>
      <c r="V89" s="445">
        <v>-665.97200000000885</v>
      </c>
      <c r="W89" s="445">
        <v>0</v>
      </c>
      <c r="X89" s="444">
        <v>163849.35999999999</v>
      </c>
      <c r="Y89" s="446">
        <v>32748</v>
      </c>
      <c r="Z89" s="446">
        <v>45473</v>
      </c>
      <c r="AA89" s="444">
        <v>11012961.728</v>
      </c>
      <c r="AB89" s="444">
        <v>11012961.728</v>
      </c>
      <c r="AC89" s="444">
        <v>2.8328767123287673</v>
      </c>
      <c r="AD89" s="444">
        <v>34.863013698630134</v>
      </c>
      <c r="AE89" s="447">
        <v>3.5000000000000003E-2</v>
      </c>
      <c r="AF89" s="444">
        <v>464165.0362739726</v>
      </c>
      <c r="AG89" s="445">
        <v>5712282.4821917797</v>
      </c>
      <c r="AH89" s="445">
        <v>5734.7276000000002</v>
      </c>
      <c r="AI89" s="448">
        <v>2.8328767123287673</v>
      </c>
      <c r="AJ89" s="448">
        <v>34.863013698630134</v>
      </c>
      <c r="AK89" s="449">
        <v>3.5000000000000003E-2</v>
      </c>
      <c r="AL89" s="437" t="s">
        <v>1442</v>
      </c>
    </row>
    <row r="90" spans="1:38">
      <c r="A90" s="33">
        <v>23086000</v>
      </c>
      <c r="B90" s="33">
        <v>1</v>
      </c>
      <c r="C90" s="33">
        <v>1</v>
      </c>
      <c r="D90" s="33">
        <v>1</v>
      </c>
      <c r="E90" s="35" t="s">
        <v>1331</v>
      </c>
      <c r="F90" s="35" t="s">
        <v>1365</v>
      </c>
      <c r="G90" s="35" t="s">
        <v>1364</v>
      </c>
      <c r="H90" s="35" t="s">
        <v>1359</v>
      </c>
      <c r="I90" s="35" t="s">
        <v>6</v>
      </c>
      <c r="J90" s="35" t="s">
        <v>1381</v>
      </c>
      <c r="K90" s="33" t="s">
        <v>98</v>
      </c>
      <c r="L90" s="35" t="s">
        <v>99</v>
      </c>
      <c r="M90" s="33" t="s">
        <v>1350</v>
      </c>
      <c r="N90" s="33" t="s">
        <v>104</v>
      </c>
      <c r="O90" s="33" t="s">
        <v>104</v>
      </c>
      <c r="P90" s="33" t="s">
        <v>98</v>
      </c>
      <c r="Q90" s="444">
        <v>1.2E-2</v>
      </c>
      <c r="R90" s="444">
        <v>0</v>
      </c>
      <c r="S90" s="444">
        <v>0</v>
      </c>
      <c r="T90" s="444">
        <v>0</v>
      </c>
      <c r="U90" s="444">
        <v>0</v>
      </c>
      <c r="V90" s="445">
        <v>0</v>
      </c>
      <c r="W90" s="445">
        <v>0</v>
      </c>
      <c r="X90" s="444">
        <v>1.2E-2</v>
      </c>
      <c r="Y90" s="444">
        <v>0</v>
      </c>
      <c r="Z90" s="444">
        <v>0</v>
      </c>
      <c r="AA90" s="444">
        <v>0</v>
      </c>
      <c r="AB90" s="444">
        <v>0</v>
      </c>
      <c r="AC90" s="444">
        <v>0</v>
      </c>
      <c r="AD90" s="444">
        <v>0</v>
      </c>
      <c r="AE90" s="444">
        <v>0</v>
      </c>
      <c r="AF90" s="444">
        <v>0</v>
      </c>
      <c r="AG90" s="445">
        <v>0</v>
      </c>
      <c r="AH90" s="445">
        <v>0</v>
      </c>
      <c r="AI90" s="448">
        <v>0</v>
      </c>
      <c r="AJ90" s="448">
        <v>0</v>
      </c>
      <c r="AK90" s="449">
        <v>0</v>
      </c>
    </row>
    <row r="91" spans="1:38">
      <c r="A91" s="33">
        <v>23089100</v>
      </c>
      <c r="B91" s="33">
        <v>1</v>
      </c>
      <c r="C91" s="33">
        <v>1</v>
      </c>
      <c r="D91" s="33">
        <v>1</v>
      </c>
      <c r="E91" s="35" t="s">
        <v>1331</v>
      </c>
      <c r="F91" s="35" t="s">
        <v>1365</v>
      </c>
      <c r="G91" s="35" t="s">
        <v>1364</v>
      </c>
      <c r="H91" s="35" t="s">
        <v>1359</v>
      </c>
      <c r="I91" s="35" t="s">
        <v>6</v>
      </c>
      <c r="J91" s="35" t="s">
        <v>1381</v>
      </c>
      <c r="K91" s="33" t="s">
        <v>98</v>
      </c>
      <c r="L91" s="35" t="s">
        <v>99</v>
      </c>
      <c r="M91" s="33" t="s">
        <v>1350</v>
      </c>
      <c r="N91" s="33" t="s">
        <v>105</v>
      </c>
      <c r="O91" s="33" t="s">
        <v>105</v>
      </c>
      <c r="P91" s="33" t="s">
        <v>98</v>
      </c>
      <c r="Q91" s="444">
        <v>4.0000000000000001E-3</v>
      </c>
      <c r="R91" s="444">
        <v>0</v>
      </c>
      <c r="S91" s="444">
        <v>0</v>
      </c>
      <c r="T91" s="444">
        <v>0</v>
      </c>
      <c r="U91" s="444">
        <v>0</v>
      </c>
      <c r="V91" s="445">
        <v>0</v>
      </c>
      <c r="W91" s="445">
        <v>0</v>
      </c>
      <c r="X91" s="444">
        <v>4.0000000000000001E-3</v>
      </c>
      <c r="Y91" s="444">
        <v>0</v>
      </c>
      <c r="Z91" s="444">
        <v>0</v>
      </c>
      <c r="AA91" s="444">
        <v>0</v>
      </c>
      <c r="AB91" s="444">
        <v>0</v>
      </c>
      <c r="AC91" s="444">
        <v>0</v>
      </c>
      <c r="AD91" s="444">
        <v>0</v>
      </c>
      <c r="AE91" s="444">
        <v>0</v>
      </c>
      <c r="AF91" s="444">
        <v>0</v>
      </c>
      <c r="AG91" s="445">
        <v>0</v>
      </c>
      <c r="AH91" s="445">
        <v>0</v>
      </c>
      <c r="AI91" s="448">
        <v>0</v>
      </c>
      <c r="AJ91" s="448">
        <v>0</v>
      </c>
      <c r="AK91" s="449">
        <v>0</v>
      </c>
    </row>
    <row r="92" spans="1:38">
      <c r="A92" s="33">
        <v>23089000</v>
      </c>
      <c r="B92" s="33">
        <v>1</v>
      </c>
      <c r="C92" s="33">
        <v>1</v>
      </c>
      <c r="D92" s="33">
        <v>1</v>
      </c>
      <c r="E92" s="35" t="s">
        <v>1331</v>
      </c>
      <c r="F92" s="35" t="s">
        <v>1365</v>
      </c>
      <c r="G92" s="35" t="s">
        <v>1364</v>
      </c>
      <c r="H92" s="35" t="s">
        <v>1359</v>
      </c>
      <c r="I92" s="35" t="s">
        <v>6</v>
      </c>
      <c r="J92" s="35" t="s">
        <v>1381</v>
      </c>
      <c r="K92" s="33" t="s">
        <v>98</v>
      </c>
      <c r="L92" s="35" t="s">
        <v>99</v>
      </c>
      <c r="M92" s="33" t="s">
        <v>1350</v>
      </c>
      <c r="N92" s="33" t="s">
        <v>106</v>
      </c>
      <c r="O92" s="33" t="s">
        <v>106</v>
      </c>
      <c r="P92" s="33" t="s">
        <v>98</v>
      </c>
      <c r="Q92" s="444">
        <v>0</v>
      </c>
      <c r="R92" s="444">
        <v>0</v>
      </c>
      <c r="S92" s="444">
        <v>0</v>
      </c>
      <c r="T92" s="444">
        <v>0</v>
      </c>
      <c r="U92" s="444">
        <v>0</v>
      </c>
      <c r="V92" s="445">
        <v>0</v>
      </c>
      <c r="W92" s="445">
        <v>0</v>
      </c>
      <c r="X92" s="444">
        <v>0</v>
      </c>
      <c r="Y92" s="444">
        <v>0</v>
      </c>
      <c r="Z92" s="444">
        <v>0</v>
      </c>
      <c r="AA92" s="444">
        <v>0</v>
      </c>
      <c r="AB92" s="444">
        <v>0</v>
      </c>
      <c r="AC92" s="444">
        <v>0</v>
      </c>
      <c r="AD92" s="444">
        <v>0</v>
      </c>
      <c r="AE92" s="444">
        <v>0</v>
      </c>
      <c r="AF92" s="444">
        <v>0</v>
      </c>
      <c r="AG92" s="445">
        <v>0</v>
      </c>
      <c r="AH92" s="445">
        <v>0</v>
      </c>
      <c r="AI92" s="444">
        <v>0</v>
      </c>
      <c r="AJ92" s="444">
        <v>0</v>
      </c>
      <c r="AK92" s="444">
        <v>0</v>
      </c>
    </row>
    <row r="93" spans="1:38">
      <c r="A93" s="33">
        <v>23092000</v>
      </c>
      <c r="B93" s="33">
        <v>1</v>
      </c>
      <c r="C93" s="33">
        <v>1</v>
      </c>
      <c r="D93" s="33">
        <v>1</v>
      </c>
      <c r="E93" s="35" t="s">
        <v>1331</v>
      </c>
      <c r="F93" s="35" t="s">
        <v>1365</v>
      </c>
      <c r="G93" s="35" t="s">
        <v>1364</v>
      </c>
      <c r="H93" s="35" t="s">
        <v>1359</v>
      </c>
      <c r="I93" s="35" t="s">
        <v>6</v>
      </c>
      <c r="J93" s="35" t="s">
        <v>1381</v>
      </c>
      <c r="K93" s="33" t="s">
        <v>98</v>
      </c>
      <c r="L93" s="35" t="s">
        <v>99</v>
      </c>
      <c r="M93" s="33" t="s">
        <v>1350</v>
      </c>
      <c r="N93" s="33" t="s">
        <v>107</v>
      </c>
      <c r="O93" s="33" t="s">
        <v>107</v>
      </c>
      <c r="P93" s="33" t="s">
        <v>98</v>
      </c>
      <c r="Q93" s="444">
        <v>7.0999999999999994E-2</v>
      </c>
      <c r="R93" s="444">
        <v>0</v>
      </c>
      <c r="S93" s="444">
        <v>0</v>
      </c>
      <c r="T93" s="444">
        <v>0</v>
      </c>
      <c r="U93" s="444">
        <v>0</v>
      </c>
      <c r="V93" s="445">
        <v>0</v>
      </c>
      <c r="W93" s="445">
        <v>0</v>
      </c>
      <c r="X93" s="444">
        <v>7.0999999999999994E-2</v>
      </c>
      <c r="Y93" s="444">
        <v>0</v>
      </c>
      <c r="Z93" s="444">
        <v>0</v>
      </c>
      <c r="AA93" s="444">
        <v>0</v>
      </c>
      <c r="AB93" s="444">
        <v>0</v>
      </c>
      <c r="AC93" s="444">
        <v>0</v>
      </c>
      <c r="AD93" s="444">
        <v>0</v>
      </c>
      <c r="AE93" s="444">
        <v>0</v>
      </c>
      <c r="AF93" s="444">
        <v>0</v>
      </c>
      <c r="AG93" s="445">
        <v>0</v>
      </c>
      <c r="AH93" s="445">
        <v>0</v>
      </c>
      <c r="AI93" s="448">
        <v>0</v>
      </c>
      <c r="AJ93" s="448">
        <v>0</v>
      </c>
      <c r="AK93" s="449">
        <v>0</v>
      </c>
    </row>
    <row r="94" spans="1:38">
      <c r="A94" s="33">
        <v>23091000</v>
      </c>
      <c r="B94" s="33">
        <v>1</v>
      </c>
      <c r="C94" s="33">
        <v>1</v>
      </c>
      <c r="D94" s="33">
        <v>1</v>
      </c>
      <c r="E94" s="35" t="s">
        <v>1331</v>
      </c>
      <c r="F94" s="35" t="s">
        <v>1365</v>
      </c>
      <c r="G94" s="35" t="s">
        <v>1364</v>
      </c>
      <c r="H94" s="35" t="s">
        <v>1359</v>
      </c>
      <c r="I94" s="35" t="s">
        <v>6</v>
      </c>
      <c r="J94" s="35" t="s">
        <v>1381</v>
      </c>
      <c r="K94" s="33" t="s">
        <v>98</v>
      </c>
      <c r="L94" s="35" t="s">
        <v>99</v>
      </c>
      <c r="M94" s="33" t="s">
        <v>1350</v>
      </c>
      <c r="N94" s="33" t="s">
        <v>108</v>
      </c>
      <c r="O94" s="33" t="s">
        <v>108</v>
      </c>
      <c r="P94" s="33" t="s">
        <v>98</v>
      </c>
      <c r="Q94" s="444">
        <v>0</v>
      </c>
      <c r="R94" s="444">
        <v>0</v>
      </c>
      <c r="S94" s="444">
        <v>0</v>
      </c>
      <c r="T94" s="444">
        <v>0</v>
      </c>
      <c r="U94" s="444">
        <v>0</v>
      </c>
      <c r="V94" s="445">
        <v>0</v>
      </c>
      <c r="W94" s="445">
        <v>0</v>
      </c>
      <c r="X94" s="444">
        <v>0</v>
      </c>
      <c r="Y94" s="444">
        <v>0</v>
      </c>
      <c r="Z94" s="444">
        <v>0</v>
      </c>
      <c r="AA94" s="444">
        <v>0</v>
      </c>
      <c r="AB94" s="444">
        <v>0</v>
      </c>
      <c r="AC94" s="444">
        <v>0</v>
      </c>
      <c r="AD94" s="444">
        <v>0</v>
      </c>
      <c r="AE94" s="444">
        <v>0</v>
      </c>
      <c r="AF94" s="444">
        <v>0</v>
      </c>
      <c r="AG94" s="445">
        <v>0</v>
      </c>
      <c r="AH94" s="445">
        <v>0</v>
      </c>
      <c r="AI94" s="444">
        <v>0</v>
      </c>
      <c r="AJ94" s="444">
        <v>0</v>
      </c>
      <c r="AK94" s="444">
        <v>0</v>
      </c>
    </row>
    <row r="95" spans="1:38">
      <c r="A95" s="33">
        <v>23087000</v>
      </c>
      <c r="B95" s="33">
        <v>1</v>
      </c>
      <c r="C95" s="33">
        <v>1</v>
      </c>
      <c r="D95" s="33">
        <v>1</v>
      </c>
      <c r="E95" s="35" t="s">
        <v>1331</v>
      </c>
      <c r="F95" s="35" t="s">
        <v>1365</v>
      </c>
      <c r="G95" s="35" t="s">
        <v>1364</v>
      </c>
      <c r="H95" s="35" t="s">
        <v>1359</v>
      </c>
      <c r="I95" s="35" t="s">
        <v>6</v>
      </c>
      <c r="J95" s="35" t="s">
        <v>1381</v>
      </c>
      <c r="K95" s="33" t="s">
        <v>98</v>
      </c>
      <c r="L95" s="35" t="s">
        <v>99</v>
      </c>
      <c r="M95" s="33" t="s">
        <v>1350</v>
      </c>
      <c r="N95" s="33" t="s">
        <v>98</v>
      </c>
      <c r="O95" s="33" t="s">
        <v>98</v>
      </c>
      <c r="P95" s="33" t="s">
        <v>98</v>
      </c>
      <c r="Q95" s="444">
        <v>-2.4E-2</v>
      </c>
      <c r="R95" s="444">
        <v>0</v>
      </c>
      <c r="S95" s="444">
        <v>0</v>
      </c>
      <c r="T95" s="444">
        <v>0</v>
      </c>
      <c r="U95" s="444">
        <v>0</v>
      </c>
      <c r="V95" s="445">
        <v>0</v>
      </c>
      <c r="W95" s="445">
        <v>0</v>
      </c>
      <c r="X95" s="444">
        <v>-2.4E-2</v>
      </c>
      <c r="Y95" s="444">
        <v>0</v>
      </c>
      <c r="Z95" s="444">
        <v>0</v>
      </c>
      <c r="AA95" s="444">
        <v>0</v>
      </c>
      <c r="AB95" s="444">
        <v>0</v>
      </c>
      <c r="AC95" s="444">
        <v>0</v>
      </c>
      <c r="AD95" s="444">
        <v>0</v>
      </c>
      <c r="AE95" s="444">
        <v>0</v>
      </c>
      <c r="AF95" s="444">
        <v>0</v>
      </c>
      <c r="AG95" s="445">
        <v>0</v>
      </c>
      <c r="AH95" s="445">
        <v>0</v>
      </c>
      <c r="AI95" s="448">
        <v>0</v>
      </c>
      <c r="AJ95" s="448">
        <v>0</v>
      </c>
      <c r="AK95" s="449">
        <v>0</v>
      </c>
    </row>
    <row r="96" spans="1:38">
      <c r="A96" s="33">
        <v>23081100</v>
      </c>
      <c r="B96" s="33">
        <v>1</v>
      </c>
      <c r="C96" s="33">
        <v>1</v>
      </c>
      <c r="D96" s="33">
        <v>1</v>
      </c>
      <c r="E96" s="35" t="s">
        <v>1331</v>
      </c>
      <c r="F96" s="35" t="s">
        <v>1365</v>
      </c>
      <c r="G96" s="35" t="s">
        <v>1364</v>
      </c>
      <c r="H96" s="35" t="s">
        <v>1359</v>
      </c>
      <c r="I96" s="35" t="s">
        <v>6</v>
      </c>
      <c r="J96" s="35" t="s">
        <v>1381</v>
      </c>
      <c r="K96" s="33" t="s">
        <v>98</v>
      </c>
      <c r="L96" s="35" t="s">
        <v>12</v>
      </c>
      <c r="M96" s="33" t="s">
        <v>1350</v>
      </c>
      <c r="N96" s="33" t="s">
        <v>109</v>
      </c>
      <c r="O96" s="33" t="s">
        <v>109</v>
      </c>
      <c r="P96" s="33" t="s">
        <v>98</v>
      </c>
      <c r="Q96" s="444">
        <v>1.2E-2</v>
      </c>
      <c r="R96" s="444">
        <v>0</v>
      </c>
      <c r="S96" s="444">
        <v>0</v>
      </c>
      <c r="T96" s="444">
        <v>0</v>
      </c>
      <c r="U96" s="444">
        <v>0</v>
      </c>
      <c r="V96" s="445">
        <v>0</v>
      </c>
      <c r="W96" s="445">
        <v>0</v>
      </c>
      <c r="X96" s="444">
        <v>1.2E-2</v>
      </c>
      <c r="Y96" s="444">
        <v>0</v>
      </c>
      <c r="Z96" s="444">
        <v>0</v>
      </c>
      <c r="AA96" s="444">
        <v>0</v>
      </c>
      <c r="AB96" s="444">
        <v>0</v>
      </c>
      <c r="AC96" s="444">
        <v>0</v>
      </c>
      <c r="AD96" s="444">
        <v>0</v>
      </c>
      <c r="AE96" s="444">
        <v>0</v>
      </c>
      <c r="AF96" s="444">
        <v>0</v>
      </c>
      <c r="AG96" s="445">
        <v>0</v>
      </c>
      <c r="AH96" s="445">
        <v>0</v>
      </c>
      <c r="AI96" s="448">
        <v>0</v>
      </c>
      <c r="AJ96" s="448">
        <v>0</v>
      </c>
      <c r="AK96" s="449">
        <v>0</v>
      </c>
    </row>
    <row r="97" spans="1:38">
      <c r="A97" s="33">
        <v>23083100</v>
      </c>
      <c r="B97" s="33">
        <v>1</v>
      </c>
      <c r="C97" s="33">
        <v>1</v>
      </c>
      <c r="D97" s="33">
        <v>1</v>
      </c>
      <c r="E97" s="35" t="s">
        <v>1331</v>
      </c>
      <c r="F97" s="35" t="s">
        <v>1365</v>
      </c>
      <c r="G97" s="35" t="s">
        <v>1364</v>
      </c>
      <c r="H97" s="35" t="s">
        <v>1359</v>
      </c>
      <c r="I97" s="35" t="s">
        <v>6</v>
      </c>
      <c r="J97" s="35" t="s">
        <v>1381</v>
      </c>
      <c r="K97" s="33" t="s">
        <v>98</v>
      </c>
      <c r="L97" s="35" t="s">
        <v>12</v>
      </c>
      <c r="M97" s="33" t="s">
        <v>1350</v>
      </c>
      <c r="N97" s="33" t="s">
        <v>110</v>
      </c>
      <c r="O97" s="33" t="s">
        <v>110</v>
      </c>
      <c r="P97" s="33" t="s">
        <v>98</v>
      </c>
      <c r="Q97" s="444">
        <v>-8.3000000000000004E-2</v>
      </c>
      <c r="R97" s="444">
        <v>0</v>
      </c>
      <c r="S97" s="444">
        <v>0</v>
      </c>
      <c r="T97" s="444">
        <v>0</v>
      </c>
      <c r="U97" s="444">
        <v>0</v>
      </c>
      <c r="V97" s="445">
        <v>0</v>
      </c>
      <c r="W97" s="445">
        <v>0</v>
      </c>
      <c r="X97" s="444">
        <v>-8.3000000000000004E-2</v>
      </c>
      <c r="Y97" s="444">
        <v>0</v>
      </c>
      <c r="Z97" s="444">
        <v>0</v>
      </c>
      <c r="AA97" s="444">
        <v>0</v>
      </c>
      <c r="AB97" s="444">
        <v>0</v>
      </c>
      <c r="AC97" s="444">
        <v>0</v>
      </c>
      <c r="AD97" s="444">
        <v>0</v>
      </c>
      <c r="AE97" s="444">
        <v>0</v>
      </c>
      <c r="AF97" s="444">
        <v>0</v>
      </c>
      <c r="AG97" s="445">
        <v>0</v>
      </c>
      <c r="AH97" s="445">
        <v>0</v>
      </c>
      <c r="AI97" s="448">
        <v>0</v>
      </c>
      <c r="AJ97" s="448">
        <v>0</v>
      </c>
      <c r="AK97" s="449">
        <v>0</v>
      </c>
    </row>
    <row r="98" spans="1:38">
      <c r="A98" s="33">
        <v>23083000</v>
      </c>
      <c r="B98" s="33">
        <v>1</v>
      </c>
      <c r="C98" s="33">
        <v>1</v>
      </c>
      <c r="D98" s="33">
        <v>1</v>
      </c>
      <c r="E98" s="35" t="s">
        <v>1331</v>
      </c>
      <c r="F98" s="35" t="s">
        <v>1365</v>
      </c>
      <c r="G98" s="35" t="s">
        <v>1364</v>
      </c>
      <c r="H98" s="35" t="s">
        <v>1359</v>
      </c>
      <c r="I98" s="35" t="s">
        <v>6</v>
      </c>
      <c r="J98" s="35" t="s">
        <v>1381</v>
      </c>
      <c r="K98" s="33" t="s">
        <v>98</v>
      </c>
      <c r="L98" s="35" t="s">
        <v>12</v>
      </c>
      <c r="M98" s="33" t="s">
        <v>1350</v>
      </c>
      <c r="N98" s="33" t="s">
        <v>111</v>
      </c>
      <c r="O98" s="33" t="s">
        <v>111</v>
      </c>
      <c r="P98" s="33" t="s">
        <v>98</v>
      </c>
      <c r="Q98" s="444">
        <v>-1.2E-2</v>
      </c>
      <c r="R98" s="444">
        <v>0</v>
      </c>
      <c r="S98" s="444">
        <v>0</v>
      </c>
      <c r="T98" s="444">
        <v>0</v>
      </c>
      <c r="U98" s="444">
        <v>0</v>
      </c>
      <c r="V98" s="445">
        <v>0</v>
      </c>
      <c r="W98" s="445">
        <v>0</v>
      </c>
      <c r="X98" s="444">
        <v>-1.2E-2</v>
      </c>
      <c r="Y98" s="444">
        <v>0</v>
      </c>
      <c r="Z98" s="444">
        <v>0</v>
      </c>
      <c r="AA98" s="444">
        <v>0</v>
      </c>
      <c r="AB98" s="444">
        <v>0</v>
      </c>
      <c r="AC98" s="444">
        <v>0</v>
      </c>
      <c r="AD98" s="444">
        <v>0</v>
      </c>
      <c r="AE98" s="444">
        <v>0</v>
      </c>
      <c r="AF98" s="444">
        <v>0</v>
      </c>
      <c r="AG98" s="445">
        <v>0</v>
      </c>
      <c r="AH98" s="445">
        <v>0</v>
      </c>
      <c r="AI98" s="448">
        <v>0</v>
      </c>
      <c r="AJ98" s="448">
        <v>0</v>
      </c>
      <c r="AK98" s="449">
        <v>0</v>
      </c>
    </row>
    <row r="99" spans="1:38">
      <c r="A99" s="33">
        <v>23085100</v>
      </c>
      <c r="B99" s="33">
        <v>1</v>
      </c>
      <c r="C99" s="33">
        <v>1</v>
      </c>
      <c r="D99" s="33">
        <v>1</v>
      </c>
      <c r="E99" s="35" t="s">
        <v>1331</v>
      </c>
      <c r="F99" s="35" t="s">
        <v>1365</v>
      </c>
      <c r="G99" s="35" t="s">
        <v>1364</v>
      </c>
      <c r="H99" s="35" t="s">
        <v>1359</v>
      </c>
      <c r="I99" s="35" t="s">
        <v>6</v>
      </c>
      <c r="J99" s="35" t="s">
        <v>1381</v>
      </c>
      <c r="K99" s="33" t="s">
        <v>98</v>
      </c>
      <c r="L99" s="35" t="s">
        <v>12</v>
      </c>
      <c r="M99" s="33" t="s">
        <v>1350</v>
      </c>
      <c r="N99" s="33" t="s">
        <v>112</v>
      </c>
      <c r="O99" s="33" t="s">
        <v>112</v>
      </c>
      <c r="P99" s="33" t="s">
        <v>98</v>
      </c>
      <c r="Q99" s="444">
        <v>10457.118</v>
      </c>
      <c r="R99" s="444">
        <v>0</v>
      </c>
      <c r="S99" s="444">
        <v>0</v>
      </c>
      <c r="T99" s="444">
        <v>0</v>
      </c>
      <c r="U99" s="444">
        <v>0</v>
      </c>
      <c r="V99" s="445">
        <v>-42.32799999999952</v>
      </c>
      <c r="W99" s="445">
        <v>0</v>
      </c>
      <c r="X99" s="444">
        <v>10414.790000000001</v>
      </c>
      <c r="Y99" s="446">
        <v>32811</v>
      </c>
      <c r="Z99" s="446">
        <v>44742</v>
      </c>
      <c r="AA99" s="444">
        <v>3885600.645</v>
      </c>
      <c r="AB99" s="444">
        <v>3885600.645</v>
      </c>
      <c r="AC99" s="444">
        <v>0.83013698630136989</v>
      </c>
      <c r="AD99" s="444">
        <v>32.68767123287671</v>
      </c>
      <c r="AE99" s="447">
        <v>0.02</v>
      </c>
      <c r="AF99" s="444">
        <v>8645.7023835616455</v>
      </c>
      <c r="AG99" s="445">
        <v>340435.23147945205</v>
      </c>
      <c r="AH99" s="445">
        <v>208.29580000000001</v>
      </c>
      <c r="AI99" s="448">
        <v>0.83013698630137001</v>
      </c>
      <c r="AJ99" s="448">
        <v>32.68767123287671</v>
      </c>
      <c r="AK99" s="449">
        <v>0.02</v>
      </c>
      <c r="AL99" s="437" t="s">
        <v>1442</v>
      </c>
    </row>
    <row r="100" spans="1:38">
      <c r="A100" s="33">
        <v>23085000</v>
      </c>
      <c r="B100" s="33">
        <v>1</v>
      </c>
      <c r="C100" s="33">
        <v>1</v>
      </c>
      <c r="D100" s="33">
        <v>1</v>
      </c>
      <c r="E100" s="35" t="s">
        <v>1331</v>
      </c>
      <c r="F100" s="35" t="s">
        <v>1365</v>
      </c>
      <c r="G100" s="35" t="s">
        <v>1364</v>
      </c>
      <c r="H100" s="35" t="s">
        <v>1359</v>
      </c>
      <c r="I100" s="35" t="s">
        <v>6</v>
      </c>
      <c r="J100" s="35" t="s">
        <v>1381</v>
      </c>
      <c r="K100" s="33" t="s">
        <v>98</v>
      </c>
      <c r="L100" s="35" t="s">
        <v>12</v>
      </c>
      <c r="M100" s="33" t="s">
        <v>1350</v>
      </c>
      <c r="N100" s="33" t="s">
        <v>113</v>
      </c>
      <c r="O100" s="33" t="s">
        <v>113</v>
      </c>
      <c r="P100" s="33" t="s">
        <v>98</v>
      </c>
      <c r="Q100" s="444">
        <v>1.2E-2</v>
      </c>
      <c r="R100" s="444">
        <v>0</v>
      </c>
      <c r="S100" s="444">
        <v>0</v>
      </c>
      <c r="T100" s="444">
        <v>0</v>
      </c>
      <c r="U100" s="444">
        <v>0</v>
      </c>
      <c r="V100" s="445">
        <v>0</v>
      </c>
      <c r="W100" s="445">
        <v>0</v>
      </c>
      <c r="X100" s="444">
        <v>1.2E-2</v>
      </c>
      <c r="Y100" s="444">
        <v>0</v>
      </c>
      <c r="Z100" s="444">
        <v>0</v>
      </c>
      <c r="AA100" s="444">
        <v>0</v>
      </c>
      <c r="AB100" s="444">
        <v>0</v>
      </c>
      <c r="AC100" s="444">
        <v>0</v>
      </c>
      <c r="AD100" s="444">
        <v>0</v>
      </c>
      <c r="AE100" s="444">
        <v>0</v>
      </c>
      <c r="AF100" s="444">
        <v>0</v>
      </c>
      <c r="AG100" s="445">
        <v>0</v>
      </c>
      <c r="AH100" s="445">
        <v>0</v>
      </c>
      <c r="AI100" s="448">
        <v>0</v>
      </c>
      <c r="AJ100" s="448">
        <v>0</v>
      </c>
      <c r="AK100" s="449">
        <v>0</v>
      </c>
    </row>
    <row r="101" spans="1:38">
      <c r="A101" s="33">
        <v>23090100</v>
      </c>
      <c r="B101" s="33">
        <v>1</v>
      </c>
      <c r="C101" s="33">
        <v>1</v>
      </c>
      <c r="D101" s="33">
        <v>1</v>
      </c>
      <c r="E101" s="35" t="s">
        <v>1331</v>
      </c>
      <c r="F101" s="35" t="s">
        <v>1365</v>
      </c>
      <c r="G101" s="35" t="s">
        <v>1364</v>
      </c>
      <c r="H101" s="35" t="s">
        <v>1359</v>
      </c>
      <c r="I101" s="35" t="s">
        <v>6</v>
      </c>
      <c r="J101" s="35" t="s">
        <v>1381</v>
      </c>
      <c r="K101" s="33" t="s">
        <v>98</v>
      </c>
      <c r="L101" s="35" t="s">
        <v>12</v>
      </c>
      <c r="M101" s="33" t="s">
        <v>1350</v>
      </c>
      <c r="N101" s="33" t="s">
        <v>114</v>
      </c>
      <c r="O101" s="33" t="s">
        <v>114</v>
      </c>
      <c r="P101" s="33" t="s">
        <v>98</v>
      </c>
      <c r="Q101" s="444">
        <v>-1.2E-2</v>
      </c>
      <c r="R101" s="444">
        <v>0</v>
      </c>
      <c r="S101" s="444">
        <v>0</v>
      </c>
      <c r="T101" s="444">
        <v>0</v>
      </c>
      <c r="U101" s="444">
        <v>0</v>
      </c>
      <c r="V101" s="445">
        <v>0</v>
      </c>
      <c r="W101" s="445">
        <v>0</v>
      </c>
      <c r="X101" s="444">
        <v>-1.2E-2</v>
      </c>
      <c r="Y101" s="444">
        <v>0</v>
      </c>
      <c r="Z101" s="444">
        <v>0</v>
      </c>
      <c r="AA101" s="444">
        <v>0</v>
      </c>
      <c r="AB101" s="444">
        <v>0</v>
      </c>
      <c r="AC101" s="444">
        <v>0</v>
      </c>
      <c r="AD101" s="444">
        <v>0</v>
      </c>
      <c r="AE101" s="444">
        <v>0</v>
      </c>
      <c r="AF101" s="444">
        <v>0</v>
      </c>
      <c r="AG101" s="445">
        <v>0</v>
      </c>
      <c r="AH101" s="445">
        <v>0</v>
      </c>
      <c r="AI101" s="448">
        <v>0</v>
      </c>
      <c r="AJ101" s="448">
        <v>0</v>
      </c>
      <c r="AK101" s="449">
        <v>0</v>
      </c>
    </row>
    <row r="102" spans="1:38">
      <c r="A102" s="33">
        <v>23090000</v>
      </c>
      <c r="B102" s="33">
        <v>1</v>
      </c>
      <c r="C102" s="33">
        <v>1</v>
      </c>
      <c r="D102" s="33">
        <v>1</v>
      </c>
      <c r="E102" s="35" t="s">
        <v>1331</v>
      </c>
      <c r="F102" s="35" t="s">
        <v>1365</v>
      </c>
      <c r="G102" s="35" t="s">
        <v>1364</v>
      </c>
      <c r="H102" s="35" t="s">
        <v>1359</v>
      </c>
      <c r="I102" s="35" t="s">
        <v>6</v>
      </c>
      <c r="J102" s="35" t="s">
        <v>1381</v>
      </c>
      <c r="K102" s="33" t="s">
        <v>98</v>
      </c>
      <c r="L102" s="35" t="s">
        <v>12</v>
      </c>
      <c r="M102" s="33" t="s">
        <v>1350</v>
      </c>
      <c r="N102" s="33" t="s">
        <v>115</v>
      </c>
      <c r="O102" s="33" t="s">
        <v>115</v>
      </c>
      <c r="P102" s="33" t="s">
        <v>98</v>
      </c>
      <c r="Q102" s="444">
        <v>3.5999999999999997E-2</v>
      </c>
      <c r="R102" s="444">
        <v>0</v>
      </c>
      <c r="S102" s="444">
        <v>0</v>
      </c>
      <c r="T102" s="444">
        <v>0</v>
      </c>
      <c r="U102" s="444">
        <v>0</v>
      </c>
      <c r="V102" s="445">
        <v>0</v>
      </c>
      <c r="W102" s="445">
        <v>0</v>
      </c>
      <c r="X102" s="444">
        <v>3.5999999999999997E-2</v>
      </c>
      <c r="Y102" s="444">
        <v>0</v>
      </c>
      <c r="Z102" s="444">
        <v>0</v>
      </c>
      <c r="AA102" s="444">
        <v>0</v>
      </c>
      <c r="AB102" s="444">
        <v>0</v>
      </c>
      <c r="AC102" s="444">
        <v>0</v>
      </c>
      <c r="AD102" s="444">
        <v>0</v>
      </c>
      <c r="AE102" s="444">
        <v>0</v>
      </c>
      <c r="AF102" s="444">
        <v>0</v>
      </c>
      <c r="AG102" s="445">
        <v>0</v>
      </c>
      <c r="AH102" s="445">
        <v>0</v>
      </c>
      <c r="AI102" s="448">
        <v>0</v>
      </c>
      <c r="AJ102" s="448">
        <v>0</v>
      </c>
      <c r="AK102" s="449">
        <v>0</v>
      </c>
    </row>
    <row r="103" spans="1:38">
      <c r="A103" s="33">
        <v>23088000</v>
      </c>
      <c r="B103" s="33">
        <v>1</v>
      </c>
      <c r="C103" s="33">
        <v>1</v>
      </c>
      <c r="D103" s="33">
        <v>1</v>
      </c>
      <c r="E103" s="35" t="s">
        <v>1331</v>
      </c>
      <c r="F103" s="35" t="s">
        <v>1365</v>
      </c>
      <c r="G103" s="35" t="s">
        <v>1364</v>
      </c>
      <c r="H103" s="35" t="s">
        <v>1359</v>
      </c>
      <c r="I103" s="35" t="s">
        <v>6</v>
      </c>
      <c r="J103" s="35" t="s">
        <v>1381</v>
      </c>
      <c r="K103" s="33" t="s">
        <v>98</v>
      </c>
      <c r="L103" s="35" t="s">
        <v>12</v>
      </c>
      <c r="M103" s="33" t="s">
        <v>1350</v>
      </c>
      <c r="N103" s="33" t="s">
        <v>116</v>
      </c>
      <c r="O103" s="33" t="s">
        <v>116</v>
      </c>
      <c r="P103" s="33" t="s">
        <v>98</v>
      </c>
      <c r="Q103" s="444">
        <v>0</v>
      </c>
      <c r="R103" s="444">
        <v>0</v>
      </c>
      <c r="S103" s="444">
        <v>0</v>
      </c>
      <c r="T103" s="444">
        <v>0</v>
      </c>
      <c r="U103" s="444">
        <v>0</v>
      </c>
      <c r="V103" s="445">
        <v>0</v>
      </c>
      <c r="W103" s="445">
        <v>0</v>
      </c>
      <c r="X103" s="444">
        <v>0</v>
      </c>
      <c r="Y103" s="444">
        <v>0</v>
      </c>
      <c r="Z103" s="444">
        <v>0</v>
      </c>
      <c r="AA103" s="444">
        <v>0</v>
      </c>
      <c r="AB103" s="444">
        <v>0</v>
      </c>
      <c r="AC103" s="444">
        <v>0</v>
      </c>
      <c r="AD103" s="444">
        <v>0</v>
      </c>
      <c r="AE103" s="444">
        <v>0</v>
      </c>
      <c r="AF103" s="444">
        <v>0</v>
      </c>
      <c r="AG103" s="445">
        <v>0</v>
      </c>
      <c r="AH103" s="445">
        <v>0</v>
      </c>
      <c r="AI103" s="444">
        <v>0</v>
      </c>
      <c r="AJ103" s="444">
        <v>0</v>
      </c>
      <c r="AK103" s="444">
        <v>0</v>
      </c>
    </row>
    <row r="104" spans="1:38">
      <c r="A104" s="33">
        <v>23081000</v>
      </c>
      <c r="B104" s="33">
        <v>1</v>
      </c>
      <c r="C104" s="33">
        <v>1</v>
      </c>
      <c r="D104" s="33">
        <v>1</v>
      </c>
      <c r="E104" s="35" t="s">
        <v>1331</v>
      </c>
      <c r="F104" s="35" t="s">
        <v>1365</v>
      </c>
      <c r="G104" s="35" t="s">
        <v>1364</v>
      </c>
      <c r="H104" s="35" t="s">
        <v>1359</v>
      </c>
      <c r="I104" s="35" t="s">
        <v>6</v>
      </c>
      <c r="J104" s="35" t="s">
        <v>1381</v>
      </c>
      <c r="K104" s="33" t="s">
        <v>98</v>
      </c>
      <c r="L104" s="35" t="s">
        <v>117</v>
      </c>
      <c r="M104" s="33" t="s">
        <v>1350</v>
      </c>
      <c r="N104" s="33" t="s">
        <v>118</v>
      </c>
      <c r="O104" s="33" t="s">
        <v>118</v>
      </c>
      <c r="P104" s="33" t="s">
        <v>98</v>
      </c>
      <c r="Q104" s="444">
        <v>1.2E-2</v>
      </c>
      <c r="R104" s="444">
        <v>0</v>
      </c>
      <c r="S104" s="444">
        <v>0</v>
      </c>
      <c r="T104" s="444">
        <v>0</v>
      </c>
      <c r="U104" s="444">
        <v>0</v>
      </c>
      <c r="V104" s="445">
        <v>0</v>
      </c>
      <c r="W104" s="445">
        <v>0</v>
      </c>
      <c r="X104" s="444">
        <v>1.2E-2</v>
      </c>
      <c r="Y104" s="444">
        <v>0</v>
      </c>
      <c r="Z104" s="444">
        <v>0</v>
      </c>
      <c r="AA104" s="444">
        <v>0</v>
      </c>
      <c r="AB104" s="444">
        <v>0</v>
      </c>
      <c r="AC104" s="444">
        <v>0</v>
      </c>
      <c r="AD104" s="444">
        <v>0</v>
      </c>
      <c r="AE104" s="444">
        <v>0</v>
      </c>
      <c r="AF104" s="444">
        <v>0</v>
      </c>
      <c r="AG104" s="445">
        <v>0</v>
      </c>
      <c r="AH104" s="445">
        <v>0</v>
      </c>
      <c r="AI104" s="448">
        <v>0</v>
      </c>
      <c r="AJ104" s="448">
        <v>0</v>
      </c>
      <c r="AK104" s="449">
        <v>0</v>
      </c>
    </row>
    <row r="105" spans="1:38">
      <c r="A105" s="33">
        <v>23171000</v>
      </c>
      <c r="B105" s="33">
        <v>1</v>
      </c>
      <c r="C105" s="33">
        <v>1</v>
      </c>
      <c r="D105" s="33">
        <v>1</v>
      </c>
      <c r="E105" s="35" t="s">
        <v>517</v>
      </c>
      <c r="F105" s="35" t="s">
        <v>1365</v>
      </c>
      <c r="G105" s="35" t="s">
        <v>1364</v>
      </c>
      <c r="H105" s="35" t="s">
        <v>1359</v>
      </c>
      <c r="I105" s="35" t="s">
        <v>6</v>
      </c>
      <c r="J105" s="35" t="s">
        <v>1381</v>
      </c>
      <c r="K105" s="33" t="s">
        <v>119</v>
      </c>
      <c r="L105" s="35" t="s">
        <v>12</v>
      </c>
      <c r="M105" s="33" t="s">
        <v>1350</v>
      </c>
      <c r="N105" s="33" t="s">
        <v>120</v>
      </c>
      <c r="O105" s="33" t="s">
        <v>120</v>
      </c>
      <c r="P105" s="33" t="s">
        <v>119</v>
      </c>
      <c r="Q105" s="444">
        <v>249984773.59</v>
      </c>
      <c r="R105" s="444">
        <v>0</v>
      </c>
      <c r="S105" s="444">
        <v>0</v>
      </c>
      <c r="T105" s="444">
        <v>0</v>
      </c>
      <c r="U105" s="444">
        <v>0</v>
      </c>
      <c r="V105" s="445">
        <v>0</v>
      </c>
      <c r="W105" s="445">
        <v>0</v>
      </c>
      <c r="X105" s="444">
        <v>249984773.59</v>
      </c>
      <c r="Y105" s="446">
        <v>41374</v>
      </c>
      <c r="Z105" s="446">
        <v>46833</v>
      </c>
      <c r="AA105" s="444">
        <v>312480966.99000001</v>
      </c>
      <c r="AB105" s="444">
        <v>312480966.99000001</v>
      </c>
      <c r="AC105" s="444">
        <v>6.558904109589041</v>
      </c>
      <c r="AD105" s="444">
        <v>14.956164383561644</v>
      </c>
      <c r="AE105" s="447">
        <v>5.2499999999999998E-2</v>
      </c>
      <c r="AF105" s="444">
        <v>1639626158.834137</v>
      </c>
      <c r="AG105" s="445">
        <v>3738813367.1994796</v>
      </c>
      <c r="AH105" s="445">
        <v>13124200.613475</v>
      </c>
      <c r="AI105" s="448">
        <v>6.558904109589041</v>
      </c>
      <c r="AJ105" s="448">
        <v>14.956164383561644</v>
      </c>
      <c r="AK105" s="449">
        <v>5.2499999999999998E-2</v>
      </c>
      <c r="AL105" s="437" t="s">
        <v>1442</v>
      </c>
    </row>
    <row r="106" spans="1:38">
      <c r="A106" s="33">
        <v>23200000</v>
      </c>
      <c r="B106" s="33">
        <v>1</v>
      </c>
      <c r="C106" s="33">
        <v>1</v>
      </c>
      <c r="D106" s="33">
        <v>1</v>
      </c>
      <c r="E106" s="35" t="s">
        <v>1330</v>
      </c>
      <c r="F106" s="35" t="s">
        <v>1365</v>
      </c>
      <c r="G106" s="35" t="s">
        <v>1364</v>
      </c>
      <c r="H106" s="35" t="s">
        <v>1359</v>
      </c>
      <c r="I106" s="35" t="s">
        <v>6</v>
      </c>
      <c r="J106" s="35" t="s">
        <v>1381</v>
      </c>
      <c r="K106" s="33" t="s">
        <v>119</v>
      </c>
      <c r="L106" s="35" t="s">
        <v>12</v>
      </c>
      <c r="M106" s="33" t="s">
        <v>1350</v>
      </c>
      <c r="N106" s="33" t="s">
        <v>121</v>
      </c>
      <c r="O106" s="33" t="s">
        <v>121</v>
      </c>
      <c r="P106" s="33" t="s">
        <v>119</v>
      </c>
      <c r="Q106" s="444">
        <v>41645573.395000003</v>
      </c>
      <c r="R106" s="444">
        <v>0</v>
      </c>
      <c r="S106" s="444">
        <v>0</v>
      </c>
      <c r="T106" s="444">
        <v>0</v>
      </c>
      <c r="U106" s="444">
        <v>0</v>
      </c>
      <c r="V106" s="445">
        <v>5381.9549999982119</v>
      </c>
      <c r="W106" s="445">
        <v>0</v>
      </c>
      <c r="X106" s="444">
        <v>41650955.350000001</v>
      </c>
      <c r="Y106" s="446">
        <v>43773</v>
      </c>
      <c r="Z106" s="446">
        <v>51034</v>
      </c>
      <c r="AA106" s="444">
        <v>113542860.57799999</v>
      </c>
      <c r="AB106" s="444">
        <v>113542860.57799999</v>
      </c>
      <c r="AC106" s="444">
        <v>18.068493150684933</v>
      </c>
      <c r="AD106" s="444">
        <v>19.893150684931506</v>
      </c>
      <c r="AE106" s="447">
        <v>0.02</v>
      </c>
      <c r="AF106" s="444">
        <v>752570001.46095896</v>
      </c>
      <c r="AG106" s="445">
        <v>828568730.94890404</v>
      </c>
      <c r="AH106" s="445">
        <v>833019.10700000008</v>
      </c>
      <c r="AI106" s="448">
        <v>18.068493150684933</v>
      </c>
      <c r="AJ106" s="448">
        <v>19.893150684931506</v>
      </c>
      <c r="AK106" s="449">
        <v>0.02</v>
      </c>
      <c r="AL106" s="437" t="s">
        <v>1442</v>
      </c>
    </row>
    <row r="107" spans="1:38">
      <c r="A107" s="33">
        <v>23187000</v>
      </c>
      <c r="B107" s="33">
        <v>1</v>
      </c>
      <c r="C107" s="33">
        <v>1</v>
      </c>
      <c r="D107" s="33">
        <v>1</v>
      </c>
      <c r="E107" s="35" t="s">
        <v>517</v>
      </c>
      <c r="F107" s="35" t="s">
        <v>1365</v>
      </c>
      <c r="G107" s="35" t="s">
        <v>1364</v>
      </c>
      <c r="H107" s="35" t="s">
        <v>1359</v>
      </c>
      <c r="I107" s="35" t="s">
        <v>6</v>
      </c>
      <c r="J107" s="35" t="s">
        <v>1381</v>
      </c>
      <c r="K107" s="33" t="s">
        <v>119</v>
      </c>
      <c r="L107" s="35" t="s">
        <v>12</v>
      </c>
      <c r="M107" s="33" t="s">
        <v>1350</v>
      </c>
      <c r="N107" s="33" t="s">
        <v>122</v>
      </c>
      <c r="O107" s="33" t="s">
        <v>122</v>
      </c>
      <c r="P107" s="33" t="s">
        <v>119</v>
      </c>
      <c r="Q107" s="444">
        <v>102567186.89</v>
      </c>
      <c r="R107" s="444">
        <v>0</v>
      </c>
      <c r="S107" s="444">
        <v>0</v>
      </c>
      <c r="T107" s="444">
        <v>0</v>
      </c>
      <c r="U107" s="444">
        <v>0</v>
      </c>
      <c r="V107" s="445">
        <v>0</v>
      </c>
      <c r="W107" s="445">
        <v>0</v>
      </c>
      <c r="X107" s="444">
        <v>102567186.89</v>
      </c>
      <c r="Y107" s="446">
        <v>42691</v>
      </c>
      <c r="Z107" s="446">
        <v>50061</v>
      </c>
      <c r="AA107" s="444">
        <v>102567186.91</v>
      </c>
      <c r="AB107" s="444">
        <v>102567186.91</v>
      </c>
      <c r="AC107" s="444">
        <v>15.402739726027397</v>
      </c>
      <c r="AD107" s="444">
        <v>20.19178082191781</v>
      </c>
      <c r="AE107" s="447">
        <v>0.03</v>
      </c>
      <c r="AF107" s="444">
        <v>1579815684.0974793</v>
      </c>
      <c r="AG107" s="445">
        <v>2071014157.2035618</v>
      </c>
      <c r="AH107" s="445">
        <v>3077015.6066999999</v>
      </c>
      <c r="AI107" s="448">
        <v>15.402739726027397</v>
      </c>
      <c r="AJ107" s="448">
        <v>20.19178082191781</v>
      </c>
      <c r="AK107" s="449">
        <v>0.03</v>
      </c>
      <c r="AL107" s="437" t="s">
        <v>1442</v>
      </c>
    </row>
    <row r="108" spans="1:38">
      <c r="A108" s="33">
        <v>23182000</v>
      </c>
      <c r="B108" s="33">
        <v>1</v>
      </c>
      <c r="C108" s="33">
        <v>1</v>
      </c>
      <c r="D108" s="33">
        <v>1</v>
      </c>
      <c r="E108" s="35" t="s">
        <v>517</v>
      </c>
      <c r="F108" s="35" t="s">
        <v>1365</v>
      </c>
      <c r="G108" s="35" t="s">
        <v>1364</v>
      </c>
      <c r="H108" s="35" t="s">
        <v>1359</v>
      </c>
      <c r="I108" s="35" t="s">
        <v>6</v>
      </c>
      <c r="J108" s="35" t="s">
        <v>1381</v>
      </c>
      <c r="K108" s="33" t="s">
        <v>119</v>
      </c>
      <c r="L108" s="35" t="s">
        <v>12</v>
      </c>
      <c r="M108" s="33" t="s">
        <v>1350</v>
      </c>
      <c r="N108" s="33" t="s">
        <v>123</v>
      </c>
      <c r="O108" s="33" t="s">
        <v>123</v>
      </c>
      <c r="P108" s="33" t="s">
        <v>119</v>
      </c>
      <c r="Q108" s="444">
        <v>121448037.34</v>
      </c>
      <c r="R108" s="444">
        <v>0</v>
      </c>
      <c r="S108" s="444">
        <v>0</v>
      </c>
      <c r="T108" s="444">
        <v>0</v>
      </c>
      <c r="U108" s="444">
        <v>0</v>
      </c>
      <c r="V108" s="445">
        <v>0</v>
      </c>
      <c r="W108" s="445">
        <v>0</v>
      </c>
      <c r="X108" s="444">
        <v>121448037.34</v>
      </c>
      <c r="Y108" s="446">
        <v>42425</v>
      </c>
      <c r="Z108" s="446">
        <v>49856</v>
      </c>
      <c r="AA108" s="444">
        <v>198244300</v>
      </c>
      <c r="AB108" s="444">
        <v>198244300</v>
      </c>
      <c r="AC108" s="444">
        <v>14.841095890410958</v>
      </c>
      <c r="AD108" s="444">
        <v>20.358904109589041</v>
      </c>
      <c r="AE108" s="447">
        <v>0.03</v>
      </c>
      <c r="AF108" s="444">
        <v>1802421967.8651507</v>
      </c>
      <c r="AG108" s="445">
        <v>2472548946.5028496</v>
      </c>
      <c r="AH108" s="445">
        <v>3643441.1201999998</v>
      </c>
      <c r="AI108" s="448">
        <v>14.841095890410958</v>
      </c>
      <c r="AJ108" s="448">
        <v>20.358904109589044</v>
      </c>
      <c r="AK108" s="449">
        <v>0.03</v>
      </c>
      <c r="AL108" s="437" t="s">
        <v>1442</v>
      </c>
    </row>
    <row r="109" spans="1:38">
      <c r="A109" s="33">
        <v>23165000</v>
      </c>
      <c r="B109" s="33">
        <v>1</v>
      </c>
      <c r="C109" s="33">
        <v>1</v>
      </c>
      <c r="D109" s="33">
        <v>1</v>
      </c>
      <c r="E109" s="35" t="s">
        <v>517</v>
      </c>
      <c r="F109" s="35" t="s">
        <v>1365</v>
      </c>
      <c r="G109" s="35" t="s">
        <v>1364</v>
      </c>
      <c r="H109" s="35" t="s">
        <v>1359</v>
      </c>
      <c r="I109" s="35" t="s">
        <v>6</v>
      </c>
      <c r="J109" s="35" t="s">
        <v>1381</v>
      </c>
      <c r="K109" s="33" t="s">
        <v>119</v>
      </c>
      <c r="L109" s="35" t="s">
        <v>12</v>
      </c>
      <c r="M109" s="33" t="s">
        <v>1350</v>
      </c>
      <c r="N109" s="33" t="s">
        <v>124</v>
      </c>
      <c r="O109" s="33" t="s">
        <v>124</v>
      </c>
      <c r="P109" s="33" t="s">
        <v>119</v>
      </c>
      <c r="Q109" s="444">
        <v>360263514.95999998</v>
      </c>
      <c r="R109" s="444">
        <v>0</v>
      </c>
      <c r="S109" s="444">
        <v>0</v>
      </c>
      <c r="T109" s="444">
        <v>0</v>
      </c>
      <c r="U109" s="444">
        <v>0</v>
      </c>
      <c r="V109" s="445">
        <v>0</v>
      </c>
      <c r="W109" s="445">
        <v>0</v>
      </c>
      <c r="X109" s="444">
        <v>360263514.95999998</v>
      </c>
      <c r="Y109" s="446">
        <v>40834</v>
      </c>
      <c r="Z109" s="446">
        <v>46286</v>
      </c>
      <c r="AA109" s="444">
        <v>554251553.96000004</v>
      </c>
      <c r="AB109" s="444">
        <v>554251553.96000004</v>
      </c>
      <c r="AC109" s="444">
        <v>5.0602739726027401</v>
      </c>
      <c r="AD109" s="444">
        <v>14.936986301369863</v>
      </c>
      <c r="AE109" s="447">
        <v>6.3500000000000001E-2</v>
      </c>
      <c r="AF109" s="444">
        <v>1823032088.0304658</v>
      </c>
      <c r="AG109" s="445">
        <v>5381251187.8408766</v>
      </c>
      <c r="AH109" s="445">
        <v>22876733.199960001</v>
      </c>
      <c r="AI109" s="448">
        <v>5.0602739726027401</v>
      </c>
      <c r="AJ109" s="448">
        <v>14.936986301369863</v>
      </c>
      <c r="AK109" s="449">
        <v>6.3500000000000001E-2</v>
      </c>
      <c r="AL109" s="437" t="s">
        <v>1442</v>
      </c>
    </row>
    <row r="110" spans="1:38">
      <c r="A110" s="33">
        <v>23170000</v>
      </c>
      <c r="B110" s="33">
        <v>1</v>
      </c>
      <c r="C110" s="33">
        <v>1</v>
      </c>
      <c r="D110" s="33">
        <v>1</v>
      </c>
      <c r="E110" s="35" t="s">
        <v>1330</v>
      </c>
      <c r="F110" s="35" t="s">
        <v>1365</v>
      </c>
      <c r="G110" s="35" t="s">
        <v>1364</v>
      </c>
      <c r="H110" s="35" t="s">
        <v>1359</v>
      </c>
      <c r="I110" s="35" t="s">
        <v>6</v>
      </c>
      <c r="J110" s="35" t="s">
        <v>1381</v>
      </c>
      <c r="K110" s="33" t="s">
        <v>119</v>
      </c>
      <c r="L110" s="35" t="s">
        <v>12</v>
      </c>
      <c r="M110" s="33" t="s">
        <v>1350</v>
      </c>
      <c r="N110" s="33" t="s">
        <v>125</v>
      </c>
      <c r="O110" s="33" t="s">
        <v>125</v>
      </c>
      <c r="P110" s="33" t="s">
        <v>119</v>
      </c>
      <c r="Q110" s="444">
        <v>58130078.813000001</v>
      </c>
      <c r="R110" s="444">
        <v>0</v>
      </c>
      <c r="S110" s="444">
        <v>0</v>
      </c>
      <c r="T110" s="444">
        <v>0</v>
      </c>
      <c r="U110" s="444">
        <v>0</v>
      </c>
      <c r="V110" s="445">
        <v>7512.2870000004768</v>
      </c>
      <c r="W110" s="445">
        <v>0</v>
      </c>
      <c r="X110" s="444">
        <v>58137591.100000001</v>
      </c>
      <c r="Y110" s="446">
        <v>41327</v>
      </c>
      <c r="Z110" s="446">
        <v>48636</v>
      </c>
      <c r="AA110" s="444">
        <v>77380000</v>
      </c>
      <c r="AB110" s="444">
        <v>75084685.136999995</v>
      </c>
      <c r="AC110" s="444">
        <v>11.498630136986302</v>
      </c>
      <c r="AD110" s="444">
        <v>20.024657534246575</v>
      </c>
      <c r="AE110" s="447">
        <v>0.02</v>
      </c>
      <c r="AF110" s="444">
        <v>668502657.11424661</v>
      </c>
      <c r="AG110" s="445">
        <v>1164185351.6435616</v>
      </c>
      <c r="AH110" s="445">
        <v>1162751.8220000002</v>
      </c>
      <c r="AI110" s="448">
        <v>11.498630136986302</v>
      </c>
      <c r="AJ110" s="448">
        <v>20.024657534246575</v>
      </c>
      <c r="AK110" s="449">
        <v>2.0000000000000004E-2</v>
      </c>
      <c r="AL110" s="437" t="s">
        <v>1442</v>
      </c>
    </row>
    <row r="111" spans="1:38">
      <c r="A111" s="33">
        <v>23178000</v>
      </c>
      <c r="B111" s="33">
        <v>1</v>
      </c>
      <c r="C111" s="33">
        <v>1</v>
      </c>
      <c r="D111" s="33">
        <v>1</v>
      </c>
      <c r="E111" s="35" t="s">
        <v>517</v>
      </c>
      <c r="F111" s="35" t="s">
        <v>1365</v>
      </c>
      <c r="G111" s="35" t="s">
        <v>1364</v>
      </c>
      <c r="H111" s="35" t="s">
        <v>1359</v>
      </c>
      <c r="I111" s="35" t="s">
        <v>6</v>
      </c>
      <c r="J111" s="35" t="s">
        <v>1381</v>
      </c>
      <c r="K111" s="33" t="s">
        <v>119</v>
      </c>
      <c r="L111" s="35" t="s">
        <v>12</v>
      </c>
      <c r="M111" s="33" t="s">
        <v>1350</v>
      </c>
      <c r="N111" s="33" t="s">
        <v>126</v>
      </c>
      <c r="O111" s="33" t="s">
        <v>126</v>
      </c>
      <c r="P111" s="33" t="s">
        <v>119</v>
      </c>
      <c r="Q111" s="444">
        <v>401914450.68000001</v>
      </c>
      <c r="R111" s="444">
        <v>0</v>
      </c>
      <c r="S111" s="444">
        <v>0</v>
      </c>
      <c r="T111" s="444">
        <v>0</v>
      </c>
      <c r="U111" s="444">
        <v>0</v>
      </c>
      <c r="V111" s="445">
        <v>0</v>
      </c>
      <c r="W111" s="445">
        <v>0</v>
      </c>
      <c r="X111" s="444">
        <v>401914450.68000001</v>
      </c>
      <c r="Y111" s="446">
        <v>41941</v>
      </c>
      <c r="Z111" s="446">
        <v>47382</v>
      </c>
      <c r="AA111" s="444">
        <v>509232882.64999998</v>
      </c>
      <c r="AB111" s="444">
        <v>484668867.74000001</v>
      </c>
      <c r="AC111" s="444">
        <v>8.0630136986301366</v>
      </c>
      <c r="AD111" s="444">
        <v>14.906849315068493</v>
      </c>
      <c r="AE111" s="447">
        <v>5.2000000000000005E-2</v>
      </c>
      <c r="AF111" s="444">
        <v>3240641721.5102463</v>
      </c>
      <c r="AG111" s="445">
        <v>5991278153.835288</v>
      </c>
      <c r="AH111" s="445">
        <v>20899551.435360003</v>
      </c>
      <c r="AI111" s="448">
        <v>8.0630136986301366</v>
      </c>
      <c r="AJ111" s="448">
        <v>14.906849315068493</v>
      </c>
      <c r="AK111" s="449">
        <v>5.2000000000000005E-2</v>
      </c>
      <c r="AL111" s="437" t="s">
        <v>1442</v>
      </c>
    </row>
    <row r="112" spans="1:38">
      <c r="A112" s="33">
        <v>23201000</v>
      </c>
      <c r="B112" s="33">
        <v>1</v>
      </c>
      <c r="C112" s="33">
        <v>1</v>
      </c>
      <c r="D112" s="33">
        <v>1</v>
      </c>
      <c r="E112" s="35" t="s">
        <v>1330</v>
      </c>
      <c r="F112" s="35" t="s">
        <v>1365</v>
      </c>
      <c r="G112" s="35" t="s">
        <v>1364</v>
      </c>
      <c r="H112" s="35" t="s">
        <v>1359</v>
      </c>
      <c r="I112" s="35" t="s">
        <v>6</v>
      </c>
      <c r="J112" s="35" t="s">
        <v>1381</v>
      </c>
      <c r="K112" s="33" t="s">
        <v>119</v>
      </c>
      <c r="L112" s="35" t="s">
        <v>12</v>
      </c>
      <c r="M112" s="33" t="s">
        <v>1350</v>
      </c>
      <c r="N112" s="33" t="s">
        <v>127</v>
      </c>
      <c r="O112" s="33" t="s">
        <v>127</v>
      </c>
      <c r="P112" s="33" t="s">
        <v>119</v>
      </c>
      <c r="Q112" s="444">
        <v>26806123.370000001</v>
      </c>
      <c r="R112" s="444">
        <v>2261816.8600000003</v>
      </c>
      <c r="S112" s="444">
        <v>0</v>
      </c>
      <c r="T112" s="444">
        <v>0</v>
      </c>
      <c r="U112" s="444">
        <v>0</v>
      </c>
      <c r="V112" s="445">
        <v>9689.4699999999993</v>
      </c>
      <c r="W112" s="445">
        <v>0</v>
      </c>
      <c r="X112" s="444">
        <v>29077629.699999999</v>
      </c>
      <c r="Y112" s="446">
        <v>43773</v>
      </c>
      <c r="Z112" s="446">
        <v>51034</v>
      </c>
      <c r="AA112" s="444">
        <v>60384134.346000001</v>
      </c>
      <c r="AB112" s="444">
        <v>60384134.346000001</v>
      </c>
      <c r="AC112" s="444">
        <v>18.068493150684933</v>
      </c>
      <c r="AD112" s="444">
        <v>19.893150684931506</v>
      </c>
      <c r="AE112" s="447">
        <v>0.02</v>
      </c>
      <c r="AF112" s="444">
        <v>525388953.07260275</v>
      </c>
      <c r="AG112" s="445">
        <v>578445669.18273973</v>
      </c>
      <c r="AH112" s="445">
        <v>581552.59400000004</v>
      </c>
      <c r="AI112" s="448">
        <v>18.068493150684933</v>
      </c>
      <c r="AJ112" s="448">
        <v>19.893150684931509</v>
      </c>
      <c r="AK112" s="449">
        <v>0.02</v>
      </c>
      <c r="AL112" s="437" t="s">
        <v>1442</v>
      </c>
    </row>
    <row r="113" spans="1:38">
      <c r="A113" s="33">
        <v>23196000</v>
      </c>
      <c r="B113" s="33">
        <v>1</v>
      </c>
      <c r="C113" s="33">
        <v>1</v>
      </c>
      <c r="D113" s="33">
        <v>1</v>
      </c>
      <c r="E113" s="35" t="s">
        <v>1330</v>
      </c>
      <c r="F113" s="35" t="s">
        <v>1365</v>
      </c>
      <c r="G113" s="35" t="s">
        <v>1364</v>
      </c>
      <c r="H113" s="35" t="s">
        <v>1359</v>
      </c>
      <c r="I113" s="35" t="s">
        <v>6</v>
      </c>
      <c r="J113" s="35" t="s">
        <v>1381</v>
      </c>
      <c r="K113" s="33" t="s">
        <v>119</v>
      </c>
      <c r="L113" s="35" t="s">
        <v>12</v>
      </c>
      <c r="M113" s="33" t="s">
        <v>1350</v>
      </c>
      <c r="N113" s="33" t="s">
        <v>128</v>
      </c>
      <c r="O113" s="33" t="s">
        <v>128</v>
      </c>
      <c r="P113" s="33" t="s">
        <v>119</v>
      </c>
      <c r="Q113" s="444">
        <v>45609424.667999998</v>
      </c>
      <c r="R113" s="444">
        <v>4317785.8899999997</v>
      </c>
      <c r="S113" s="444">
        <v>0</v>
      </c>
      <c r="T113" s="444">
        <v>0</v>
      </c>
      <c r="U113" s="444">
        <v>0</v>
      </c>
      <c r="V113" s="445">
        <v>367340.08</v>
      </c>
      <c r="W113" s="445">
        <v>0</v>
      </c>
      <c r="X113" s="444">
        <v>50294550.640000001</v>
      </c>
      <c r="Y113" s="446">
        <v>43446</v>
      </c>
      <c r="Z113" s="446">
        <v>50485</v>
      </c>
      <c r="AA113" s="444">
        <v>75163134.240999997</v>
      </c>
      <c r="AB113" s="444">
        <v>75163134.240999997</v>
      </c>
      <c r="AC113" s="444">
        <v>16.564383561643837</v>
      </c>
      <c r="AD113" s="444">
        <v>19.284931506849315</v>
      </c>
      <c r="AE113" s="447">
        <v>0.02</v>
      </c>
      <c r="AF113" s="444">
        <v>833098227.86147952</v>
      </c>
      <c r="AG113" s="445">
        <v>969926964.26016438</v>
      </c>
      <c r="AH113" s="445">
        <v>1005891.0128</v>
      </c>
      <c r="AI113" s="448">
        <v>16.564383561643837</v>
      </c>
      <c r="AJ113" s="448">
        <v>19.284931506849315</v>
      </c>
      <c r="AK113" s="449">
        <v>0.02</v>
      </c>
      <c r="AL113" s="437" t="s">
        <v>1442</v>
      </c>
    </row>
    <row r="114" spans="1:38">
      <c r="A114" s="33">
        <v>23158000</v>
      </c>
      <c r="B114" s="33">
        <v>1</v>
      </c>
      <c r="C114" s="33">
        <v>1</v>
      </c>
      <c r="D114" s="33">
        <v>1</v>
      </c>
      <c r="E114" s="35" t="s">
        <v>517</v>
      </c>
      <c r="F114" s="35" t="s">
        <v>1365</v>
      </c>
      <c r="G114" s="35" t="s">
        <v>1364</v>
      </c>
      <c r="H114" s="35" t="s">
        <v>1359</v>
      </c>
      <c r="I114" s="35" t="s">
        <v>6</v>
      </c>
      <c r="J114" s="35" t="s">
        <v>1381</v>
      </c>
      <c r="K114" s="33" t="s">
        <v>119</v>
      </c>
      <c r="L114" s="35" t="s">
        <v>12</v>
      </c>
      <c r="M114" s="33" t="s">
        <v>1350</v>
      </c>
      <c r="N114" s="33" t="s">
        <v>129</v>
      </c>
      <c r="O114" s="33" t="s">
        <v>129</v>
      </c>
      <c r="P114" s="33" t="s">
        <v>119</v>
      </c>
      <c r="Q114" s="444">
        <v>1028344166.6900001</v>
      </c>
      <c r="R114" s="444">
        <v>0</v>
      </c>
      <c r="S114" s="444">
        <v>0</v>
      </c>
      <c r="T114" s="444">
        <v>0</v>
      </c>
      <c r="U114" s="444">
        <v>0</v>
      </c>
      <c r="V114" s="445">
        <v>0</v>
      </c>
      <c r="W114" s="445">
        <v>0</v>
      </c>
      <c r="X114" s="444">
        <v>1028344166.6900001</v>
      </c>
      <c r="Y114" s="446">
        <v>40332</v>
      </c>
      <c r="Z114" s="446">
        <v>45921</v>
      </c>
      <c r="AA114" s="444">
        <v>1682745000</v>
      </c>
      <c r="AB114" s="444">
        <v>1682745000</v>
      </c>
      <c r="AC114" s="444">
        <v>4.0602739726027401</v>
      </c>
      <c r="AD114" s="444">
        <v>15.312328767123288</v>
      </c>
      <c r="AE114" s="447">
        <v>6.9000000000000006E-2</v>
      </c>
      <c r="AF114" s="444">
        <v>4175359054.8892608</v>
      </c>
      <c r="AG114" s="445">
        <v>15746343966.110714</v>
      </c>
      <c r="AH114" s="445">
        <v>70955747.501610011</v>
      </c>
      <c r="AI114" s="448">
        <v>4.0602739726027401</v>
      </c>
      <c r="AJ114" s="448">
        <v>15.312328767123288</v>
      </c>
      <c r="AK114" s="449">
        <v>6.9000000000000006E-2</v>
      </c>
      <c r="AL114" s="437" t="s">
        <v>1442</v>
      </c>
    </row>
    <row r="115" spans="1:38" ht="15" customHeight="1">
      <c r="A115" s="33">
        <v>23175000</v>
      </c>
      <c r="B115" s="33">
        <v>1</v>
      </c>
      <c r="C115" s="33">
        <v>1</v>
      </c>
      <c r="D115" s="33">
        <v>0</v>
      </c>
      <c r="E115" s="35" t="s">
        <v>517</v>
      </c>
      <c r="F115" s="35" t="s">
        <v>1365</v>
      </c>
      <c r="G115" s="35" t="s">
        <v>1361</v>
      </c>
      <c r="H115" s="35" t="s">
        <v>1361</v>
      </c>
      <c r="I115" s="35" t="s">
        <v>1361</v>
      </c>
      <c r="J115" s="35" t="s">
        <v>1381</v>
      </c>
      <c r="K115" s="33" t="s">
        <v>130</v>
      </c>
      <c r="L115" s="35" t="s">
        <v>131</v>
      </c>
      <c r="M115" s="33" t="s">
        <v>1350</v>
      </c>
      <c r="N115" s="33" t="s">
        <v>132</v>
      </c>
      <c r="O115" s="33" t="s">
        <v>132</v>
      </c>
      <c r="P115" s="33" t="s">
        <v>130</v>
      </c>
      <c r="Q115" s="444">
        <v>78304739.709999993</v>
      </c>
      <c r="R115" s="444">
        <v>0</v>
      </c>
      <c r="S115" s="444">
        <v>0</v>
      </c>
      <c r="T115" s="444">
        <v>0</v>
      </c>
      <c r="U115" s="444">
        <v>0</v>
      </c>
      <c r="V115" s="445">
        <v>0</v>
      </c>
      <c r="W115" s="445">
        <v>0</v>
      </c>
      <c r="X115" s="444">
        <v>78304739.709999993</v>
      </c>
      <c r="Y115" s="446">
        <v>41576</v>
      </c>
      <c r="Z115" s="446">
        <v>47112</v>
      </c>
      <c r="AA115" s="444">
        <v>195239817.55000001</v>
      </c>
      <c r="AB115" s="444">
        <v>195239817.55000001</v>
      </c>
      <c r="AC115" s="444">
        <v>7.3232876712328769</v>
      </c>
      <c r="AD115" s="444">
        <v>15.167123287671233</v>
      </c>
      <c r="AE115" s="447">
        <v>7.4499999999999997E-2</v>
      </c>
      <c r="AF115" s="444">
        <v>573448134.91734242</v>
      </c>
      <c r="AG115" s="445">
        <v>1187657641.1905751</v>
      </c>
      <c r="AH115" s="445">
        <v>5833703.1083949991</v>
      </c>
      <c r="AI115" s="448">
        <v>7.3232876712328769</v>
      </c>
      <c r="AJ115" s="448">
        <v>15.167123287671231</v>
      </c>
      <c r="AK115" s="449">
        <v>7.4499999999999997E-2</v>
      </c>
      <c r="AL115" s="437" t="s">
        <v>1442</v>
      </c>
    </row>
    <row r="116" spans="1:38" ht="15" customHeight="1">
      <c r="A116" s="33">
        <v>23162000</v>
      </c>
      <c r="B116" s="33">
        <v>1</v>
      </c>
      <c r="C116" s="33">
        <v>1</v>
      </c>
      <c r="D116" s="33">
        <v>0</v>
      </c>
      <c r="E116" s="35" t="s">
        <v>517</v>
      </c>
      <c r="F116" s="35" t="s">
        <v>1365</v>
      </c>
      <c r="G116" s="35" t="s">
        <v>1361</v>
      </c>
      <c r="H116" s="35" t="s">
        <v>1361</v>
      </c>
      <c r="I116" s="35" t="s">
        <v>1361</v>
      </c>
      <c r="J116" s="35" t="s">
        <v>1381</v>
      </c>
      <c r="K116" s="33" t="s">
        <v>130</v>
      </c>
      <c r="L116" s="35" t="s">
        <v>133</v>
      </c>
      <c r="M116" s="33" t="s">
        <v>1350</v>
      </c>
      <c r="N116" s="33" t="s">
        <v>134</v>
      </c>
      <c r="O116" s="33" t="s">
        <v>134</v>
      </c>
      <c r="P116" s="33" t="s">
        <v>130</v>
      </c>
      <c r="Q116" s="444">
        <v>7853136.6600000001</v>
      </c>
      <c r="R116" s="444">
        <v>0</v>
      </c>
      <c r="S116" s="444">
        <v>0</v>
      </c>
      <c r="T116" s="444">
        <v>0</v>
      </c>
      <c r="U116" s="444">
        <v>0</v>
      </c>
      <c r="V116" s="445">
        <v>0</v>
      </c>
      <c r="W116" s="445">
        <v>0</v>
      </c>
      <c r="X116" s="444">
        <v>7853136.6600000001</v>
      </c>
      <c r="Y116" s="446">
        <v>40645</v>
      </c>
      <c r="Z116" s="446">
        <v>44640</v>
      </c>
      <c r="AA116" s="444">
        <v>49891197.420000002</v>
      </c>
      <c r="AB116" s="444">
        <v>49891197.420000002</v>
      </c>
      <c r="AC116" s="444">
        <v>0.55068493150684927</v>
      </c>
      <c r="AD116" s="444">
        <v>10.945205479452055</v>
      </c>
      <c r="AE116" s="447">
        <v>7.9000000000000001E-2</v>
      </c>
      <c r="AF116" s="444">
        <v>4324604.0237260275</v>
      </c>
      <c r="AG116" s="445">
        <v>85954194.401917815</v>
      </c>
      <c r="AH116" s="445">
        <v>620397.79613999999</v>
      </c>
      <c r="AI116" s="448">
        <v>0.55068493150684927</v>
      </c>
      <c r="AJ116" s="448">
        <v>10.945205479452056</v>
      </c>
      <c r="AK116" s="449">
        <v>7.9000000000000001E-2</v>
      </c>
      <c r="AL116" s="437" t="s">
        <v>1442</v>
      </c>
    </row>
    <row r="117" spans="1:38" ht="15" customHeight="1">
      <c r="A117" s="33">
        <v>23174000</v>
      </c>
      <c r="B117" s="33">
        <v>1</v>
      </c>
      <c r="C117" s="33">
        <v>1</v>
      </c>
      <c r="D117" s="33">
        <v>0</v>
      </c>
      <c r="E117" s="35" t="s">
        <v>1337</v>
      </c>
      <c r="F117" s="35" t="s">
        <v>1365</v>
      </c>
      <c r="G117" s="35" t="s">
        <v>1364</v>
      </c>
      <c r="H117" s="35" t="s">
        <v>1363</v>
      </c>
      <c r="I117" s="35" t="s">
        <v>1371</v>
      </c>
      <c r="J117" s="35" t="s">
        <v>1381</v>
      </c>
      <c r="K117" s="33" t="s">
        <v>135</v>
      </c>
      <c r="L117" s="35" t="s">
        <v>136</v>
      </c>
      <c r="M117" s="33" t="s">
        <v>1350</v>
      </c>
      <c r="N117" s="33" t="s">
        <v>137</v>
      </c>
      <c r="O117" s="33" t="s">
        <v>137</v>
      </c>
      <c r="P117" s="33" t="s">
        <v>135</v>
      </c>
      <c r="Q117" s="444">
        <v>43706264.498000003</v>
      </c>
      <c r="R117" s="444">
        <v>0</v>
      </c>
      <c r="S117" s="444">
        <v>0</v>
      </c>
      <c r="T117" s="444">
        <v>0</v>
      </c>
      <c r="U117" s="444">
        <v>0</v>
      </c>
      <c r="V117" s="445">
        <v>-502370.8580000028</v>
      </c>
      <c r="W117" s="445">
        <v>0</v>
      </c>
      <c r="X117" s="444">
        <v>43203893.640000001</v>
      </c>
      <c r="Y117" s="446">
        <v>41520</v>
      </c>
      <c r="Z117" s="446">
        <v>56147</v>
      </c>
      <c r="AA117" s="444">
        <v>64989000</v>
      </c>
      <c r="AB117" s="444">
        <v>64989000</v>
      </c>
      <c r="AC117" s="444">
        <v>32.076712328767123</v>
      </c>
      <c r="AD117" s="444">
        <v>40.073972602739723</v>
      </c>
      <c r="AE117" s="447">
        <v>2E-3</v>
      </c>
      <c r="AF117" s="444">
        <v>1385838867.7729316</v>
      </c>
      <c r="AG117" s="445">
        <v>1731351650.0610409</v>
      </c>
      <c r="AH117" s="445">
        <v>86407.787280000004</v>
      </c>
      <c r="AI117" s="448">
        <v>32.076712328767123</v>
      </c>
      <c r="AJ117" s="448">
        <v>40.073972602739723</v>
      </c>
      <c r="AK117" s="449">
        <v>2E-3</v>
      </c>
      <c r="AL117" s="437" t="s">
        <v>1442</v>
      </c>
    </row>
    <row r="118" spans="1:38" ht="15" customHeight="1">
      <c r="A118" s="33">
        <v>23161000</v>
      </c>
      <c r="B118" s="33">
        <v>1</v>
      </c>
      <c r="C118" s="33">
        <v>1</v>
      </c>
      <c r="D118" s="33">
        <v>0</v>
      </c>
      <c r="E118" s="35" t="s">
        <v>1337</v>
      </c>
      <c r="F118" s="35" t="s">
        <v>1365</v>
      </c>
      <c r="G118" s="35" t="s">
        <v>1364</v>
      </c>
      <c r="H118" s="35" t="s">
        <v>1363</v>
      </c>
      <c r="I118" s="35" t="s">
        <v>1371</v>
      </c>
      <c r="J118" s="35" t="s">
        <v>1381</v>
      </c>
      <c r="K118" s="33" t="s">
        <v>135</v>
      </c>
      <c r="L118" s="35" t="s">
        <v>136</v>
      </c>
      <c r="M118" s="33" t="s">
        <v>1350</v>
      </c>
      <c r="N118" s="33" t="s">
        <v>135</v>
      </c>
      <c r="O118" s="33" t="s">
        <v>135</v>
      </c>
      <c r="P118" s="33" t="s">
        <v>135</v>
      </c>
      <c r="Q118" s="444">
        <v>36085631.016000003</v>
      </c>
      <c r="R118" s="444">
        <v>0</v>
      </c>
      <c r="S118" s="444">
        <v>0</v>
      </c>
      <c r="T118" s="444">
        <v>0</v>
      </c>
      <c r="U118" s="444">
        <v>0</v>
      </c>
      <c r="V118" s="445">
        <v>-414777.36600000411</v>
      </c>
      <c r="W118" s="445">
        <v>0</v>
      </c>
      <c r="X118" s="444">
        <v>35670853.649999999</v>
      </c>
      <c r="Y118" s="446">
        <v>40534</v>
      </c>
      <c r="Z118" s="446">
        <v>49663</v>
      </c>
      <c r="AA118" s="444">
        <v>44804146.468999997</v>
      </c>
      <c r="AB118" s="444">
        <v>44804146.468999997</v>
      </c>
      <c r="AC118" s="444">
        <v>14.312328767123288</v>
      </c>
      <c r="AD118" s="444">
        <v>25.010958904109589</v>
      </c>
      <c r="AE118" s="447">
        <v>0.02</v>
      </c>
      <c r="AF118" s="444">
        <v>510532984.8427397</v>
      </c>
      <c r="AG118" s="445">
        <v>892162254.71465755</v>
      </c>
      <c r="AH118" s="445">
        <v>713417.07299999997</v>
      </c>
      <c r="AI118" s="448">
        <v>14.312328767123288</v>
      </c>
      <c r="AJ118" s="448">
        <v>25.010958904109589</v>
      </c>
      <c r="AK118" s="449">
        <v>0.02</v>
      </c>
      <c r="AL118" s="437" t="s">
        <v>1442</v>
      </c>
    </row>
    <row r="119" spans="1:38">
      <c r="A119" s="33">
        <v>23156000</v>
      </c>
      <c r="B119" s="33">
        <v>1</v>
      </c>
      <c r="C119" s="33">
        <v>1</v>
      </c>
      <c r="D119" s="33">
        <v>1</v>
      </c>
      <c r="E119" s="35" t="s">
        <v>1331</v>
      </c>
      <c r="F119" s="35" t="s">
        <v>1365</v>
      </c>
      <c r="G119" s="35" t="s">
        <v>1364</v>
      </c>
      <c r="H119" s="35" t="s">
        <v>1359</v>
      </c>
      <c r="I119" s="35" t="s">
        <v>6</v>
      </c>
      <c r="J119" s="35" t="s">
        <v>1381</v>
      </c>
      <c r="K119" s="33" t="s">
        <v>138</v>
      </c>
      <c r="L119" s="35" t="s">
        <v>16</v>
      </c>
      <c r="M119" s="33" t="s">
        <v>1350</v>
      </c>
      <c r="N119" s="33" t="s">
        <v>139</v>
      </c>
      <c r="O119" s="33" t="s">
        <v>139</v>
      </c>
      <c r="P119" s="33" t="s">
        <v>138</v>
      </c>
      <c r="Q119" s="444">
        <v>1164287.925</v>
      </c>
      <c r="R119" s="444">
        <v>0</v>
      </c>
      <c r="S119" s="444">
        <v>0</v>
      </c>
      <c r="T119" s="444">
        <v>0</v>
      </c>
      <c r="U119" s="444">
        <v>0</v>
      </c>
      <c r="V119" s="445">
        <v>-4713.1149999999907</v>
      </c>
      <c r="W119" s="445">
        <v>0</v>
      </c>
      <c r="X119" s="444">
        <v>1159574.81</v>
      </c>
      <c r="Y119" s="446">
        <v>40165</v>
      </c>
      <c r="Z119" s="446">
        <v>51135</v>
      </c>
      <c r="AA119" s="444">
        <v>1164287.925</v>
      </c>
      <c r="AB119" s="444">
        <v>1164287.925</v>
      </c>
      <c r="AC119" s="444">
        <v>18.345205479452055</v>
      </c>
      <c r="AD119" s="444">
        <v>30.054794520547944</v>
      </c>
      <c r="AE119" s="447">
        <v>0</v>
      </c>
      <c r="AF119" s="444">
        <v>21272638.158246577</v>
      </c>
      <c r="AG119" s="445">
        <v>34850782.645753421</v>
      </c>
      <c r="AH119" s="445">
        <v>0</v>
      </c>
      <c r="AI119" s="448">
        <v>18.345205479452055</v>
      </c>
      <c r="AJ119" s="448">
        <v>30.05479452054794</v>
      </c>
      <c r="AK119" s="449">
        <v>0</v>
      </c>
      <c r="AL119" s="437" t="s">
        <v>1442</v>
      </c>
    </row>
    <row r="120" spans="1:38">
      <c r="A120" s="33">
        <v>23151000</v>
      </c>
      <c r="B120" s="33">
        <v>1</v>
      </c>
      <c r="C120" s="33">
        <v>1</v>
      </c>
      <c r="D120" s="33">
        <v>1</v>
      </c>
      <c r="E120" s="35" t="s">
        <v>1331</v>
      </c>
      <c r="F120" s="35" t="s">
        <v>1365</v>
      </c>
      <c r="G120" s="35" t="s">
        <v>1364</v>
      </c>
      <c r="H120" s="35" t="s">
        <v>1359</v>
      </c>
      <c r="I120" s="35" t="s">
        <v>6</v>
      </c>
      <c r="J120" s="35" t="s">
        <v>1381</v>
      </c>
      <c r="K120" s="33" t="s">
        <v>138</v>
      </c>
      <c r="L120" s="35" t="s">
        <v>16</v>
      </c>
      <c r="M120" s="33" t="s">
        <v>1350</v>
      </c>
      <c r="N120" s="33" t="s">
        <v>140</v>
      </c>
      <c r="O120" s="33" t="s">
        <v>140</v>
      </c>
      <c r="P120" s="33" t="s">
        <v>138</v>
      </c>
      <c r="Q120" s="444">
        <v>769952</v>
      </c>
      <c r="R120" s="444">
        <v>0</v>
      </c>
      <c r="S120" s="444">
        <v>0</v>
      </c>
      <c r="T120" s="444">
        <v>0</v>
      </c>
      <c r="U120" s="444">
        <v>0</v>
      </c>
      <c r="V120" s="445">
        <v>-3116.8199999999488</v>
      </c>
      <c r="W120" s="445">
        <v>0</v>
      </c>
      <c r="X120" s="444">
        <v>766835.18</v>
      </c>
      <c r="Y120" s="446">
        <v>37630</v>
      </c>
      <c r="Z120" s="446">
        <v>49309</v>
      </c>
      <c r="AA120" s="444">
        <v>1115872.567</v>
      </c>
      <c r="AB120" s="444">
        <v>1115872.567</v>
      </c>
      <c r="AC120" s="444">
        <v>13.342465753424657</v>
      </c>
      <c r="AD120" s="444">
        <v>31.997260273972604</v>
      </c>
      <c r="AE120" s="447">
        <v>0</v>
      </c>
      <c r="AF120" s="444">
        <v>10231472.127671232</v>
      </c>
      <c r="AG120" s="445">
        <v>24536624.841698632</v>
      </c>
      <c r="AH120" s="445">
        <v>0</v>
      </c>
      <c r="AI120" s="448">
        <v>13.342465753424657</v>
      </c>
      <c r="AJ120" s="448">
        <v>31.997260273972604</v>
      </c>
      <c r="AK120" s="449">
        <v>0</v>
      </c>
      <c r="AL120" s="437" t="s">
        <v>1442</v>
      </c>
    </row>
    <row r="121" spans="1:38">
      <c r="A121" s="33">
        <v>21016100</v>
      </c>
      <c r="B121" s="33">
        <v>1</v>
      </c>
      <c r="C121" s="33">
        <v>1</v>
      </c>
      <c r="D121" s="33">
        <v>1</v>
      </c>
      <c r="E121" s="35" t="s">
        <v>1331</v>
      </c>
      <c r="F121" s="35" t="s">
        <v>1365</v>
      </c>
      <c r="G121" s="35" t="s">
        <v>1364</v>
      </c>
      <c r="H121" s="35" t="s">
        <v>1359</v>
      </c>
      <c r="I121" s="35" t="s">
        <v>6</v>
      </c>
      <c r="J121" s="35" t="s">
        <v>1381</v>
      </c>
      <c r="K121" s="33" t="s">
        <v>138</v>
      </c>
      <c r="L121" s="35" t="s">
        <v>12</v>
      </c>
      <c r="M121" s="33" t="s">
        <v>1350</v>
      </c>
      <c r="N121" s="33" t="s">
        <v>141</v>
      </c>
      <c r="O121" s="33" t="s">
        <v>141</v>
      </c>
      <c r="P121" s="33" t="s">
        <v>138</v>
      </c>
      <c r="Q121" s="444">
        <v>400503.39</v>
      </c>
      <c r="R121" s="444">
        <v>0</v>
      </c>
      <c r="S121" s="444">
        <v>0</v>
      </c>
      <c r="T121" s="444">
        <v>0</v>
      </c>
      <c r="U121" s="444">
        <v>0</v>
      </c>
      <c r="V121" s="445">
        <v>-1621.2700000000186</v>
      </c>
      <c r="W121" s="445">
        <v>0</v>
      </c>
      <c r="X121" s="444">
        <v>398882.12</v>
      </c>
      <c r="Y121" s="446">
        <v>35012</v>
      </c>
      <c r="Z121" s="446">
        <v>46022</v>
      </c>
      <c r="AA121" s="444">
        <v>1601971.621</v>
      </c>
      <c r="AB121" s="444">
        <v>1601971.621</v>
      </c>
      <c r="AC121" s="444">
        <v>4.3369863013698629</v>
      </c>
      <c r="AD121" s="444">
        <v>30.164383561643834</v>
      </c>
      <c r="AE121" s="447">
        <v>0</v>
      </c>
      <c r="AF121" s="444">
        <v>1729946.2903013697</v>
      </c>
      <c r="AG121" s="445">
        <v>12032033.263561644</v>
      </c>
      <c r="AH121" s="445">
        <v>0</v>
      </c>
      <c r="AI121" s="448">
        <v>4.3369863013698629</v>
      </c>
      <c r="AJ121" s="448">
        <v>30.164383561643834</v>
      </c>
      <c r="AK121" s="449">
        <v>0</v>
      </c>
      <c r="AL121" s="437" t="s">
        <v>1442</v>
      </c>
    </row>
    <row r="122" spans="1:38">
      <c r="A122" s="33">
        <v>21019100</v>
      </c>
      <c r="B122" s="33">
        <v>1</v>
      </c>
      <c r="C122" s="33">
        <v>1</v>
      </c>
      <c r="D122" s="33">
        <v>1</v>
      </c>
      <c r="E122" s="35" t="s">
        <v>1331</v>
      </c>
      <c r="F122" s="35" t="s">
        <v>1365</v>
      </c>
      <c r="G122" s="35" t="s">
        <v>1364</v>
      </c>
      <c r="H122" s="35" t="s">
        <v>1359</v>
      </c>
      <c r="I122" s="35" t="s">
        <v>6</v>
      </c>
      <c r="J122" s="35" t="s">
        <v>1381</v>
      </c>
      <c r="K122" s="33" t="s">
        <v>138</v>
      </c>
      <c r="L122" s="35" t="s">
        <v>12</v>
      </c>
      <c r="M122" s="33" t="s">
        <v>1350</v>
      </c>
      <c r="N122" s="33" t="s">
        <v>142</v>
      </c>
      <c r="O122" s="33" t="s">
        <v>142</v>
      </c>
      <c r="P122" s="33" t="s">
        <v>138</v>
      </c>
      <c r="Q122" s="444">
        <v>502574.10200000001</v>
      </c>
      <c r="R122" s="444">
        <v>0</v>
      </c>
      <c r="S122" s="444">
        <v>0</v>
      </c>
      <c r="T122" s="444">
        <v>0</v>
      </c>
      <c r="U122" s="444">
        <v>0</v>
      </c>
      <c r="V122" s="445">
        <v>-2034.4519999999902</v>
      </c>
      <c r="W122" s="445">
        <v>0</v>
      </c>
      <c r="X122" s="444">
        <v>500539.65</v>
      </c>
      <c r="Y122" s="446">
        <v>36068</v>
      </c>
      <c r="Z122" s="446">
        <v>46752</v>
      </c>
      <c r="AA122" s="444">
        <v>1435895.666</v>
      </c>
      <c r="AB122" s="444">
        <v>1435895.666</v>
      </c>
      <c r="AC122" s="444">
        <v>6.3369863013698629</v>
      </c>
      <c r="AD122" s="444">
        <v>29.271232876712329</v>
      </c>
      <c r="AE122" s="447">
        <v>0</v>
      </c>
      <c r="AF122" s="444">
        <v>3171912.9053424657</v>
      </c>
      <c r="AG122" s="445">
        <v>14651412.659178084</v>
      </c>
      <c r="AH122" s="445">
        <v>0</v>
      </c>
      <c r="AI122" s="448">
        <v>6.3369863013698629</v>
      </c>
      <c r="AJ122" s="448">
        <v>29.271232876712329</v>
      </c>
      <c r="AK122" s="449">
        <v>0</v>
      </c>
      <c r="AL122" s="437" t="s">
        <v>1442</v>
      </c>
    </row>
    <row r="123" spans="1:38">
      <c r="A123" s="33">
        <v>21015100</v>
      </c>
      <c r="B123" s="33">
        <v>1</v>
      </c>
      <c r="C123" s="33">
        <v>1</v>
      </c>
      <c r="D123" s="33">
        <v>1</v>
      </c>
      <c r="E123" s="35" t="s">
        <v>1331</v>
      </c>
      <c r="F123" s="35" t="s">
        <v>1365</v>
      </c>
      <c r="G123" s="35" t="s">
        <v>1364</v>
      </c>
      <c r="H123" s="35" t="s">
        <v>1359</v>
      </c>
      <c r="I123" s="35" t="s">
        <v>6</v>
      </c>
      <c r="J123" s="35" t="s">
        <v>1381</v>
      </c>
      <c r="K123" s="33" t="s">
        <v>138</v>
      </c>
      <c r="L123" s="35" t="s">
        <v>12</v>
      </c>
      <c r="M123" s="33" t="s">
        <v>1350</v>
      </c>
      <c r="N123" s="33" t="s">
        <v>143</v>
      </c>
      <c r="O123" s="33" t="s">
        <v>143</v>
      </c>
      <c r="P123" s="33" t="s">
        <v>138</v>
      </c>
      <c r="Q123" s="444">
        <v>440916.88099999999</v>
      </c>
      <c r="R123" s="444">
        <v>0</v>
      </c>
      <c r="S123" s="444">
        <v>0</v>
      </c>
      <c r="T123" s="444">
        <v>0</v>
      </c>
      <c r="U123" s="444">
        <v>0</v>
      </c>
      <c r="V123" s="445">
        <v>-1784.8609999999753</v>
      </c>
      <c r="W123" s="445">
        <v>0</v>
      </c>
      <c r="X123" s="444">
        <v>439132.02</v>
      </c>
      <c r="Y123" s="446">
        <v>34632</v>
      </c>
      <c r="Z123" s="446">
        <v>45657</v>
      </c>
      <c r="AA123" s="444">
        <v>2939397.4730000002</v>
      </c>
      <c r="AB123" s="444">
        <v>2939397.4730000002</v>
      </c>
      <c r="AC123" s="444">
        <v>3.3369863013698629</v>
      </c>
      <c r="AD123" s="444">
        <v>30.205479452054796</v>
      </c>
      <c r="AE123" s="447">
        <v>0</v>
      </c>
      <c r="AF123" s="444">
        <v>1465377.5352328767</v>
      </c>
      <c r="AG123" s="445">
        <v>13264193.206849316</v>
      </c>
      <c r="AH123" s="445">
        <v>0</v>
      </c>
      <c r="AI123" s="448">
        <v>3.3369863013698629</v>
      </c>
      <c r="AJ123" s="448">
        <v>30.205479452054796</v>
      </c>
      <c r="AK123" s="449">
        <v>0</v>
      </c>
      <c r="AL123" s="437" t="s">
        <v>1442</v>
      </c>
    </row>
    <row r="124" spans="1:38">
      <c r="A124" s="33">
        <v>21014100</v>
      </c>
      <c r="B124" s="33">
        <v>1</v>
      </c>
      <c r="C124" s="33">
        <v>1</v>
      </c>
      <c r="D124" s="33">
        <v>1</v>
      </c>
      <c r="E124" s="35" t="s">
        <v>1331</v>
      </c>
      <c r="F124" s="35" t="s">
        <v>1365</v>
      </c>
      <c r="G124" s="35" t="s">
        <v>1364</v>
      </c>
      <c r="H124" s="35" t="s">
        <v>1359</v>
      </c>
      <c r="I124" s="35" t="s">
        <v>6</v>
      </c>
      <c r="J124" s="35" t="s">
        <v>1381</v>
      </c>
      <c r="K124" s="33" t="s">
        <v>138</v>
      </c>
      <c r="L124" s="35" t="s">
        <v>12</v>
      </c>
      <c r="M124" s="33" t="s">
        <v>1350</v>
      </c>
      <c r="N124" s="33" t="s">
        <v>144</v>
      </c>
      <c r="O124" s="33" t="s">
        <v>144</v>
      </c>
      <c r="P124" s="33" t="s">
        <v>138</v>
      </c>
      <c r="Q124" s="444">
        <v>440916.88099999999</v>
      </c>
      <c r="R124" s="444">
        <v>0</v>
      </c>
      <c r="S124" s="444">
        <v>0</v>
      </c>
      <c r="T124" s="444">
        <v>0</v>
      </c>
      <c r="U124" s="444">
        <v>0</v>
      </c>
      <c r="V124" s="445">
        <v>-1784.8609999999753</v>
      </c>
      <c r="W124" s="445">
        <v>0</v>
      </c>
      <c r="X124" s="444">
        <v>439132.02</v>
      </c>
      <c r="Y124" s="446">
        <v>34515</v>
      </c>
      <c r="Z124" s="446">
        <v>45647</v>
      </c>
      <c r="AA124" s="444">
        <v>2939397.4730000002</v>
      </c>
      <c r="AB124" s="444">
        <v>2939397.4730000002</v>
      </c>
      <c r="AC124" s="444">
        <v>3.3095890410958906</v>
      </c>
      <c r="AD124" s="444">
        <v>30.4986301369863</v>
      </c>
      <c r="AE124" s="447">
        <v>0</v>
      </c>
      <c r="AF124" s="444">
        <v>1453346.5209863016</v>
      </c>
      <c r="AG124" s="445">
        <v>13392925.059287671</v>
      </c>
      <c r="AH124" s="445">
        <v>0</v>
      </c>
      <c r="AI124" s="448">
        <v>3.3095890410958906</v>
      </c>
      <c r="AJ124" s="448">
        <v>30.4986301369863</v>
      </c>
      <c r="AK124" s="449">
        <v>0</v>
      </c>
      <c r="AL124" s="437" t="s">
        <v>1442</v>
      </c>
    </row>
    <row r="125" spans="1:38">
      <c r="A125" s="33">
        <v>21009100</v>
      </c>
      <c r="B125" s="33">
        <v>1</v>
      </c>
      <c r="C125" s="33">
        <v>1</v>
      </c>
      <c r="D125" s="33">
        <v>1</v>
      </c>
      <c r="E125" s="35" t="s">
        <v>1331</v>
      </c>
      <c r="F125" s="35" t="s">
        <v>1365</v>
      </c>
      <c r="G125" s="35" t="s">
        <v>1364</v>
      </c>
      <c r="H125" s="35" t="s">
        <v>1359</v>
      </c>
      <c r="I125" s="35" t="s">
        <v>6</v>
      </c>
      <c r="J125" s="35" t="s">
        <v>1381</v>
      </c>
      <c r="K125" s="33" t="s">
        <v>138</v>
      </c>
      <c r="L125" s="35" t="s">
        <v>12</v>
      </c>
      <c r="M125" s="33" t="s">
        <v>1350</v>
      </c>
      <c r="N125" s="33" t="s">
        <v>145</v>
      </c>
      <c r="O125" s="33" t="s">
        <v>145</v>
      </c>
      <c r="P125" s="33" t="s">
        <v>138</v>
      </c>
      <c r="Q125" s="444">
        <v>288548.31400000001</v>
      </c>
      <c r="R125" s="444">
        <v>0</v>
      </c>
      <c r="S125" s="444">
        <v>0</v>
      </c>
      <c r="T125" s="444">
        <v>0</v>
      </c>
      <c r="U125" s="444">
        <v>0</v>
      </c>
      <c r="V125" s="445">
        <v>-1168.064000000013</v>
      </c>
      <c r="W125" s="445">
        <v>0</v>
      </c>
      <c r="X125" s="444">
        <v>287380.25</v>
      </c>
      <c r="Y125" s="446">
        <v>33959</v>
      </c>
      <c r="Z125" s="446">
        <v>44926</v>
      </c>
      <c r="AA125" s="444">
        <v>2322124.0060000001</v>
      </c>
      <c r="AB125" s="444">
        <v>2322124.0060000001</v>
      </c>
      <c r="AC125" s="444">
        <v>1.3342465753424657</v>
      </c>
      <c r="AD125" s="444">
        <v>30.046575342465754</v>
      </c>
      <c r="AE125" s="447">
        <v>0</v>
      </c>
      <c r="AF125" s="444">
        <v>383436.11438356165</v>
      </c>
      <c r="AG125" s="445">
        <v>8634792.333561644</v>
      </c>
      <c r="AH125" s="445">
        <v>0</v>
      </c>
      <c r="AI125" s="448">
        <v>1.3342465753424657</v>
      </c>
      <c r="AJ125" s="448">
        <v>30.046575342465754</v>
      </c>
      <c r="AK125" s="449">
        <v>0</v>
      </c>
      <c r="AL125" s="437" t="s">
        <v>1442</v>
      </c>
    </row>
    <row r="126" spans="1:38">
      <c r="A126" s="33">
        <v>21018100</v>
      </c>
      <c r="B126" s="33">
        <v>1</v>
      </c>
      <c r="C126" s="33">
        <v>1</v>
      </c>
      <c r="D126" s="33">
        <v>1</v>
      </c>
      <c r="E126" s="35" t="s">
        <v>1331</v>
      </c>
      <c r="F126" s="35" t="s">
        <v>1365</v>
      </c>
      <c r="G126" s="35" t="s">
        <v>1364</v>
      </c>
      <c r="H126" s="35" t="s">
        <v>1359</v>
      </c>
      <c r="I126" s="35" t="s">
        <v>6</v>
      </c>
      <c r="J126" s="35" t="s">
        <v>1381</v>
      </c>
      <c r="K126" s="33" t="s">
        <v>138</v>
      </c>
      <c r="L126" s="35" t="s">
        <v>12</v>
      </c>
      <c r="M126" s="33" t="s">
        <v>1350</v>
      </c>
      <c r="N126" s="33" t="s">
        <v>146</v>
      </c>
      <c r="O126" s="33" t="s">
        <v>146</v>
      </c>
      <c r="P126" s="33" t="s">
        <v>138</v>
      </c>
      <c r="Q126" s="444">
        <v>365963.56</v>
      </c>
      <c r="R126" s="444">
        <v>0</v>
      </c>
      <c r="S126" s="444">
        <v>0</v>
      </c>
      <c r="T126" s="444">
        <v>0</v>
      </c>
      <c r="U126" s="444">
        <v>0</v>
      </c>
      <c r="V126" s="445">
        <v>-1481.4500000000116</v>
      </c>
      <c r="W126" s="445">
        <v>0</v>
      </c>
      <c r="X126" s="444">
        <v>364482.11</v>
      </c>
      <c r="Y126" s="446">
        <v>35457</v>
      </c>
      <c r="Z126" s="446">
        <v>46387</v>
      </c>
      <c r="AA126" s="444">
        <v>1219849.953</v>
      </c>
      <c r="AB126" s="444">
        <v>1219849.953</v>
      </c>
      <c r="AC126" s="444">
        <v>5.3369863013698629</v>
      </c>
      <c r="AD126" s="444">
        <v>29.945205479452056</v>
      </c>
      <c r="AE126" s="447">
        <v>0</v>
      </c>
      <c r="AF126" s="444">
        <v>1945236.0281643835</v>
      </c>
      <c r="AG126" s="445">
        <v>10914491.677534247</v>
      </c>
      <c r="AH126" s="445">
        <v>0</v>
      </c>
      <c r="AI126" s="448">
        <v>5.3369863013698629</v>
      </c>
      <c r="AJ126" s="448">
        <v>29.945205479452056</v>
      </c>
      <c r="AK126" s="449">
        <v>0</v>
      </c>
      <c r="AL126" s="437" t="s">
        <v>1442</v>
      </c>
    </row>
    <row r="127" spans="1:38">
      <c r="A127" s="33">
        <v>21005000</v>
      </c>
      <c r="B127" s="33">
        <v>1</v>
      </c>
      <c r="C127" s="33">
        <v>1</v>
      </c>
      <c r="D127" s="33">
        <v>1</v>
      </c>
      <c r="E127" s="35" t="s">
        <v>1331</v>
      </c>
      <c r="F127" s="35" t="s">
        <v>1365</v>
      </c>
      <c r="G127" s="35" t="s">
        <v>1364</v>
      </c>
      <c r="H127" s="35" t="s">
        <v>1359</v>
      </c>
      <c r="I127" s="35" t="s">
        <v>6</v>
      </c>
      <c r="J127" s="35" t="s">
        <v>1381</v>
      </c>
      <c r="K127" s="33" t="s">
        <v>138</v>
      </c>
      <c r="L127" s="35" t="s">
        <v>12</v>
      </c>
      <c r="M127" s="33" t="s">
        <v>1350</v>
      </c>
      <c r="N127" s="33" t="s">
        <v>147</v>
      </c>
      <c r="O127" s="33" t="s">
        <v>147</v>
      </c>
      <c r="P127" s="33" t="s">
        <v>138</v>
      </c>
      <c r="Q127" s="444">
        <v>1.2E-2</v>
      </c>
      <c r="R127" s="444">
        <v>0</v>
      </c>
      <c r="S127" s="444">
        <v>0</v>
      </c>
      <c r="T127" s="444">
        <v>0</v>
      </c>
      <c r="U127" s="444">
        <v>0</v>
      </c>
      <c r="V127" s="445">
        <v>0</v>
      </c>
      <c r="W127" s="445">
        <v>0</v>
      </c>
      <c r="X127" s="444">
        <v>1.2E-2</v>
      </c>
      <c r="Y127" s="444">
        <v>0</v>
      </c>
      <c r="Z127" s="444">
        <v>0</v>
      </c>
      <c r="AA127" s="444">
        <v>0</v>
      </c>
      <c r="AB127" s="444">
        <v>0</v>
      </c>
      <c r="AC127" s="444">
        <v>0</v>
      </c>
      <c r="AD127" s="444">
        <v>0</v>
      </c>
      <c r="AE127" s="444">
        <v>0</v>
      </c>
      <c r="AF127" s="444">
        <v>0</v>
      </c>
      <c r="AG127" s="445">
        <v>0</v>
      </c>
      <c r="AH127" s="445">
        <v>0</v>
      </c>
      <c r="AI127" s="448">
        <v>0</v>
      </c>
      <c r="AJ127" s="448">
        <v>0</v>
      </c>
      <c r="AK127" s="449">
        <v>0</v>
      </c>
    </row>
    <row r="128" spans="1:38">
      <c r="A128" s="33">
        <v>23181000</v>
      </c>
      <c r="B128" s="33">
        <v>1</v>
      </c>
      <c r="C128" s="33">
        <v>1</v>
      </c>
      <c r="D128" s="33">
        <v>1</v>
      </c>
      <c r="E128" s="35" t="s">
        <v>1331</v>
      </c>
      <c r="F128" s="35" t="s">
        <v>1365</v>
      </c>
      <c r="G128" s="35" t="s">
        <v>1364</v>
      </c>
      <c r="H128" s="35" t="s">
        <v>1359</v>
      </c>
      <c r="I128" s="35" t="s">
        <v>6</v>
      </c>
      <c r="J128" s="35" t="s">
        <v>1381</v>
      </c>
      <c r="K128" s="33" t="s">
        <v>148</v>
      </c>
      <c r="L128" s="35" t="s">
        <v>12</v>
      </c>
      <c r="M128" s="33" t="s">
        <v>1350</v>
      </c>
      <c r="N128" s="33" t="s">
        <v>148</v>
      </c>
      <c r="O128" s="33" t="s">
        <v>148</v>
      </c>
      <c r="P128" s="33" t="s">
        <v>148</v>
      </c>
      <c r="Q128" s="444">
        <v>7114500</v>
      </c>
      <c r="R128" s="444">
        <v>0</v>
      </c>
      <c r="S128" s="444">
        <v>0</v>
      </c>
      <c r="T128" s="444">
        <v>0</v>
      </c>
      <c r="U128" s="444">
        <v>0</v>
      </c>
      <c r="V128" s="445">
        <v>-28800</v>
      </c>
      <c r="W128" s="445">
        <v>0</v>
      </c>
      <c r="X128" s="444">
        <v>7085700</v>
      </c>
      <c r="Y128" s="446">
        <v>42283</v>
      </c>
      <c r="Z128" s="446">
        <v>55095</v>
      </c>
      <c r="AA128" s="444">
        <v>14229000</v>
      </c>
      <c r="AB128" s="444">
        <v>14229000</v>
      </c>
      <c r="AC128" s="444">
        <v>29.194520547945206</v>
      </c>
      <c r="AD128" s="444">
        <v>35.101369863013701</v>
      </c>
      <c r="AE128" s="447">
        <v>0</v>
      </c>
      <c r="AF128" s="444">
        <v>206863614.24657536</v>
      </c>
      <c r="AG128" s="445">
        <v>248717776.43835619</v>
      </c>
      <c r="AH128" s="445">
        <v>0</v>
      </c>
      <c r="AI128" s="448">
        <v>29.194520547945206</v>
      </c>
      <c r="AJ128" s="448">
        <v>35.101369863013701</v>
      </c>
      <c r="AK128" s="449">
        <v>0</v>
      </c>
      <c r="AL128" s="437" t="s">
        <v>1442</v>
      </c>
    </row>
    <row r="129" spans="1:38">
      <c r="A129" s="33">
        <v>23188000</v>
      </c>
      <c r="B129" s="33">
        <v>1</v>
      </c>
      <c r="C129" s="33">
        <v>1</v>
      </c>
      <c r="D129" s="33">
        <v>1</v>
      </c>
      <c r="E129" s="35" t="s">
        <v>1331</v>
      </c>
      <c r="F129" s="35" t="s">
        <v>1365</v>
      </c>
      <c r="G129" s="35" t="s">
        <v>1364</v>
      </c>
      <c r="H129" s="35" t="s">
        <v>1359</v>
      </c>
      <c r="I129" s="35" t="s">
        <v>6</v>
      </c>
      <c r="J129" s="35" t="s">
        <v>1381</v>
      </c>
      <c r="K129" s="33" t="s">
        <v>148</v>
      </c>
      <c r="L129" s="35" t="s">
        <v>12</v>
      </c>
      <c r="M129" s="33" t="s">
        <v>1350</v>
      </c>
      <c r="N129" s="33" t="s">
        <v>148</v>
      </c>
      <c r="O129" s="33" t="s">
        <v>148</v>
      </c>
      <c r="P129" s="33" t="s">
        <v>148</v>
      </c>
      <c r="Q129" s="444">
        <v>1153734.75</v>
      </c>
      <c r="R129" s="444">
        <v>0</v>
      </c>
      <c r="S129" s="444">
        <v>0</v>
      </c>
      <c r="T129" s="444">
        <v>0</v>
      </c>
      <c r="U129" s="444">
        <v>0</v>
      </c>
      <c r="V129" s="445">
        <v>-4670.3999999999069</v>
      </c>
      <c r="W129" s="445">
        <v>0</v>
      </c>
      <c r="X129" s="444">
        <v>1149064.3500000001</v>
      </c>
      <c r="Y129" s="446">
        <v>42650</v>
      </c>
      <c r="Z129" s="446">
        <v>54175</v>
      </c>
      <c r="AA129" s="444">
        <v>3557250</v>
      </c>
      <c r="AB129" s="444">
        <v>3557250</v>
      </c>
      <c r="AC129" s="444">
        <v>26.673972602739727</v>
      </c>
      <c r="AD129" s="444">
        <v>31.575342465753426</v>
      </c>
      <c r="AE129" s="447">
        <v>0</v>
      </c>
      <c r="AF129" s="444">
        <v>30650110.990684934</v>
      </c>
      <c r="AG129" s="445">
        <v>36282100.366438359</v>
      </c>
      <c r="AH129" s="445">
        <v>0</v>
      </c>
      <c r="AI129" s="448">
        <v>26.673972602739727</v>
      </c>
      <c r="AJ129" s="448">
        <v>31.575342465753426</v>
      </c>
      <c r="AK129" s="449">
        <v>0</v>
      </c>
      <c r="AL129" s="437" t="s">
        <v>1442</v>
      </c>
    </row>
    <row r="130" spans="1:38">
      <c r="A130" s="33">
        <v>23054000</v>
      </c>
      <c r="B130" s="33">
        <v>1</v>
      </c>
      <c r="C130" s="33">
        <v>1</v>
      </c>
      <c r="D130" s="33">
        <v>1</v>
      </c>
      <c r="E130" s="35" t="s">
        <v>517</v>
      </c>
      <c r="F130" s="35" t="s">
        <v>1365</v>
      </c>
      <c r="G130" s="35" t="s">
        <v>1364</v>
      </c>
      <c r="H130" s="35" t="s">
        <v>1359</v>
      </c>
      <c r="I130" s="35" t="s">
        <v>6</v>
      </c>
      <c r="J130" s="35" t="s">
        <v>1381</v>
      </c>
      <c r="K130" s="33" t="s">
        <v>149</v>
      </c>
      <c r="L130" s="35" t="s">
        <v>99</v>
      </c>
      <c r="M130" s="33" t="s">
        <v>1350</v>
      </c>
      <c r="N130" s="33" t="s">
        <v>150</v>
      </c>
      <c r="O130" s="33" t="s">
        <v>150</v>
      </c>
      <c r="P130" s="33" t="s">
        <v>149</v>
      </c>
      <c r="Q130" s="444">
        <v>957369.46</v>
      </c>
      <c r="R130" s="444">
        <v>0</v>
      </c>
      <c r="S130" s="444">
        <v>239342.36</v>
      </c>
      <c r="T130" s="444">
        <v>6016.8</v>
      </c>
      <c r="U130" s="444">
        <v>0</v>
      </c>
      <c r="V130" s="445">
        <v>0</v>
      </c>
      <c r="W130" s="445">
        <v>0</v>
      </c>
      <c r="X130" s="444">
        <v>718027.1</v>
      </c>
      <c r="Y130" s="446">
        <v>33967</v>
      </c>
      <c r="Z130" s="446">
        <v>44982</v>
      </c>
      <c r="AA130" s="444">
        <v>9902481.2699999996</v>
      </c>
      <c r="AB130" s="444">
        <v>9813036.7799999993</v>
      </c>
      <c r="AC130" s="444">
        <v>1.4876712328767123</v>
      </c>
      <c r="AD130" s="444">
        <v>30.17808219178082</v>
      </c>
      <c r="AE130" s="447">
        <v>1.2500000000000001E-2</v>
      </c>
      <c r="AF130" s="444">
        <v>1068188.2610958903</v>
      </c>
      <c r="AG130" s="445">
        <v>21668680.839726027</v>
      </c>
      <c r="AH130" s="445">
        <v>8975.3387500000008</v>
      </c>
      <c r="AI130" s="448">
        <v>1.4876712328767123</v>
      </c>
      <c r="AJ130" s="448">
        <v>30.178082191780824</v>
      </c>
      <c r="AK130" s="449">
        <v>1.2500000000000001E-2</v>
      </c>
      <c r="AL130" s="437" t="s">
        <v>1442</v>
      </c>
    </row>
    <row r="131" spans="1:38">
      <c r="A131" s="33">
        <v>23053000</v>
      </c>
      <c r="B131" s="33">
        <v>1</v>
      </c>
      <c r="C131" s="33">
        <v>1</v>
      </c>
      <c r="D131" s="33">
        <v>1</v>
      </c>
      <c r="E131" s="35" t="s">
        <v>517</v>
      </c>
      <c r="F131" s="35" t="s">
        <v>1365</v>
      </c>
      <c r="G131" s="35" t="s">
        <v>1364</v>
      </c>
      <c r="H131" s="35" t="s">
        <v>1359</v>
      </c>
      <c r="I131" s="35" t="s">
        <v>6</v>
      </c>
      <c r="J131" s="35" t="s">
        <v>1381</v>
      </c>
      <c r="K131" s="33" t="s">
        <v>149</v>
      </c>
      <c r="L131" s="35" t="s">
        <v>99</v>
      </c>
      <c r="M131" s="33" t="s">
        <v>1350</v>
      </c>
      <c r="N131" s="33" t="s">
        <v>151</v>
      </c>
      <c r="O131" s="33" t="s">
        <v>151</v>
      </c>
      <c r="P131" s="33" t="s">
        <v>149</v>
      </c>
      <c r="Q131" s="444">
        <v>968698.68</v>
      </c>
      <c r="R131" s="444">
        <v>0</v>
      </c>
      <c r="S131" s="444">
        <v>0</v>
      </c>
      <c r="T131" s="444">
        <v>0</v>
      </c>
      <c r="U131" s="444">
        <v>0</v>
      </c>
      <c r="V131" s="445">
        <v>0</v>
      </c>
      <c r="W131" s="445">
        <v>0</v>
      </c>
      <c r="X131" s="444">
        <v>968698.68</v>
      </c>
      <c r="Y131" s="446">
        <v>33967</v>
      </c>
      <c r="Z131" s="446">
        <v>44995</v>
      </c>
      <c r="AA131" s="444">
        <v>9930317</v>
      </c>
      <c r="AB131" s="444">
        <v>9929158.1400000006</v>
      </c>
      <c r="AC131" s="444">
        <v>1.5232876712328767</v>
      </c>
      <c r="AD131" s="444">
        <v>30.213698630136985</v>
      </c>
      <c r="AE131" s="447">
        <v>1.2500000000000001E-2</v>
      </c>
      <c r="AF131" s="444">
        <v>1475606.7563835618</v>
      </c>
      <c r="AG131" s="445">
        <v>29267969.980931506</v>
      </c>
      <c r="AH131" s="445">
        <v>12108.733500000002</v>
      </c>
      <c r="AI131" s="448">
        <v>1.5232876712328767</v>
      </c>
      <c r="AJ131" s="448">
        <v>30.213698630136982</v>
      </c>
      <c r="AK131" s="449">
        <v>1.2500000000000001E-2</v>
      </c>
      <c r="AL131" s="437" t="s">
        <v>1442</v>
      </c>
    </row>
    <row r="132" spans="1:38">
      <c r="A132" s="33">
        <v>23051000</v>
      </c>
      <c r="B132" s="33">
        <v>1</v>
      </c>
      <c r="C132" s="33">
        <v>1</v>
      </c>
      <c r="D132" s="33">
        <v>1</v>
      </c>
      <c r="E132" s="35" t="s">
        <v>517</v>
      </c>
      <c r="F132" s="35" t="s">
        <v>1365</v>
      </c>
      <c r="G132" s="35" t="s">
        <v>1364</v>
      </c>
      <c r="H132" s="35" t="s">
        <v>1359</v>
      </c>
      <c r="I132" s="35" t="s">
        <v>6</v>
      </c>
      <c r="J132" s="35" t="s">
        <v>1381</v>
      </c>
      <c r="K132" s="33" t="s">
        <v>149</v>
      </c>
      <c r="L132" s="35" t="s">
        <v>99</v>
      </c>
      <c r="M132" s="33" t="s">
        <v>1350</v>
      </c>
      <c r="N132" s="33" t="s">
        <v>152</v>
      </c>
      <c r="O132" s="33" t="s">
        <v>152</v>
      </c>
      <c r="P132" s="33" t="s">
        <v>149</v>
      </c>
      <c r="Q132" s="444">
        <v>100057.96</v>
      </c>
      <c r="R132" s="444">
        <v>0</v>
      </c>
      <c r="S132" s="444">
        <v>0</v>
      </c>
      <c r="T132" s="444">
        <v>0</v>
      </c>
      <c r="U132" s="444">
        <v>0</v>
      </c>
      <c r="V132" s="445">
        <v>0</v>
      </c>
      <c r="W132" s="445">
        <v>0</v>
      </c>
      <c r="X132" s="444">
        <v>100057.96</v>
      </c>
      <c r="Y132" s="446">
        <v>33756</v>
      </c>
      <c r="Z132" s="446">
        <v>44770</v>
      </c>
      <c r="AA132" s="444">
        <v>2051330.13</v>
      </c>
      <c r="AB132" s="444">
        <v>2051181.16</v>
      </c>
      <c r="AC132" s="444">
        <v>0.9068493150684932</v>
      </c>
      <c r="AD132" s="444">
        <v>30.175342465753424</v>
      </c>
      <c r="AE132" s="447">
        <v>0.02</v>
      </c>
      <c r="AF132" s="444">
        <v>90737.492493150698</v>
      </c>
      <c r="AG132" s="445">
        <v>3019283.2094246577</v>
      </c>
      <c r="AH132" s="445">
        <v>2001.1592000000003</v>
      </c>
      <c r="AI132" s="448">
        <v>0.9068493150684932</v>
      </c>
      <c r="AJ132" s="448">
        <v>30.175342465753424</v>
      </c>
      <c r="AK132" s="449">
        <v>0.02</v>
      </c>
      <c r="AL132" s="437" t="s">
        <v>1442</v>
      </c>
    </row>
    <row r="133" spans="1:38">
      <c r="A133" s="33">
        <v>23097000</v>
      </c>
      <c r="B133" s="33">
        <v>1</v>
      </c>
      <c r="C133" s="33">
        <v>1</v>
      </c>
      <c r="D133" s="33">
        <v>1</v>
      </c>
      <c r="E133" s="35" t="s">
        <v>517</v>
      </c>
      <c r="F133" s="35" t="s">
        <v>1365</v>
      </c>
      <c r="G133" s="35" t="s">
        <v>1364</v>
      </c>
      <c r="H133" s="35" t="s">
        <v>1359</v>
      </c>
      <c r="I133" s="35" t="s">
        <v>6</v>
      </c>
      <c r="J133" s="35" t="s">
        <v>1381</v>
      </c>
      <c r="K133" s="33" t="s">
        <v>149</v>
      </c>
      <c r="L133" s="35" t="s">
        <v>99</v>
      </c>
      <c r="M133" s="33" t="s">
        <v>1350</v>
      </c>
      <c r="N133" s="33" t="s">
        <v>153</v>
      </c>
      <c r="O133" s="33" t="s">
        <v>153</v>
      </c>
      <c r="P133" s="33" t="s">
        <v>149</v>
      </c>
      <c r="Q133" s="444">
        <v>2862272.56</v>
      </c>
      <c r="R133" s="444">
        <v>0</v>
      </c>
      <c r="S133" s="444">
        <v>286227.24</v>
      </c>
      <c r="T133" s="444">
        <v>21586.31</v>
      </c>
      <c r="U133" s="444">
        <v>0</v>
      </c>
      <c r="V133" s="445">
        <v>0</v>
      </c>
      <c r="W133" s="445">
        <v>0</v>
      </c>
      <c r="X133" s="444">
        <v>2576045.3200000003</v>
      </c>
      <c r="Y133" s="446">
        <v>35083</v>
      </c>
      <c r="Z133" s="446">
        <v>46066</v>
      </c>
      <c r="AA133" s="444">
        <v>11735317</v>
      </c>
      <c r="AB133" s="444">
        <v>11735317</v>
      </c>
      <c r="AC133" s="444">
        <v>4.4575342465753423</v>
      </c>
      <c r="AD133" s="444">
        <v>30.090410958904108</v>
      </c>
      <c r="AE133" s="447">
        <v>1.4999999999999999E-2</v>
      </c>
      <c r="AF133" s="444">
        <v>11482810.234630138</v>
      </c>
      <c r="AG133" s="445">
        <v>77514262.327561647</v>
      </c>
      <c r="AH133" s="445">
        <v>38640.679800000005</v>
      </c>
      <c r="AI133" s="448">
        <v>4.4575342465753423</v>
      </c>
      <c r="AJ133" s="448">
        <v>30.090410958904108</v>
      </c>
      <c r="AK133" s="449">
        <v>1.5000000000000001E-2</v>
      </c>
      <c r="AL133" s="437" t="s">
        <v>1442</v>
      </c>
    </row>
    <row r="134" spans="1:38">
      <c r="A134" s="33">
        <v>23118000</v>
      </c>
      <c r="B134" s="33">
        <v>1</v>
      </c>
      <c r="C134" s="33">
        <v>1</v>
      </c>
      <c r="D134" s="33">
        <v>1</v>
      </c>
      <c r="E134" s="35" t="s">
        <v>517</v>
      </c>
      <c r="F134" s="35" t="s">
        <v>1365</v>
      </c>
      <c r="G134" s="35" t="s">
        <v>1364</v>
      </c>
      <c r="H134" s="35" t="s">
        <v>1359</v>
      </c>
      <c r="I134" s="35" t="s">
        <v>6</v>
      </c>
      <c r="J134" s="35" t="s">
        <v>1381</v>
      </c>
      <c r="K134" s="33" t="s">
        <v>149</v>
      </c>
      <c r="L134" s="35" t="s">
        <v>12</v>
      </c>
      <c r="M134" s="33" t="s">
        <v>1350</v>
      </c>
      <c r="N134" s="34">
        <v>1030027</v>
      </c>
      <c r="O134" s="34">
        <v>1030027</v>
      </c>
      <c r="P134" s="33" t="s">
        <v>149</v>
      </c>
      <c r="Q134" s="444">
        <v>9829261.9900000002</v>
      </c>
      <c r="R134" s="444">
        <v>0</v>
      </c>
      <c r="S134" s="444">
        <v>0</v>
      </c>
      <c r="T134" s="444">
        <v>0</v>
      </c>
      <c r="U134" s="444">
        <v>0</v>
      </c>
      <c r="V134" s="445">
        <v>0</v>
      </c>
      <c r="W134" s="445">
        <v>0</v>
      </c>
      <c r="X134" s="444">
        <v>9829261.9900000002</v>
      </c>
      <c r="Y134" s="446">
        <v>35879</v>
      </c>
      <c r="Z134" s="446">
        <v>46914</v>
      </c>
      <c r="AA134" s="444">
        <v>28785695.23</v>
      </c>
      <c r="AB134" s="444">
        <v>28785695.23</v>
      </c>
      <c r="AC134" s="444">
        <v>6.7808219178082192</v>
      </c>
      <c r="AD134" s="444">
        <v>30.232876712328768</v>
      </c>
      <c r="AE134" s="447">
        <v>0.01</v>
      </c>
      <c r="AF134" s="444">
        <v>66650475.137671232</v>
      </c>
      <c r="AG134" s="445">
        <v>297166865.91684932</v>
      </c>
      <c r="AH134" s="445">
        <v>98292.619900000005</v>
      </c>
      <c r="AI134" s="448">
        <v>6.7808219178082192</v>
      </c>
      <c r="AJ134" s="448">
        <v>30.232876712328768</v>
      </c>
      <c r="AK134" s="449">
        <v>0.01</v>
      </c>
      <c r="AL134" s="437" t="s">
        <v>1442</v>
      </c>
    </row>
    <row r="135" spans="1:38">
      <c r="A135" s="33">
        <v>23147000</v>
      </c>
      <c r="B135" s="33">
        <v>1</v>
      </c>
      <c r="C135" s="33">
        <v>1</v>
      </c>
      <c r="D135" s="33">
        <v>1</v>
      </c>
      <c r="E135" s="35" t="s">
        <v>517</v>
      </c>
      <c r="F135" s="35" t="s">
        <v>1365</v>
      </c>
      <c r="G135" s="35" t="s">
        <v>1364</v>
      </c>
      <c r="H135" s="35" t="s">
        <v>1359</v>
      </c>
      <c r="I135" s="35" t="s">
        <v>6</v>
      </c>
      <c r="J135" s="35" t="s">
        <v>1381</v>
      </c>
      <c r="K135" s="33" t="s">
        <v>149</v>
      </c>
      <c r="L135" s="35" t="s">
        <v>12</v>
      </c>
      <c r="M135" s="33" t="s">
        <v>1350</v>
      </c>
      <c r="N135" s="34">
        <v>1030029</v>
      </c>
      <c r="O135" s="34">
        <v>1030029</v>
      </c>
      <c r="P135" s="33" t="s">
        <v>149</v>
      </c>
      <c r="Q135" s="444">
        <v>8068696.3399999999</v>
      </c>
      <c r="R135" s="444">
        <v>0</v>
      </c>
      <c r="S135" s="444">
        <v>0</v>
      </c>
      <c r="T135" s="444">
        <v>0</v>
      </c>
      <c r="U135" s="444">
        <v>0</v>
      </c>
      <c r="V135" s="445">
        <v>0</v>
      </c>
      <c r="W135" s="445">
        <v>0</v>
      </c>
      <c r="X135" s="444">
        <v>8068696.3399999999</v>
      </c>
      <c r="Y135" s="446">
        <v>37418</v>
      </c>
      <c r="Z135" s="446">
        <v>48477</v>
      </c>
      <c r="AA135" s="444">
        <v>13790584</v>
      </c>
      <c r="AB135" s="444">
        <v>14383328</v>
      </c>
      <c r="AC135" s="444">
        <v>11.063013698630137</v>
      </c>
      <c r="AD135" s="444">
        <v>30.298630136986301</v>
      </c>
      <c r="AE135" s="447">
        <v>0.01</v>
      </c>
      <c r="AF135" s="444">
        <v>89264098.139506847</v>
      </c>
      <c r="AG135" s="445">
        <v>244470446.09331506</v>
      </c>
      <c r="AH135" s="445">
        <v>80686.963399999993</v>
      </c>
      <c r="AI135" s="448">
        <v>11.063013698630137</v>
      </c>
      <c r="AJ135" s="448">
        <v>30.298630136986301</v>
      </c>
      <c r="AK135" s="449">
        <v>0.01</v>
      </c>
      <c r="AL135" s="437" t="s">
        <v>1442</v>
      </c>
    </row>
    <row r="136" spans="1:38">
      <c r="A136" s="33">
        <v>23154000</v>
      </c>
      <c r="B136" s="33">
        <v>1</v>
      </c>
      <c r="C136" s="33">
        <v>1</v>
      </c>
      <c r="D136" s="33">
        <v>1</v>
      </c>
      <c r="E136" s="35" t="s">
        <v>517</v>
      </c>
      <c r="F136" s="35" t="s">
        <v>1365</v>
      </c>
      <c r="G136" s="35" t="s">
        <v>1364</v>
      </c>
      <c r="H136" s="35" t="s">
        <v>1359</v>
      </c>
      <c r="I136" s="35" t="s">
        <v>6</v>
      </c>
      <c r="J136" s="35" t="s">
        <v>1381</v>
      </c>
      <c r="K136" s="33" t="s">
        <v>149</v>
      </c>
      <c r="L136" s="35" t="s">
        <v>12</v>
      </c>
      <c r="M136" s="33" t="s">
        <v>1350</v>
      </c>
      <c r="N136" s="34">
        <v>1030030</v>
      </c>
      <c r="O136" s="34">
        <v>1030030</v>
      </c>
      <c r="P136" s="33" t="s">
        <v>149</v>
      </c>
      <c r="Q136" s="444">
        <v>9783152.8599999994</v>
      </c>
      <c r="R136" s="444">
        <v>0</v>
      </c>
      <c r="S136" s="444">
        <v>315585.57</v>
      </c>
      <c r="T136" s="444">
        <v>34431.26</v>
      </c>
      <c r="U136" s="444">
        <v>0</v>
      </c>
      <c r="V136" s="445">
        <v>0</v>
      </c>
      <c r="W136" s="445">
        <v>0</v>
      </c>
      <c r="X136" s="444">
        <v>9467567.2899999991</v>
      </c>
      <c r="Y136" s="446">
        <v>38735</v>
      </c>
      <c r="Z136" s="446">
        <v>49897</v>
      </c>
      <c r="AA136" s="444">
        <v>12623423</v>
      </c>
      <c r="AB136" s="444">
        <v>12623422.99</v>
      </c>
      <c r="AC136" s="444">
        <v>14.953424657534246</v>
      </c>
      <c r="AD136" s="444">
        <v>30.580821917808219</v>
      </c>
      <c r="AE136" s="447">
        <v>6.9999999999999993E-3</v>
      </c>
      <c r="AF136" s="444">
        <v>141572554.16115066</v>
      </c>
      <c r="AG136" s="445">
        <v>289525989.29035616</v>
      </c>
      <c r="AH136" s="445">
        <v>66272.971029999986</v>
      </c>
      <c r="AI136" s="448">
        <v>14.953424657534246</v>
      </c>
      <c r="AJ136" s="448">
        <v>30.580821917808223</v>
      </c>
      <c r="AK136" s="449">
        <v>6.9999999999999993E-3</v>
      </c>
      <c r="AL136" s="437" t="s">
        <v>1442</v>
      </c>
    </row>
    <row r="137" spans="1:38">
      <c r="A137" s="33">
        <v>23155000</v>
      </c>
      <c r="B137" s="33">
        <v>1</v>
      </c>
      <c r="C137" s="33">
        <v>1</v>
      </c>
      <c r="D137" s="33">
        <v>1</v>
      </c>
      <c r="E137" s="35" t="s">
        <v>517</v>
      </c>
      <c r="F137" s="35" t="s">
        <v>1365</v>
      </c>
      <c r="G137" s="35" t="s">
        <v>1364</v>
      </c>
      <c r="H137" s="35" t="s">
        <v>1359</v>
      </c>
      <c r="I137" s="35" t="s">
        <v>6</v>
      </c>
      <c r="J137" s="35" t="s">
        <v>1381</v>
      </c>
      <c r="K137" s="33" t="s">
        <v>149</v>
      </c>
      <c r="L137" s="35" t="s">
        <v>12</v>
      </c>
      <c r="M137" s="33" t="s">
        <v>1350</v>
      </c>
      <c r="N137" s="34">
        <v>1030031</v>
      </c>
      <c r="O137" s="34">
        <v>1030031</v>
      </c>
      <c r="P137" s="33" t="s">
        <v>149</v>
      </c>
      <c r="Q137" s="444">
        <v>1841847.22</v>
      </c>
      <c r="R137" s="444">
        <v>0</v>
      </c>
      <c r="S137" s="444">
        <v>59414.42</v>
      </c>
      <c r="T137" s="444">
        <v>6482.28</v>
      </c>
      <c r="U137" s="444">
        <v>0</v>
      </c>
      <c r="V137" s="445">
        <v>0</v>
      </c>
      <c r="W137" s="445">
        <v>0</v>
      </c>
      <c r="X137" s="444">
        <v>1782432.8</v>
      </c>
      <c r="Y137" s="446">
        <v>38735</v>
      </c>
      <c r="Z137" s="446">
        <v>49897</v>
      </c>
      <c r="AA137" s="444">
        <v>2376577</v>
      </c>
      <c r="AB137" s="444">
        <v>2376577</v>
      </c>
      <c r="AC137" s="444">
        <v>14.953424657534246</v>
      </c>
      <c r="AD137" s="444">
        <v>30.580821917808219</v>
      </c>
      <c r="AE137" s="447">
        <v>6.9999999999999993E-3</v>
      </c>
      <c r="AF137" s="444">
        <v>26653474.581917807</v>
      </c>
      <c r="AG137" s="445">
        <v>54508260.037260272</v>
      </c>
      <c r="AH137" s="445">
        <v>12477.0296</v>
      </c>
      <c r="AI137" s="448">
        <v>14.953424657534246</v>
      </c>
      <c r="AJ137" s="448">
        <v>30.580821917808215</v>
      </c>
      <c r="AK137" s="449">
        <v>7.0000000000000001E-3</v>
      </c>
      <c r="AL137" s="437" t="s">
        <v>1442</v>
      </c>
    </row>
    <row r="138" spans="1:38">
      <c r="A138" s="33">
        <v>23052100</v>
      </c>
      <c r="B138" s="33">
        <v>1</v>
      </c>
      <c r="C138" s="33">
        <v>1</v>
      </c>
      <c r="D138" s="33">
        <v>1</v>
      </c>
      <c r="E138" s="35" t="s">
        <v>517</v>
      </c>
      <c r="F138" s="35" t="s">
        <v>1365</v>
      </c>
      <c r="G138" s="35" t="s">
        <v>1364</v>
      </c>
      <c r="H138" s="35" t="s">
        <v>1359</v>
      </c>
      <c r="I138" s="35" t="s">
        <v>6</v>
      </c>
      <c r="J138" s="35" t="s">
        <v>1381</v>
      </c>
      <c r="K138" s="33" t="s">
        <v>149</v>
      </c>
      <c r="L138" s="35" t="s">
        <v>12</v>
      </c>
      <c r="M138" s="33" t="s">
        <v>1350</v>
      </c>
      <c r="N138" s="33" t="s">
        <v>154</v>
      </c>
      <c r="O138" s="33" t="s">
        <v>154</v>
      </c>
      <c r="P138" s="33" t="s">
        <v>149</v>
      </c>
      <c r="Q138" s="444">
        <v>2664479.94</v>
      </c>
      <c r="R138" s="444">
        <v>0</v>
      </c>
      <c r="S138" s="444">
        <v>0</v>
      </c>
      <c r="T138" s="444">
        <v>0</v>
      </c>
      <c r="U138" s="444">
        <v>0</v>
      </c>
      <c r="V138" s="445">
        <v>0</v>
      </c>
      <c r="W138" s="445">
        <v>0</v>
      </c>
      <c r="X138" s="444">
        <v>2664479.94</v>
      </c>
      <c r="Y138" s="446">
        <v>33931</v>
      </c>
      <c r="Z138" s="446">
        <v>44918</v>
      </c>
      <c r="AA138" s="444">
        <v>33750075.390000001</v>
      </c>
      <c r="AB138" s="444">
        <v>33750075.390000001</v>
      </c>
      <c r="AC138" s="444">
        <v>1.3123287671232877</v>
      </c>
      <c r="AD138" s="444">
        <v>30.101369863013698</v>
      </c>
      <c r="AE138" s="447">
        <v>1.2500000000000001E-2</v>
      </c>
      <c r="AF138" s="444">
        <v>3496673.6746849315</v>
      </c>
      <c r="AG138" s="445">
        <v>80204496.166520551</v>
      </c>
      <c r="AH138" s="445">
        <v>33305.999250000001</v>
      </c>
      <c r="AI138" s="448">
        <v>1.3123287671232877</v>
      </c>
      <c r="AJ138" s="448">
        <v>30.101369863013701</v>
      </c>
      <c r="AK138" s="449">
        <v>1.2500000000000001E-2</v>
      </c>
      <c r="AL138" s="437" t="s">
        <v>1442</v>
      </c>
    </row>
    <row r="139" spans="1:38">
      <c r="A139" s="33">
        <v>23049000</v>
      </c>
      <c r="B139" s="33">
        <v>1</v>
      </c>
      <c r="C139" s="33">
        <v>1</v>
      </c>
      <c r="D139" s="33">
        <v>1</v>
      </c>
      <c r="E139" s="35" t="s">
        <v>517</v>
      </c>
      <c r="F139" s="35" t="s">
        <v>1365</v>
      </c>
      <c r="G139" s="35" t="s">
        <v>1364</v>
      </c>
      <c r="H139" s="35" t="s">
        <v>1359</v>
      </c>
      <c r="I139" s="35" t="s">
        <v>6</v>
      </c>
      <c r="J139" s="35" t="s">
        <v>1381</v>
      </c>
      <c r="K139" s="33" t="s">
        <v>149</v>
      </c>
      <c r="L139" s="35" t="s">
        <v>12</v>
      </c>
      <c r="M139" s="33" t="s">
        <v>1350</v>
      </c>
      <c r="N139" s="33" t="s">
        <v>155</v>
      </c>
      <c r="O139" s="33" t="s">
        <v>155</v>
      </c>
      <c r="P139" s="33" t="s">
        <v>149</v>
      </c>
      <c r="Q139" s="444">
        <v>94839.8</v>
      </c>
      <c r="R139" s="444">
        <v>0</v>
      </c>
      <c r="S139" s="444">
        <v>0</v>
      </c>
      <c r="T139" s="444">
        <v>0</v>
      </c>
      <c r="U139" s="444">
        <v>0</v>
      </c>
      <c r="V139" s="445">
        <v>0</v>
      </c>
      <c r="W139" s="445">
        <v>0</v>
      </c>
      <c r="X139" s="444">
        <v>94839.8</v>
      </c>
      <c r="Y139" s="446">
        <v>33490</v>
      </c>
      <c r="Z139" s="446">
        <v>44484</v>
      </c>
      <c r="AA139" s="444">
        <v>3888425</v>
      </c>
      <c r="AB139" s="444">
        <v>3888425</v>
      </c>
      <c r="AC139" s="444">
        <v>0.12328767123287671</v>
      </c>
      <c r="AD139" s="444">
        <v>30.12054794520548</v>
      </c>
      <c r="AE139" s="447">
        <v>1.2500000000000001E-2</v>
      </c>
      <c r="AF139" s="444">
        <v>11692.57808219178</v>
      </c>
      <c r="AG139" s="445">
        <v>2856626.7430136986</v>
      </c>
      <c r="AH139" s="445">
        <v>1185.4975000000002</v>
      </c>
      <c r="AI139" s="448">
        <v>0.12328767123287669</v>
      </c>
      <c r="AJ139" s="448">
        <v>30.120547945205477</v>
      </c>
      <c r="AK139" s="449">
        <v>1.2500000000000001E-2</v>
      </c>
      <c r="AL139" s="437" t="s">
        <v>1442</v>
      </c>
    </row>
    <row r="140" spans="1:38">
      <c r="A140" s="33">
        <v>23050000</v>
      </c>
      <c r="B140" s="33">
        <v>1</v>
      </c>
      <c r="C140" s="33">
        <v>1</v>
      </c>
      <c r="D140" s="33">
        <v>1</v>
      </c>
      <c r="E140" s="35" t="s">
        <v>517</v>
      </c>
      <c r="F140" s="35" t="s">
        <v>1365</v>
      </c>
      <c r="G140" s="35" t="s">
        <v>1364</v>
      </c>
      <c r="H140" s="35" t="s">
        <v>1359</v>
      </c>
      <c r="I140" s="35" t="s">
        <v>6</v>
      </c>
      <c r="J140" s="35" t="s">
        <v>1381</v>
      </c>
      <c r="K140" s="33" t="s">
        <v>149</v>
      </c>
      <c r="L140" s="35" t="s">
        <v>12</v>
      </c>
      <c r="M140" s="33" t="s">
        <v>1350</v>
      </c>
      <c r="N140" s="33" t="s">
        <v>156</v>
      </c>
      <c r="O140" s="33" t="s">
        <v>156</v>
      </c>
      <c r="P140" s="33" t="s">
        <v>149</v>
      </c>
      <c r="Q140" s="444">
        <v>1455672.47</v>
      </c>
      <c r="R140" s="444">
        <v>0</v>
      </c>
      <c r="S140" s="444">
        <v>727836.16000000003</v>
      </c>
      <c r="T140" s="444">
        <v>9148.5</v>
      </c>
      <c r="U140" s="444">
        <v>0</v>
      </c>
      <c r="V140" s="445">
        <v>0</v>
      </c>
      <c r="W140" s="445">
        <v>0</v>
      </c>
      <c r="X140" s="444">
        <v>727836.30999999994</v>
      </c>
      <c r="Y140" s="446">
        <v>33570</v>
      </c>
      <c r="Z140" s="446">
        <v>44602</v>
      </c>
      <c r="AA140" s="444">
        <v>29981328</v>
      </c>
      <c r="AB140" s="444">
        <v>29841282.710000001</v>
      </c>
      <c r="AC140" s="444">
        <v>0.44657534246575342</v>
      </c>
      <c r="AD140" s="444">
        <v>30.224657534246575</v>
      </c>
      <c r="AE140" s="447">
        <v>1.2500000000000001E-2</v>
      </c>
      <c r="AF140" s="444">
        <v>325033.74939726025</v>
      </c>
      <c r="AG140" s="445">
        <v>21998603.210739724</v>
      </c>
      <c r="AH140" s="445">
        <v>9097.9538749999992</v>
      </c>
      <c r="AI140" s="448">
        <v>0.44657534246575342</v>
      </c>
      <c r="AJ140" s="448">
        <v>30.224657534246575</v>
      </c>
      <c r="AK140" s="449">
        <v>1.2500000000000001E-2</v>
      </c>
      <c r="AL140" s="437" t="s">
        <v>1442</v>
      </c>
    </row>
    <row r="141" spans="1:38">
      <c r="A141" s="33">
        <v>23055100</v>
      </c>
      <c r="B141" s="33">
        <v>1</v>
      </c>
      <c r="C141" s="33">
        <v>1</v>
      </c>
      <c r="D141" s="33">
        <v>1</v>
      </c>
      <c r="E141" s="35" t="s">
        <v>517</v>
      </c>
      <c r="F141" s="35" t="s">
        <v>1365</v>
      </c>
      <c r="G141" s="35" t="s">
        <v>1364</v>
      </c>
      <c r="H141" s="35" t="s">
        <v>1359</v>
      </c>
      <c r="I141" s="35" t="s">
        <v>6</v>
      </c>
      <c r="J141" s="35" t="s">
        <v>1381</v>
      </c>
      <c r="K141" s="33" t="s">
        <v>149</v>
      </c>
      <c r="L141" s="35" t="s">
        <v>12</v>
      </c>
      <c r="M141" s="33" t="s">
        <v>1350</v>
      </c>
      <c r="N141" s="33" t="s">
        <v>157</v>
      </c>
      <c r="O141" s="33" t="s">
        <v>157</v>
      </c>
      <c r="P141" s="33" t="s">
        <v>149</v>
      </c>
      <c r="Q141" s="444">
        <v>8741503.6699999999</v>
      </c>
      <c r="R141" s="444">
        <v>0</v>
      </c>
      <c r="S141" s="444">
        <v>0</v>
      </c>
      <c r="T141" s="444">
        <v>0</v>
      </c>
      <c r="U141" s="444">
        <v>0</v>
      </c>
      <c r="V141" s="445">
        <v>0</v>
      </c>
      <c r="W141" s="445">
        <v>0</v>
      </c>
      <c r="X141" s="444">
        <v>8741503.6699999999</v>
      </c>
      <c r="Y141" s="446">
        <v>34471</v>
      </c>
      <c r="Z141" s="446">
        <v>45486</v>
      </c>
      <c r="AA141" s="444">
        <v>59733607.420000002</v>
      </c>
      <c r="AB141" s="444">
        <v>59733607.420000002</v>
      </c>
      <c r="AC141" s="444">
        <v>2.8684931506849316</v>
      </c>
      <c r="AD141" s="444">
        <v>30.17808219178082</v>
      </c>
      <c r="AE141" s="447">
        <v>1.2500000000000001E-2</v>
      </c>
      <c r="AF141" s="444">
        <v>25074943.404082194</v>
      </c>
      <c r="AG141" s="445">
        <v>263801816.23301369</v>
      </c>
      <c r="AH141" s="445">
        <v>109268.79587500001</v>
      </c>
      <c r="AI141" s="448">
        <v>2.8684931506849316</v>
      </c>
      <c r="AJ141" s="448">
        <v>30.17808219178082</v>
      </c>
      <c r="AK141" s="449">
        <v>1.2500000000000001E-2</v>
      </c>
      <c r="AL141" s="437" t="s">
        <v>1442</v>
      </c>
    </row>
    <row r="142" spans="1:38">
      <c r="A142" s="33">
        <v>23056000</v>
      </c>
      <c r="B142" s="33">
        <v>1</v>
      </c>
      <c r="C142" s="33">
        <v>1</v>
      </c>
      <c r="D142" s="33">
        <v>1</v>
      </c>
      <c r="E142" s="35" t="s">
        <v>517</v>
      </c>
      <c r="F142" s="35" t="s">
        <v>1365</v>
      </c>
      <c r="G142" s="35" t="s">
        <v>1364</v>
      </c>
      <c r="H142" s="35" t="s">
        <v>1359</v>
      </c>
      <c r="I142" s="35" t="s">
        <v>6</v>
      </c>
      <c r="J142" s="35" t="s">
        <v>1381</v>
      </c>
      <c r="K142" s="33" t="s">
        <v>149</v>
      </c>
      <c r="L142" s="35" t="s">
        <v>12</v>
      </c>
      <c r="M142" s="33" t="s">
        <v>1350</v>
      </c>
      <c r="N142" s="33" t="s">
        <v>158</v>
      </c>
      <c r="O142" s="33" t="s">
        <v>158</v>
      </c>
      <c r="P142" s="33" t="s">
        <v>149</v>
      </c>
      <c r="Q142" s="444">
        <v>4937346.6100000003</v>
      </c>
      <c r="R142" s="444">
        <v>0</v>
      </c>
      <c r="S142" s="444">
        <v>617168.31000000006</v>
      </c>
      <c r="T142" s="444">
        <v>7447.16</v>
      </c>
      <c r="U142" s="444">
        <v>0</v>
      </c>
      <c r="V142" s="445">
        <v>0</v>
      </c>
      <c r="W142" s="445">
        <v>0</v>
      </c>
      <c r="X142" s="444">
        <v>4320178.3000000007</v>
      </c>
      <c r="Y142" s="446">
        <v>34680</v>
      </c>
      <c r="Z142" s="446">
        <v>45698</v>
      </c>
      <c r="AA142" s="444">
        <v>25479655.309999999</v>
      </c>
      <c r="AB142" s="444">
        <v>25303900.84</v>
      </c>
      <c r="AC142" s="444">
        <v>3.4493150684931506</v>
      </c>
      <c r="AD142" s="444">
        <v>30.186301369863013</v>
      </c>
      <c r="AE142" s="447">
        <v>3.0000000000000001E-3</v>
      </c>
      <c r="AF142" s="444">
        <v>14901656.108767126</v>
      </c>
      <c r="AG142" s="445">
        <v>130410204.13534249</v>
      </c>
      <c r="AH142" s="445">
        <v>12960.534900000002</v>
      </c>
      <c r="AI142" s="448">
        <v>3.4493150684931506</v>
      </c>
      <c r="AJ142" s="448">
        <v>30.186301369863013</v>
      </c>
      <c r="AK142" s="449">
        <v>3.0000000000000001E-3</v>
      </c>
      <c r="AL142" s="437" t="s">
        <v>1442</v>
      </c>
    </row>
    <row r="143" spans="1:38">
      <c r="A143" s="33">
        <v>23096000</v>
      </c>
      <c r="B143" s="33">
        <v>1</v>
      </c>
      <c r="C143" s="33">
        <v>1</v>
      </c>
      <c r="D143" s="33">
        <v>1</v>
      </c>
      <c r="E143" s="35" t="s">
        <v>517</v>
      </c>
      <c r="F143" s="35" t="s">
        <v>1365</v>
      </c>
      <c r="G143" s="35" t="s">
        <v>1364</v>
      </c>
      <c r="H143" s="35" t="s">
        <v>1359</v>
      </c>
      <c r="I143" s="35" t="s">
        <v>6</v>
      </c>
      <c r="J143" s="35" t="s">
        <v>1381</v>
      </c>
      <c r="K143" s="33" t="s">
        <v>149</v>
      </c>
      <c r="L143" s="35" t="s">
        <v>12</v>
      </c>
      <c r="M143" s="33" t="s">
        <v>1350</v>
      </c>
      <c r="N143" s="33" t="s">
        <v>159</v>
      </c>
      <c r="O143" s="33" t="s">
        <v>159</v>
      </c>
      <c r="P143" s="33" t="s">
        <v>149</v>
      </c>
      <c r="Q143" s="444">
        <v>333774.74</v>
      </c>
      <c r="R143" s="444">
        <v>0</v>
      </c>
      <c r="S143" s="444">
        <v>0</v>
      </c>
      <c r="T143" s="444">
        <v>0</v>
      </c>
      <c r="U143" s="444">
        <v>0</v>
      </c>
      <c r="V143" s="445">
        <v>0</v>
      </c>
      <c r="W143" s="445">
        <v>0</v>
      </c>
      <c r="X143" s="444">
        <v>333774.74</v>
      </c>
      <c r="Y143" s="446">
        <v>35199</v>
      </c>
      <c r="Z143" s="446">
        <v>46211</v>
      </c>
      <c r="AA143" s="444">
        <v>1368475.38</v>
      </c>
      <c r="AB143" s="444">
        <v>1368475.38</v>
      </c>
      <c r="AC143" s="444">
        <v>4.8547945205479452</v>
      </c>
      <c r="AD143" s="444">
        <v>30.169863013698631</v>
      </c>
      <c r="AE143" s="447">
        <v>1.4999999999999999E-2</v>
      </c>
      <c r="AF143" s="444">
        <v>1620407.7788493151</v>
      </c>
      <c r="AG143" s="445">
        <v>10069938.183232877</v>
      </c>
      <c r="AH143" s="445">
        <v>5006.6210999999994</v>
      </c>
      <c r="AI143" s="448">
        <v>4.8547945205479452</v>
      </c>
      <c r="AJ143" s="448">
        <v>30.169863013698635</v>
      </c>
      <c r="AK143" s="449">
        <v>1.4999999999999999E-2</v>
      </c>
      <c r="AL143" s="437" t="s">
        <v>1442</v>
      </c>
    </row>
    <row r="144" spans="1:38">
      <c r="A144" s="33">
        <v>23176000</v>
      </c>
      <c r="B144" s="33">
        <v>1</v>
      </c>
      <c r="C144" s="33">
        <v>1</v>
      </c>
      <c r="D144" s="33">
        <v>1</v>
      </c>
      <c r="E144" s="35" t="s">
        <v>1331</v>
      </c>
      <c r="F144" s="35" t="s">
        <v>1365</v>
      </c>
      <c r="G144" s="35" t="s">
        <v>1364</v>
      </c>
      <c r="H144" s="35" t="s">
        <v>1359</v>
      </c>
      <c r="I144" s="35" t="s">
        <v>6</v>
      </c>
      <c r="J144" s="35" t="s">
        <v>1381</v>
      </c>
      <c r="K144" s="33" t="s">
        <v>149</v>
      </c>
      <c r="L144" s="35" t="s">
        <v>12</v>
      </c>
      <c r="M144" s="33" t="s">
        <v>1350</v>
      </c>
      <c r="N144" s="33" t="s">
        <v>160</v>
      </c>
      <c r="O144" s="33" t="s">
        <v>160</v>
      </c>
      <c r="P144" s="33" t="s">
        <v>149</v>
      </c>
      <c r="Q144" s="444">
        <v>26077854.329</v>
      </c>
      <c r="R144" s="444">
        <v>0</v>
      </c>
      <c r="S144" s="444">
        <v>0</v>
      </c>
      <c r="T144" s="444">
        <v>0</v>
      </c>
      <c r="U144" s="444">
        <v>0</v>
      </c>
      <c r="V144" s="445">
        <v>-105564.9990000017</v>
      </c>
      <c r="W144" s="445">
        <v>0</v>
      </c>
      <c r="X144" s="444">
        <v>25972289.329999998</v>
      </c>
      <c r="Y144" s="446">
        <v>41683</v>
      </c>
      <c r="Z144" s="446">
        <v>49780</v>
      </c>
      <c r="AA144" s="444">
        <v>27816377.927999999</v>
      </c>
      <c r="AB144" s="444">
        <v>27816377.927999999</v>
      </c>
      <c r="AC144" s="444">
        <v>14.632876712328768</v>
      </c>
      <c r="AD144" s="444">
        <v>22.183561643835617</v>
      </c>
      <c r="AE144" s="447">
        <v>0.01</v>
      </c>
      <c r="AF144" s="444">
        <v>380049307.70282191</v>
      </c>
      <c r="AG144" s="445">
        <v>576157881.38358903</v>
      </c>
      <c r="AH144" s="445">
        <v>259722.8933</v>
      </c>
      <c r="AI144" s="448">
        <v>14.632876712328768</v>
      </c>
      <c r="AJ144" s="448">
        <v>22.183561643835617</v>
      </c>
      <c r="AK144" s="449">
        <v>0.01</v>
      </c>
      <c r="AL144" s="437" t="s">
        <v>1442</v>
      </c>
    </row>
    <row r="145" spans="1:38">
      <c r="A145" s="33">
        <v>23186000</v>
      </c>
      <c r="B145" s="33">
        <v>1</v>
      </c>
      <c r="C145" s="33">
        <v>1</v>
      </c>
      <c r="D145" s="33">
        <v>1</v>
      </c>
      <c r="E145" s="35" t="s">
        <v>517</v>
      </c>
      <c r="F145" s="35" t="s">
        <v>1365</v>
      </c>
      <c r="G145" s="35" t="s">
        <v>1364</v>
      </c>
      <c r="H145" s="35" t="s">
        <v>1359</v>
      </c>
      <c r="I145" s="35" t="s">
        <v>6</v>
      </c>
      <c r="J145" s="35" t="s">
        <v>1381</v>
      </c>
      <c r="K145" s="33" t="s">
        <v>149</v>
      </c>
      <c r="L145" s="35" t="s">
        <v>12</v>
      </c>
      <c r="M145" s="33" t="s">
        <v>1350</v>
      </c>
      <c r="N145" s="33" t="s">
        <v>161</v>
      </c>
      <c r="O145" s="33" t="s">
        <v>161</v>
      </c>
      <c r="P145" s="33" t="s">
        <v>149</v>
      </c>
      <c r="Q145" s="444">
        <v>158762167.59999999</v>
      </c>
      <c r="R145" s="444">
        <v>0</v>
      </c>
      <c r="S145" s="444">
        <v>0</v>
      </c>
      <c r="T145" s="444">
        <v>0</v>
      </c>
      <c r="U145" s="444">
        <v>0</v>
      </c>
      <c r="V145" s="445">
        <v>0</v>
      </c>
      <c r="W145" s="445">
        <v>0</v>
      </c>
      <c r="X145" s="444">
        <v>158762167.59999999</v>
      </c>
      <c r="Y145" s="446">
        <v>42566</v>
      </c>
      <c r="Z145" s="446">
        <v>52013</v>
      </c>
      <c r="AA145" s="444">
        <v>183592999</v>
      </c>
      <c r="AB145" s="444">
        <v>183592999</v>
      </c>
      <c r="AC145" s="444">
        <v>20.75068493150685</v>
      </c>
      <c r="AD145" s="444">
        <v>25.882191780821916</v>
      </c>
      <c r="AE145" s="447">
        <v>7.4999999999999997E-3</v>
      </c>
      <c r="AF145" s="444">
        <v>3294423718.9106851</v>
      </c>
      <c r="AG145" s="445">
        <v>4109112869.3621912</v>
      </c>
      <c r="AH145" s="445">
        <v>1190716.257</v>
      </c>
      <c r="AI145" s="448">
        <v>20.75068493150685</v>
      </c>
      <c r="AJ145" s="448">
        <v>25.882191780821916</v>
      </c>
      <c r="AK145" s="449">
        <v>7.5000000000000006E-3</v>
      </c>
      <c r="AL145" s="437" t="s">
        <v>1442</v>
      </c>
    </row>
    <row r="146" spans="1:38">
      <c r="A146" s="33">
        <v>23185000</v>
      </c>
      <c r="B146" s="33">
        <v>1</v>
      </c>
      <c r="C146" s="33">
        <v>1</v>
      </c>
      <c r="D146" s="33">
        <v>1</v>
      </c>
      <c r="E146" s="35" t="s">
        <v>517</v>
      </c>
      <c r="F146" s="35" t="s">
        <v>1365</v>
      </c>
      <c r="G146" s="35" t="s">
        <v>1364</v>
      </c>
      <c r="H146" s="35" t="s">
        <v>1359</v>
      </c>
      <c r="I146" s="35" t="s">
        <v>6</v>
      </c>
      <c r="J146" s="35" t="s">
        <v>1381</v>
      </c>
      <c r="K146" s="33" t="s">
        <v>149</v>
      </c>
      <c r="L146" s="35" t="s">
        <v>12</v>
      </c>
      <c r="M146" s="33" t="s">
        <v>1350</v>
      </c>
      <c r="N146" s="33" t="s">
        <v>162</v>
      </c>
      <c r="O146" s="33" t="s">
        <v>162</v>
      </c>
      <c r="P146" s="33" t="s">
        <v>149</v>
      </c>
      <c r="Q146" s="444">
        <v>7688600.8799999999</v>
      </c>
      <c r="R146" s="444">
        <v>0</v>
      </c>
      <c r="S146" s="444">
        <v>0</v>
      </c>
      <c r="T146" s="444">
        <v>0</v>
      </c>
      <c r="U146" s="444">
        <v>0</v>
      </c>
      <c r="V146" s="445">
        <v>0</v>
      </c>
      <c r="W146" s="445">
        <v>0</v>
      </c>
      <c r="X146" s="444">
        <v>7688600.8799999999</v>
      </c>
      <c r="Y146" s="446">
        <v>42521</v>
      </c>
      <c r="Z146" s="446">
        <v>52009</v>
      </c>
      <c r="AA146" s="444">
        <v>20000000</v>
      </c>
      <c r="AB146" s="444">
        <v>20000000</v>
      </c>
      <c r="AC146" s="444">
        <v>20.739726027397261</v>
      </c>
      <c r="AD146" s="444">
        <v>25.994520547945207</v>
      </c>
      <c r="AE146" s="447">
        <v>2.4300000000000002E-2</v>
      </c>
      <c r="AF146" s="444">
        <v>159459475.78520548</v>
      </c>
      <c r="AG146" s="445">
        <v>199861493.56010959</v>
      </c>
      <c r="AH146" s="445">
        <v>186833.001384</v>
      </c>
      <c r="AI146" s="448">
        <v>20.739726027397261</v>
      </c>
      <c r="AJ146" s="448">
        <v>25.994520547945207</v>
      </c>
      <c r="AK146" s="449">
        <v>2.4300000000000002E-2</v>
      </c>
      <c r="AL146" s="437" t="s">
        <v>1442</v>
      </c>
    </row>
    <row r="147" spans="1:38">
      <c r="A147" s="33">
        <v>23046000</v>
      </c>
      <c r="B147" s="33">
        <v>1</v>
      </c>
      <c r="C147" s="33">
        <v>1</v>
      </c>
      <c r="D147" s="33">
        <v>1</v>
      </c>
      <c r="E147" s="35" t="s">
        <v>517</v>
      </c>
      <c r="F147" s="35" t="s">
        <v>1365</v>
      </c>
      <c r="G147" s="35" t="s">
        <v>1364</v>
      </c>
      <c r="H147" s="35" t="s">
        <v>1359</v>
      </c>
      <c r="I147" s="35" t="s">
        <v>6</v>
      </c>
      <c r="J147" s="35" t="s">
        <v>1381</v>
      </c>
      <c r="K147" s="33" t="s">
        <v>149</v>
      </c>
      <c r="L147" s="35" t="s">
        <v>99</v>
      </c>
      <c r="M147" s="33" t="s">
        <v>1350</v>
      </c>
      <c r="N147" s="33" t="s">
        <v>1347</v>
      </c>
      <c r="O147" s="33" t="s">
        <v>1347</v>
      </c>
      <c r="P147" s="33" t="s">
        <v>149</v>
      </c>
      <c r="Q147" s="444">
        <v>0</v>
      </c>
      <c r="R147" s="444">
        <v>0</v>
      </c>
      <c r="S147" s="444">
        <v>0</v>
      </c>
      <c r="T147" s="444">
        <v>0</v>
      </c>
      <c r="U147" s="444">
        <v>0</v>
      </c>
      <c r="V147" s="445">
        <v>0</v>
      </c>
      <c r="W147" s="445">
        <v>0</v>
      </c>
      <c r="X147" s="444">
        <v>0</v>
      </c>
      <c r="Y147" s="444">
        <v>0</v>
      </c>
      <c r="Z147" s="444">
        <v>0</v>
      </c>
      <c r="AA147" s="444">
        <v>0</v>
      </c>
      <c r="AB147" s="444">
        <v>0</v>
      </c>
      <c r="AC147" s="444">
        <v>0</v>
      </c>
      <c r="AD147" s="444">
        <v>0</v>
      </c>
      <c r="AE147" s="444">
        <v>0</v>
      </c>
      <c r="AF147" s="444">
        <v>0</v>
      </c>
      <c r="AG147" s="445">
        <v>0</v>
      </c>
      <c r="AH147" s="445">
        <v>0</v>
      </c>
      <c r="AI147" s="444">
        <v>0</v>
      </c>
      <c r="AJ147" s="444">
        <v>0</v>
      </c>
      <c r="AK147" s="444">
        <v>0</v>
      </c>
    </row>
    <row r="148" spans="1:38">
      <c r="A148" s="33">
        <v>23098100</v>
      </c>
      <c r="B148" s="33">
        <v>1</v>
      </c>
      <c r="C148" s="33">
        <v>1</v>
      </c>
      <c r="D148" s="33">
        <v>1</v>
      </c>
      <c r="E148" s="35" t="s">
        <v>1331</v>
      </c>
      <c r="F148" s="35" t="s">
        <v>1365</v>
      </c>
      <c r="G148" s="35" t="s">
        <v>1364</v>
      </c>
      <c r="H148" s="35" t="s">
        <v>1359</v>
      </c>
      <c r="I148" s="35" t="s">
        <v>6</v>
      </c>
      <c r="J148" s="35" t="s">
        <v>1381</v>
      </c>
      <c r="K148" s="33" t="s">
        <v>163</v>
      </c>
      <c r="L148" s="35" t="s">
        <v>12</v>
      </c>
      <c r="M148" s="33" t="s">
        <v>1350</v>
      </c>
      <c r="N148" s="33" t="s">
        <v>48</v>
      </c>
      <c r="O148" s="33" t="s">
        <v>48</v>
      </c>
      <c r="P148" s="33" t="s">
        <v>1354</v>
      </c>
      <c r="Q148" s="444">
        <v>4174773.6830000002</v>
      </c>
      <c r="R148" s="444">
        <v>0</v>
      </c>
      <c r="S148" s="444">
        <v>0</v>
      </c>
      <c r="T148" s="444">
        <v>0</v>
      </c>
      <c r="U148" s="444">
        <v>0</v>
      </c>
      <c r="V148" s="445">
        <v>-16899.783000000287</v>
      </c>
      <c r="W148" s="445">
        <v>0</v>
      </c>
      <c r="X148" s="444">
        <v>4157873.9</v>
      </c>
      <c r="Y148" s="446">
        <v>35025</v>
      </c>
      <c r="Z148" s="446">
        <v>45992</v>
      </c>
      <c r="AA148" s="444">
        <v>56946730.68</v>
      </c>
      <c r="AB148" s="444">
        <v>56946730.68</v>
      </c>
      <c r="AC148" s="444">
        <v>4.2547945205479456</v>
      </c>
      <c r="AD148" s="444">
        <v>30.046575342465754</v>
      </c>
      <c r="AE148" s="447">
        <v>0.01</v>
      </c>
      <c r="AF148" s="444">
        <v>17690899.086849317</v>
      </c>
      <c r="AG148" s="445">
        <v>124929871.40082192</v>
      </c>
      <c r="AH148" s="445">
        <v>41578.739000000001</v>
      </c>
      <c r="AI148" s="448">
        <v>4.2547945205479456</v>
      </c>
      <c r="AJ148" s="448">
        <v>30.046575342465754</v>
      </c>
      <c r="AK148" s="449">
        <v>0.01</v>
      </c>
      <c r="AL148" s="437" t="s">
        <v>1442</v>
      </c>
    </row>
    <row r="149" spans="1:38">
      <c r="A149" s="33">
        <v>23177000</v>
      </c>
      <c r="B149" s="33">
        <v>1</v>
      </c>
      <c r="C149" s="33">
        <v>1</v>
      </c>
      <c r="D149" s="33">
        <v>1</v>
      </c>
      <c r="E149" s="35" t="s">
        <v>517</v>
      </c>
      <c r="F149" s="35" t="s">
        <v>1365</v>
      </c>
      <c r="G149" s="35" t="s">
        <v>1364</v>
      </c>
      <c r="H149" s="35" t="s">
        <v>1359</v>
      </c>
      <c r="I149" s="35" t="s">
        <v>6</v>
      </c>
      <c r="J149" s="35" t="s">
        <v>1381</v>
      </c>
      <c r="K149" s="33" t="s">
        <v>164</v>
      </c>
      <c r="L149" s="35" t="s">
        <v>12</v>
      </c>
      <c r="M149" s="33" t="s">
        <v>1350</v>
      </c>
      <c r="N149" s="33" t="s">
        <v>165</v>
      </c>
      <c r="O149" s="33" t="s">
        <v>165</v>
      </c>
      <c r="P149" s="33" t="s">
        <v>164</v>
      </c>
      <c r="Q149" s="444">
        <v>9600000</v>
      </c>
      <c r="R149" s="444">
        <v>0</v>
      </c>
      <c r="S149" s="444">
        <v>0</v>
      </c>
      <c r="T149" s="444">
        <v>289600</v>
      </c>
      <c r="U149" s="444">
        <v>0</v>
      </c>
      <c r="V149" s="445">
        <v>0</v>
      </c>
      <c r="W149" s="445">
        <v>0</v>
      </c>
      <c r="X149" s="444">
        <v>9600000</v>
      </c>
      <c r="Y149" s="446">
        <v>41722</v>
      </c>
      <c r="Z149" s="446">
        <v>46798</v>
      </c>
      <c r="AA149" s="444">
        <v>9600000</v>
      </c>
      <c r="AB149" s="444">
        <v>9600000</v>
      </c>
      <c r="AC149" s="444">
        <v>6.463013698630137</v>
      </c>
      <c r="AD149" s="444">
        <v>13.906849315068493</v>
      </c>
      <c r="AE149" s="447">
        <v>0.06</v>
      </c>
      <c r="AF149" s="444">
        <v>62044931.506849311</v>
      </c>
      <c r="AG149" s="445">
        <v>133505753.42465754</v>
      </c>
      <c r="AH149" s="445">
        <v>576000</v>
      </c>
      <c r="AI149" s="448">
        <v>6.463013698630137</v>
      </c>
      <c r="AJ149" s="448">
        <v>13.906849315068493</v>
      </c>
      <c r="AK149" s="449">
        <v>0.06</v>
      </c>
      <c r="AL149" s="437" t="s">
        <v>1442</v>
      </c>
    </row>
    <row r="150" spans="1:38">
      <c r="A150" s="33">
        <v>23189000</v>
      </c>
      <c r="B150" s="33">
        <v>1</v>
      </c>
      <c r="C150" s="33">
        <v>1</v>
      </c>
      <c r="D150" s="33">
        <v>1</v>
      </c>
      <c r="E150" s="35" t="s">
        <v>517</v>
      </c>
      <c r="F150" s="35" t="s">
        <v>1365</v>
      </c>
      <c r="G150" s="35" t="s">
        <v>1364</v>
      </c>
      <c r="H150" s="35" t="s">
        <v>1359</v>
      </c>
      <c r="I150" s="35" t="s">
        <v>6</v>
      </c>
      <c r="J150" s="35" t="s">
        <v>1381</v>
      </c>
      <c r="K150" s="33" t="s">
        <v>164</v>
      </c>
      <c r="L150" s="35" t="s">
        <v>12</v>
      </c>
      <c r="M150" s="33" t="s">
        <v>1350</v>
      </c>
      <c r="N150" s="33" t="s">
        <v>166</v>
      </c>
      <c r="O150" s="33" t="s">
        <v>166</v>
      </c>
      <c r="P150" s="33" t="s">
        <v>164</v>
      </c>
      <c r="Q150" s="444">
        <v>44117646</v>
      </c>
      <c r="R150" s="444">
        <v>0</v>
      </c>
      <c r="S150" s="444">
        <v>0</v>
      </c>
      <c r="T150" s="444">
        <v>0</v>
      </c>
      <c r="U150" s="444">
        <v>0</v>
      </c>
      <c r="V150" s="445">
        <v>0</v>
      </c>
      <c r="W150" s="445">
        <v>0</v>
      </c>
      <c r="X150" s="444">
        <v>44117646</v>
      </c>
      <c r="Y150" s="446">
        <v>42787</v>
      </c>
      <c r="Z150" s="446">
        <v>47058</v>
      </c>
      <c r="AA150" s="444">
        <v>50000000</v>
      </c>
      <c r="AB150" s="444">
        <v>50000000</v>
      </c>
      <c r="AC150" s="444">
        <v>7.1753424657534248</v>
      </c>
      <c r="AD150" s="444">
        <v>11.701369863013699</v>
      </c>
      <c r="AE150" s="447">
        <v>6.5960000000000005E-2</v>
      </c>
      <c r="AF150" s="444">
        <v>316559218.83287674</v>
      </c>
      <c r="AG150" s="445">
        <v>516236893.33150691</v>
      </c>
      <c r="AH150" s="445">
        <v>2909999.93016</v>
      </c>
      <c r="AI150" s="448">
        <v>7.1753424657534257</v>
      </c>
      <c r="AJ150" s="448">
        <v>11.701369863013699</v>
      </c>
      <c r="AK150" s="449">
        <v>6.5960000000000005E-2</v>
      </c>
      <c r="AL150" s="437" t="s">
        <v>1442</v>
      </c>
    </row>
    <row r="151" spans="1:38" ht="15" customHeight="1">
      <c r="A151" s="33">
        <v>23172000</v>
      </c>
      <c r="B151" s="33">
        <v>1</v>
      </c>
      <c r="C151" s="33">
        <v>0</v>
      </c>
      <c r="D151" s="33">
        <v>0</v>
      </c>
      <c r="E151" s="35" t="s">
        <v>1331</v>
      </c>
      <c r="F151" s="35" t="s">
        <v>1362</v>
      </c>
      <c r="G151" s="35" t="s">
        <v>1362</v>
      </c>
      <c r="H151" s="35" t="s">
        <v>1362</v>
      </c>
      <c r="I151" s="35" t="s">
        <v>1360</v>
      </c>
      <c r="J151" s="35" t="s">
        <v>1381</v>
      </c>
      <c r="K151" s="33" t="s">
        <v>64</v>
      </c>
      <c r="L151" s="35" t="s">
        <v>85</v>
      </c>
      <c r="M151" s="33" t="s">
        <v>1350</v>
      </c>
      <c r="N151" s="33" t="s">
        <v>167</v>
      </c>
      <c r="O151" s="33" t="s">
        <v>167</v>
      </c>
      <c r="P151" s="33" t="s">
        <v>64</v>
      </c>
      <c r="Q151" s="444">
        <v>11855050.549000001</v>
      </c>
      <c r="R151" s="444">
        <v>0</v>
      </c>
      <c r="S151" s="444">
        <v>0</v>
      </c>
      <c r="T151" s="444">
        <v>0</v>
      </c>
      <c r="U151" s="444">
        <v>0</v>
      </c>
      <c r="V151" s="445">
        <v>-47990.088999999687</v>
      </c>
      <c r="W151" s="445">
        <v>0</v>
      </c>
      <c r="X151" s="444">
        <v>11807060.460000001</v>
      </c>
      <c r="Y151" s="446">
        <v>41439</v>
      </c>
      <c r="Z151" s="446">
        <v>45656</v>
      </c>
      <c r="AA151" s="444">
        <v>11857500</v>
      </c>
      <c r="AB151" s="444">
        <v>11855050.549000001</v>
      </c>
      <c r="AC151" s="444">
        <v>3.3342465753424659</v>
      </c>
      <c r="AD151" s="444">
        <v>11.553424657534247</v>
      </c>
      <c r="AE151" s="447">
        <v>0.02</v>
      </c>
      <c r="AF151" s="444">
        <v>39367650.903616443</v>
      </c>
      <c r="AG151" s="445">
        <v>136411983.45156166</v>
      </c>
      <c r="AH151" s="445">
        <v>236141.20920000001</v>
      </c>
      <c r="AI151" s="448">
        <v>3.3342465753424659</v>
      </c>
      <c r="AJ151" s="448">
        <v>11.553424657534247</v>
      </c>
      <c r="AK151" s="449">
        <v>0.02</v>
      </c>
      <c r="AL151" s="437" t="s">
        <v>1442</v>
      </c>
    </row>
    <row r="152" spans="1:38" ht="15" customHeight="1">
      <c r="A152" s="33">
        <v>23152000</v>
      </c>
      <c r="B152" s="33">
        <v>1</v>
      </c>
      <c r="C152" s="33">
        <v>0</v>
      </c>
      <c r="D152" s="33">
        <v>0</v>
      </c>
      <c r="E152" s="35" t="s">
        <v>1331</v>
      </c>
      <c r="F152" s="35" t="s">
        <v>1362</v>
      </c>
      <c r="G152" s="35" t="s">
        <v>1362</v>
      </c>
      <c r="H152" s="35" t="s">
        <v>1362</v>
      </c>
      <c r="I152" s="35" t="s">
        <v>1360</v>
      </c>
      <c r="J152" s="35" t="s">
        <v>1381</v>
      </c>
      <c r="K152" s="33" t="s">
        <v>64</v>
      </c>
      <c r="L152" s="35" t="s">
        <v>85</v>
      </c>
      <c r="M152" s="33" t="s">
        <v>1350</v>
      </c>
      <c r="N152" s="33" t="s">
        <v>168</v>
      </c>
      <c r="O152" s="33" t="s">
        <v>168</v>
      </c>
      <c r="P152" s="33" t="s">
        <v>64</v>
      </c>
      <c r="Q152" s="444">
        <v>2891976.5789999999</v>
      </c>
      <c r="R152" s="444">
        <v>0</v>
      </c>
      <c r="S152" s="444">
        <v>0</v>
      </c>
      <c r="T152" s="444">
        <v>0</v>
      </c>
      <c r="U152" s="444">
        <v>0</v>
      </c>
      <c r="V152" s="445">
        <v>-11706.929000000004</v>
      </c>
      <c r="W152" s="445">
        <v>0</v>
      </c>
      <c r="X152" s="444">
        <v>2880269.65</v>
      </c>
      <c r="Y152" s="446">
        <v>38071</v>
      </c>
      <c r="Z152" s="446">
        <v>45473</v>
      </c>
      <c r="AA152" s="444">
        <v>15460162.352</v>
      </c>
      <c r="AB152" s="444">
        <v>15356580.579</v>
      </c>
      <c r="AC152" s="444">
        <v>2.8328767123287673</v>
      </c>
      <c r="AD152" s="444">
        <v>20.279452054794522</v>
      </c>
      <c r="AE152" s="447">
        <v>4.4999999999999998E-2</v>
      </c>
      <c r="AF152" s="444">
        <v>8159448.8167123292</v>
      </c>
      <c r="AG152" s="445">
        <v>58410290.272054799</v>
      </c>
      <c r="AH152" s="445">
        <v>129612.13424999999</v>
      </c>
      <c r="AI152" s="448">
        <v>2.8328767123287673</v>
      </c>
      <c r="AJ152" s="448">
        <v>20.279452054794522</v>
      </c>
      <c r="AK152" s="449">
        <v>4.4999999999999998E-2</v>
      </c>
      <c r="AL152" s="437" t="s">
        <v>1442</v>
      </c>
    </row>
    <row r="153" spans="1:38" ht="15" customHeight="1">
      <c r="A153" s="33">
        <v>23529000</v>
      </c>
      <c r="B153" s="33">
        <v>1</v>
      </c>
      <c r="C153" s="33">
        <v>0</v>
      </c>
      <c r="D153" s="33">
        <v>0</v>
      </c>
      <c r="E153" s="35" t="s">
        <v>1331</v>
      </c>
      <c r="F153" s="35" t="s">
        <v>1362</v>
      </c>
      <c r="G153" s="35" t="s">
        <v>1362</v>
      </c>
      <c r="H153" s="35" t="s">
        <v>1362</v>
      </c>
      <c r="I153" s="35" t="s">
        <v>1362</v>
      </c>
      <c r="J153" s="35" t="s">
        <v>1381</v>
      </c>
      <c r="K153" s="33" t="s">
        <v>64</v>
      </c>
      <c r="L153" s="35" t="s">
        <v>169</v>
      </c>
      <c r="M153" s="33" t="s">
        <v>1350</v>
      </c>
      <c r="N153" s="34">
        <v>7866155</v>
      </c>
      <c r="O153" s="34">
        <v>7866155</v>
      </c>
      <c r="P153" s="33" t="s">
        <v>64</v>
      </c>
      <c r="Q153" s="444">
        <v>1.2E-2</v>
      </c>
      <c r="R153" s="444">
        <v>0</v>
      </c>
      <c r="S153" s="444">
        <v>0</v>
      </c>
      <c r="T153" s="444">
        <v>0</v>
      </c>
      <c r="U153" s="444">
        <v>0</v>
      </c>
      <c r="V153" s="445">
        <v>0</v>
      </c>
      <c r="W153" s="445">
        <v>0</v>
      </c>
      <c r="X153" s="444">
        <v>1.2E-2</v>
      </c>
      <c r="Y153" s="444">
        <v>0</v>
      </c>
      <c r="Z153" s="444">
        <v>0</v>
      </c>
      <c r="AA153" s="444">
        <v>0</v>
      </c>
      <c r="AB153" s="444">
        <v>0</v>
      </c>
      <c r="AC153" s="444">
        <v>0</v>
      </c>
      <c r="AD153" s="444">
        <v>0</v>
      </c>
      <c r="AE153" s="444">
        <v>0</v>
      </c>
      <c r="AF153" s="444">
        <v>0</v>
      </c>
      <c r="AG153" s="445">
        <v>0</v>
      </c>
      <c r="AH153" s="445">
        <v>0</v>
      </c>
      <c r="AI153" s="448">
        <v>0</v>
      </c>
      <c r="AJ153" s="448">
        <v>0</v>
      </c>
      <c r="AK153" s="449">
        <v>0</v>
      </c>
    </row>
    <row r="154" spans="1:38" ht="15" customHeight="1">
      <c r="A154" s="33">
        <v>23077000</v>
      </c>
      <c r="B154" s="33">
        <v>1</v>
      </c>
      <c r="C154" s="33">
        <v>0</v>
      </c>
      <c r="D154" s="33">
        <v>0</v>
      </c>
      <c r="E154" s="35" t="s">
        <v>1331</v>
      </c>
      <c r="F154" s="35" t="s">
        <v>1362</v>
      </c>
      <c r="G154" s="35" t="s">
        <v>1362</v>
      </c>
      <c r="H154" s="35" t="s">
        <v>1362</v>
      </c>
      <c r="I154" s="35" t="s">
        <v>1362</v>
      </c>
      <c r="J154" s="35" t="s">
        <v>1381</v>
      </c>
      <c r="K154" s="33" t="s">
        <v>64</v>
      </c>
      <c r="L154" s="35" t="s">
        <v>169</v>
      </c>
      <c r="M154" s="33" t="s">
        <v>1350</v>
      </c>
      <c r="N154" s="34">
        <v>9066069</v>
      </c>
      <c r="O154" s="34">
        <v>9066069</v>
      </c>
      <c r="P154" s="33" t="s">
        <v>64</v>
      </c>
      <c r="Q154" s="444">
        <v>2.4E-2</v>
      </c>
      <c r="R154" s="444">
        <v>0</v>
      </c>
      <c r="S154" s="444">
        <v>0</v>
      </c>
      <c r="T154" s="444">
        <v>0</v>
      </c>
      <c r="U154" s="444">
        <v>0</v>
      </c>
      <c r="V154" s="445">
        <v>0</v>
      </c>
      <c r="W154" s="445">
        <v>0</v>
      </c>
      <c r="X154" s="444">
        <v>2.4E-2</v>
      </c>
      <c r="Y154" s="444">
        <v>0</v>
      </c>
      <c r="Z154" s="444">
        <v>0</v>
      </c>
      <c r="AA154" s="444">
        <v>0</v>
      </c>
      <c r="AB154" s="444">
        <v>0</v>
      </c>
      <c r="AC154" s="444">
        <v>0</v>
      </c>
      <c r="AD154" s="444">
        <v>0</v>
      </c>
      <c r="AE154" s="444">
        <v>0</v>
      </c>
      <c r="AF154" s="444">
        <v>0</v>
      </c>
      <c r="AG154" s="445">
        <v>0</v>
      </c>
      <c r="AH154" s="445">
        <v>0</v>
      </c>
      <c r="AI154" s="448">
        <v>0</v>
      </c>
      <c r="AJ154" s="448">
        <v>0</v>
      </c>
      <c r="AK154" s="449">
        <v>0</v>
      </c>
    </row>
    <row r="155" spans="1:38" ht="15" customHeight="1">
      <c r="A155" s="33">
        <v>23157001</v>
      </c>
      <c r="B155" s="33">
        <v>1</v>
      </c>
      <c r="C155" s="33">
        <v>1</v>
      </c>
      <c r="D155" s="33">
        <v>0</v>
      </c>
      <c r="E155" s="35" t="s">
        <v>1331</v>
      </c>
      <c r="F155" s="35" t="s">
        <v>1365</v>
      </c>
      <c r="G155" s="35" t="s">
        <v>1364</v>
      </c>
      <c r="H155" s="35" t="s">
        <v>1363</v>
      </c>
      <c r="I155" s="35" t="s">
        <v>1372</v>
      </c>
      <c r="J155" s="35" t="s">
        <v>1381</v>
      </c>
      <c r="K155" s="33" t="s">
        <v>64</v>
      </c>
      <c r="L155" s="35" t="s">
        <v>170</v>
      </c>
      <c r="M155" s="33" t="s">
        <v>1350</v>
      </c>
      <c r="N155" s="33" t="s">
        <v>171</v>
      </c>
      <c r="O155" s="33" t="s">
        <v>171</v>
      </c>
      <c r="P155" s="33" t="s">
        <v>64</v>
      </c>
      <c r="Q155" s="444">
        <v>2365571.25</v>
      </c>
      <c r="R155" s="444">
        <v>0</v>
      </c>
      <c r="S155" s="444">
        <v>0</v>
      </c>
      <c r="T155" s="444">
        <v>0</v>
      </c>
      <c r="U155" s="444">
        <v>0</v>
      </c>
      <c r="V155" s="445">
        <v>-9576</v>
      </c>
      <c r="W155" s="445">
        <v>0</v>
      </c>
      <c r="X155" s="444">
        <v>2355995.25</v>
      </c>
      <c r="Y155" s="446">
        <v>40092</v>
      </c>
      <c r="Z155" s="446">
        <v>54787</v>
      </c>
      <c r="AA155" s="444">
        <v>2490075</v>
      </c>
      <c r="AB155" s="444">
        <v>2490075</v>
      </c>
      <c r="AC155" s="444">
        <v>28.350684931506848</v>
      </c>
      <c r="AD155" s="444">
        <v>40.260273972602739</v>
      </c>
      <c r="AE155" s="447">
        <v>7.4999999999999997E-3</v>
      </c>
      <c r="AF155" s="444">
        <v>66794079.032876708</v>
      </c>
      <c r="AG155" s="445">
        <v>94853014.243150681</v>
      </c>
      <c r="AH155" s="445">
        <v>17669.964375</v>
      </c>
      <c r="AI155" s="448">
        <v>28.350684931506848</v>
      </c>
      <c r="AJ155" s="448">
        <v>40.260273972602739</v>
      </c>
      <c r="AK155" s="449">
        <v>7.4999999999999997E-3</v>
      </c>
      <c r="AL155" s="437" t="s">
        <v>1442</v>
      </c>
    </row>
    <row r="156" spans="1:38" ht="15" customHeight="1">
      <c r="A156" s="33">
        <v>23080000</v>
      </c>
      <c r="B156" s="33">
        <v>1</v>
      </c>
      <c r="C156" s="33">
        <v>1</v>
      </c>
      <c r="D156" s="33">
        <v>0</v>
      </c>
      <c r="E156" s="35" t="s">
        <v>1331</v>
      </c>
      <c r="F156" s="35" t="s">
        <v>1365</v>
      </c>
      <c r="G156" s="35" t="s">
        <v>1361</v>
      </c>
      <c r="H156" s="35" t="s">
        <v>1361</v>
      </c>
      <c r="I156" s="35" t="s">
        <v>1361</v>
      </c>
      <c r="J156" s="35" t="s">
        <v>1381</v>
      </c>
      <c r="K156" s="33" t="s">
        <v>64</v>
      </c>
      <c r="L156" s="35" t="s">
        <v>72</v>
      </c>
      <c r="M156" s="33" t="s">
        <v>1350</v>
      </c>
      <c r="N156" s="33" t="s">
        <v>172</v>
      </c>
      <c r="O156" s="33" t="s">
        <v>172</v>
      </c>
      <c r="P156" s="33" t="s">
        <v>64</v>
      </c>
      <c r="Q156" s="444">
        <v>2.4E-2</v>
      </c>
      <c r="R156" s="444">
        <v>0</v>
      </c>
      <c r="S156" s="444">
        <v>0</v>
      </c>
      <c r="T156" s="444">
        <v>0</v>
      </c>
      <c r="U156" s="444">
        <v>0</v>
      </c>
      <c r="V156" s="445">
        <v>0</v>
      </c>
      <c r="W156" s="445">
        <v>0</v>
      </c>
      <c r="X156" s="444">
        <v>2.4E-2</v>
      </c>
      <c r="Y156" s="444">
        <v>0</v>
      </c>
      <c r="Z156" s="444">
        <v>0</v>
      </c>
      <c r="AA156" s="444">
        <v>0</v>
      </c>
      <c r="AB156" s="444">
        <v>0</v>
      </c>
      <c r="AC156" s="444">
        <v>0</v>
      </c>
      <c r="AD156" s="444">
        <v>0</v>
      </c>
      <c r="AE156" s="444">
        <v>0</v>
      </c>
      <c r="AF156" s="444">
        <v>0</v>
      </c>
      <c r="AG156" s="445">
        <v>0</v>
      </c>
      <c r="AH156" s="445">
        <v>0</v>
      </c>
      <c r="AI156" s="448">
        <v>0</v>
      </c>
      <c r="AJ156" s="448">
        <v>0</v>
      </c>
      <c r="AK156" s="449">
        <v>0</v>
      </c>
    </row>
    <row r="157" spans="1:38" ht="15" customHeight="1">
      <c r="A157" s="33">
        <v>23079000</v>
      </c>
      <c r="B157" s="33">
        <v>1</v>
      </c>
      <c r="C157" s="33">
        <v>1</v>
      </c>
      <c r="D157" s="33">
        <v>0</v>
      </c>
      <c r="E157" s="35" t="s">
        <v>1331</v>
      </c>
      <c r="F157" s="35" t="s">
        <v>1365</v>
      </c>
      <c r="G157" s="35" t="s">
        <v>1361</v>
      </c>
      <c r="H157" s="35" t="s">
        <v>1361</v>
      </c>
      <c r="I157" s="35" t="s">
        <v>1361</v>
      </c>
      <c r="J157" s="35" t="s">
        <v>1381</v>
      </c>
      <c r="K157" s="33" t="s">
        <v>64</v>
      </c>
      <c r="L157" s="35" t="s">
        <v>173</v>
      </c>
      <c r="M157" s="33" t="s">
        <v>1350</v>
      </c>
      <c r="N157" s="33" t="s">
        <v>174</v>
      </c>
      <c r="O157" s="33" t="s">
        <v>174</v>
      </c>
      <c r="P157" s="33" t="s">
        <v>64</v>
      </c>
      <c r="Q157" s="444">
        <v>2.4E-2</v>
      </c>
      <c r="R157" s="444">
        <v>0</v>
      </c>
      <c r="S157" s="444">
        <v>0</v>
      </c>
      <c r="T157" s="444">
        <v>0</v>
      </c>
      <c r="U157" s="444">
        <v>0</v>
      </c>
      <c r="V157" s="445">
        <v>0</v>
      </c>
      <c r="W157" s="445">
        <v>0</v>
      </c>
      <c r="X157" s="444">
        <v>2.4E-2</v>
      </c>
      <c r="Y157" s="444">
        <v>0</v>
      </c>
      <c r="Z157" s="444">
        <v>0</v>
      </c>
      <c r="AA157" s="444">
        <v>0</v>
      </c>
      <c r="AB157" s="444">
        <v>0</v>
      </c>
      <c r="AC157" s="444">
        <v>0</v>
      </c>
      <c r="AD157" s="444">
        <v>0</v>
      </c>
      <c r="AE157" s="444">
        <v>0</v>
      </c>
      <c r="AF157" s="444">
        <v>0</v>
      </c>
      <c r="AG157" s="445">
        <v>0</v>
      </c>
      <c r="AH157" s="445">
        <v>0</v>
      </c>
      <c r="AI157" s="448">
        <v>0</v>
      </c>
      <c r="AJ157" s="448">
        <v>0</v>
      </c>
      <c r="AK157" s="449">
        <v>0</v>
      </c>
    </row>
    <row r="158" spans="1:38">
      <c r="A158" s="33">
        <v>23076100</v>
      </c>
      <c r="B158" s="33">
        <v>1</v>
      </c>
      <c r="C158" s="33">
        <v>1</v>
      </c>
      <c r="D158" s="33">
        <v>1</v>
      </c>
      <c r="E158" s="35" t="s">
        <v>1331</v>
      </c>
      <c r="F158" s="35" t="s">
        <v>1365</v>
      </c>
      <c r="G158" s="35" t="s">
        <v>1364</v>
      </c>
      <c r="H158" s="35" t="s">
        <v>1359</v>
      </c>
      <c r="I158" s="35" t="s">
        <v>6</v>
      </c>
      <c r="J158" s="35" t="s">
        <v>1381</v>
      </c>
      <c r="K158" s="33" t="s">
        <v>64</v>
      </c>
      <c r="L158" s="35" t="s">
        <v>12</v>
      </c>
      <c r="M158" s="33" t="s">
        <v>1350</v>
      </c>
      <c r="N158" s="34">
        <v>8766461</v>
      </c>
      <c r="O158" s="34">
        <v>8766461</v>
      </c>
      <c r="P158" s="33" t="s">
        <v>64</v>
      </c>
      <c r="Q158" s="444">
        <v>788143.87100000004</v>
      </c>
      <c r="R158" s="444">
        <v>0</v>
      </c>
      <c r="S158" s="444">
        <v>0</v>
      </c>
      <c r="T158" s="444">
        <v>0</v>
      </c>
      <c r="U158" s="444">
        <v>0</v>
      </c>
      <c r="V158" s="445">
        <v>-3190.4610000000102</v>
      </c>
      <c r="W158" s="445">
        <v>0</v>
      </c>
      <c r="X158" s="444">
        <v>784953.41</v>
      </c>
      <c r="Y158" s="446">
        <v>32826</v>
      </c>
      <c r="Z158" s="446">
        <v>46752</v>
      </c>
      <c r="AA158" s="444">
        <v>16735927.33</v>
      </c>
      <c r="AB158" s="444">
        <v>16735927.33</v>
      </c>
      <c r="AC158" s="444">
        <v>6.3369863013698629</v>
      </c>
      <c r="AD158" s="444">
        <v>38.153424657534245</v>
      </c>
      <c r="AE158" s="447">
        <v>3.875E-2</v>
      </c>
      <c r="AF158" s="444">
        <v>4974239.0063835615</v>
      </c>
      <c r="AG158" s="445">
        <v>29948660.788109589</v>
      </c>
      <c r="AH158" s="445">
        <v>30416.944637500001</v>
      </c>
      <c r="AI158" s="448">
        <v>6.3369863013698629</v>
      </c>
      <c r="AJ158" s="448">
        <v>38.153424657534245</v>
      </c>
      <c r="AK158" s="449">
        <v>3.875E-2</v>
      </c>
      <c r="AL158" s="437" t="s">
        <v>1442</v>
      </c>
    </row>
    <row r="159" spans="1:38">
      <c r="A159" s="33">
        <v>23095000</v>
      </c>
      <c r="B159" s="33">
        <v>1</v>
      </c>
      <c r="C159" s="33">
        <v>1</v>
      </c>
      <c r="D159" s="33">
        <v>1</v>
      </c>
      <c r="E159" s="35" t="s">
        <v>1331</v>
      </c>
      <c r="F159" s="35" t="s">
        <v>1365</v>
      </c>
      <c r="G159" s="35" t="s">
        <v>1364</v>
      </c>
      <c r="H159" s="35" t="s">
        <v>1359</v>
      </c>
      <c r="I159" s="35" t="s">
        <v>6</v>
      </c>
      <c r="J159" s="35" t="s">
        <v>1381</v>
      </c>
      <c r="K159" s="33" t="s">
        <v>64</v>
      </c>
      <c r="L159" s="35" t="s">
        <v>12</v>
      </c>
      <c r="M159" s="33" t="s">
        <v>1350</v>
      </c>
      <c r="N159" s="33" t="s">
        <v>175</v>
      </c>
      <c r="O159" s="33" t="s">
        <v>175</v>
      </c>
      <c r="P159" s="33" t="s">
        <v>64</v>
      </c>
      <c r="Q159" s="444">
        <v>-3.5999999999999997E-2</v>
      </c>
      <c r="R159" s="444">
        <v>0</v>
      </c>
      <c r="S159" s="444">
        <v>0</v>
      </c>
      <c r="T159" s="444">
        <v>0</v>
      </c>
      <c r="U159" s="444">
        <v>0</v>
      </c>
      <c r="V159" s="445">
        <v>0</v>
      </c>
      <c r="W159" s="445">
        <v>0</v>
      </c>
      <c r="X159" s="444">
        <v>-3.5999999999999997E-2</v>
      </c>
      <c r="Y159" s="444">
        <v>0</v>
      </c>
      <c r="Z159" s="444">
        <v>0</v>
      </c>
      <c r="AA159" s="444">
        <v>0</v>
      </c>
      <c r="AB159" s="444">
        <v>0</v>
      </c>
      <c r="AC159" s="444">
        <v>0</v>
      </c>
      <c r="AD159" s="444">
        <v>0</v>
      </c>
      <c r="AE159" s="444">
        <v>0</v>
      </c>
      <c r="AF159" s="444">
        <v>0</v>
      </c>
      <c r="AG159" s="445">
        <v>0</v>
      </c>
      <c r="AH159" s="445">
        <v>0</v>
      </c>
      <c r="AI159" s="448">
        <v>0</v>
      </c>
      <c r="AJ159" s="448">
        <v>0</v>
      </c>
      <c r="AK159" s="449">
        <v>0</v>
      </c>
    </row>
    <row r="160" spans="1:38">
      <c r="A160" s="33">
        <v>23076000</v>
      </c>
      <c r="B160" s="33">
        <v>1</v>
      </c>
      <c r="C160" s="33">
        <v>1</v>
      </c>
      <c r="D160" s="33">
        <v>1</v>
      </c>
      <c r="E160" s="35" t="s">
        <v>1331</v>
      </c>
      <c r="F160" s="35" t="s">
        <v>1365</v>
      </c>
      <c r="G160" s="35" t="s">
        <v>1364</v>
      </c>
      <c r="H160" s="35" t="s">
        <v>1359</v>
      </c>
      <c r="I160" s="35" t="s">
        <v>6</v>
      </c>
      <c r="J160" s="35" t="s">
        <v>1381</v>
      </c>
      <c r="K160" s="33" t="s">
        <v>64</v>
      </c>
      <c r="L160" s="35" t="s">
        <v>12</v>
      </c>
      <c r="M160" s="33" t="s">
        <v>1350</v>
      </c>
      <c r="N160" s="33" t="s">
        <v>176</v>
      </c>
      <c r="O160" s="33" t="s">
        <v>176</v>
      </c>
      <c r="P160" s="33" t="s">
        <v>64</v>
      </c>
      <c r="Q160" s="444">
        <v>2.4E-2</v>
      </c>
      <c r="R160" s="444">
        <v>0</v>
      </c>
      <c r="S160" s="444">
        <v>0</v>
      </c>
      <c r="T160" s="444">
        <v>0</v>
      </c>
      <c r="U160" s="444">
        <v>0</v>
      </c>
      <c r="V160" s="445">
        <v>0</v>
      </c>
      <c r="W160" s="445">
        <v>0</v>
      </c>
      <c r="X160" s="444">
        <v>2.4E-2</v>
      </c>
      <c r="Y160" s="444">
        <v>0</v>
      </c>
      <c r="Z160" s="444">
        <v>0</v>
      </c>
      <c r="AA160" s="444">
        <v>0</v>
      </c>
      <c r="AB160" s="444">
        <v>0</v>
      </c>
      <c r="AC160" s="444">
        <v>0</v>
      </c>
      <c r="AD160" s="444">
        <v>0</v>
      </c>
      <c r="AE160" s="444">
        <v>0</v>
      </c>
      <c r="AF160" s="444">
        <v>0</v>
      </c>
      <c r="AG160" s="445">
        <v>0</v>
      </c>
      <c r="AH160" s="445">
        <v>0</v>
      </c>
      <c r="AI160" s="448">
        <v>0</v>
      </c>
      <c r="AJ160" s="448">
        <v>0</v>
      </c>
      <c r="AK160" s="449">
        <v>0</v>
      </c>
    </row>
    <row r="161" spans="1:38">
      <c r="A161" s="33">
        <v>23072000</v>
      </c>
      <c r="B161" s="33">
        <v>1</v>
      </c>
      <c r="C161" s="33">
        <v>1</v>
      </c>
      <c r="D161" s="33">
        <v>1</v>
      </c>
      <c r="E161" s="35" t="s">
        <v>1331</v>
      </c>
      <c r="F161" s="35" t="s">
        <v>1365</v>
      </c>
      <c r="G161" s="35" t="s">
        <v>1364</v>
      </c>
      <c r="H161" s="35" t="s">
        <v>1359</v>
      </c>
      <c r="I161" s="35" t="s">
        <v>6</v>
      </c>
      <c r="J161" s="35" t="s">
        <v>1381</v>
      </c>
      <c r="K161" s="33" t="s">
        <v>64</v>
      </c>
      <c r="L161" s="35" t="s">
        <v>12</v>
      </c>
      <c r="M161" s="33" t="s">
        <v>1350</v>
      </c>
      <c r="N161" s="33" t="s">
        <v>177</v>
      </c>
      <c r="O161" s="33" t="s">
        <v>177</v>
      </c>
      <c r="P161" s="33" t="s">
        <v>64</v>
      </c>
      <c r="Q161" s="444">
        <v>2.4E-2</v>
      </c>
      <c r="R161" s="444">
        <v>0</v>
      </c>
      <c r="S161" s="444">
        <v>0</v>
      </c>
      <c r="T161" s="444">
        <v>0</v>
      </c>
      <c r="U161" s="444">
        <v>0</v>
      </c>
      <c r="V161" s="445">
        <v>0</v>
      </c>
      <c r="W161" s="445">
        <v>0</v>
      </c>
      <c r="X161" s="444">
        <v>2.4E-2</v>
      </c>
      <c r="Y161" s="444">
        <v>0</v>
      </c>
      <c r="Z161" s="444">
        <v>0</v>
      </c>
      <c r="AA161" s="444">
        <v>0</v>
      </c>
      <c r="AB161" s="444">
        <v>0</v>
      </c>
      <c r="AC161" s="444">
        <v>0</v>
      </c>
      <c r="AD161" s="444">
        <v>0</v>
      </c>
      <c r="AE161" s="444">
        <v>0</v>
      </c>
      <c r="AF161" s="444">
        <v>0</v>
      </c>
      <c r="AG161" s="445">
        <v>0</v>
      </c>
      <c r="AH161" s="445">
        <v>0</v>
      </c>
      <c r="AI161" s="448">
        <v>0</v>
      </c>
      <c r="AJ161" s="448">
        <v>0</v>
      </c>
      <c r="AK161" s="449">
        <v>0</v>
      </c>
    </row>
    <row r="162" spans="1:38">
      <c r="A162" s="33">
        <v>23073000</v>
      </c>
      <c r="B162" s="33">
        <v>1</v>
      </c>
      <c r="C162" s="33">
        <v>1</v>
      </c>
      <c r="D162" s="33">
        <v>1</v>
      </c>
      <c r="E162" s="35" t="s">
        <v>1331</v>
      </c>
      <c r="F162" s="35" t="s">
        <v>1365</v>
      </c>
      <c r="G162" s="35" t="s">
        <v>1364</v>
      </c>
      <c r="H162" s="35" t="s">
        <v>1359</v>
      </c>
      <c r="I162" s="35" t="s">
        <v>6</v>
      </c>
      <c r="J162" s="35" t="s">
        <v>1381</v>
      </c>
      <c r="K162" s="33" t="s">
        <v>64</v>
      </c>
      <c r="L162" s="35" t="s">
        <v>12</v>
      </c>
      <c r="M162" s="33" t="s">
        <v>1350</v>
      </c>
      <c r="N162" s="33" t="s">
        <v>178</v>
      </c>
      <c r="O162" s="33" t="s">
        <v>178</v>
      </c>
      <c r="P162" s="33" t="s">
        <v>64</v>
      </c>
      <c r="Q162" s="444">
        <v>-2.4E-2</v>
      </c>
      <c r="R162" s="444">
        <v>0</v>
      </c>
      <c r="S162" s="444">
        <v>0</v>
      </c>
      <c r="T162" s="444">
        <v>0</v>
      </c>
      <c r="U162" s="444">
        <v>0</v>
      </c>
      <c r="V162" s="445">
        <v>0</v>
      </c>
      <c r="W162" s="445">
        <v>0</v>
      </c>
      <c r="X162" s="444">
        <v>-2.4E-2</v>
      </c>
      <c r="Y162" s="444">
        <v>0</v>
      </c>
      <c r="Z162" s="444">
        <v>0</v>
      </c>
      <c r="AA162" s="444">
        <v>0</v>
      </c>
      <c r="AB162" s="444">
        <v>0</v>
      </c>
      <c r="AC162" s="444">
        <v>0</v>
      </c>
      <c r="AD162" s="444">
        <v>0</v>
      </c>
      <c r="AE162" s="444">
        <v>0</v>
      </c>
      <c r="AF162" s="444">
        <v>0</v>
      </c>
      <c r="AG162" s="445">
        <v>0</v>
      </c>
      <c r="AH162" s="445">
        <v>0</v>
      </c>
      <c r="AI162" s="448">
        <v>0</v>
      </c>
      <c r="AJ162" s="448">
        <v>0</v>
      </c>
      <c r="AK162" s="449">
        <v>0</v>
      </c>
    </row>
    <row r="163" spans="1:38">
      <c r="A163" s="33">
        <v>23104100</v>
      </c>
      <c r="B163" s="33">
        <v>1</v>
      </c>
      <c r="C163" s="33">
        <v>1</v>
      </c>
      <c r="D163" s="33">
        <v>1</v>
      </c>
      <c r="E163" s="35" t="s">
        <v>1331</v>
      </c>
      <c r="F163" s="35" t="s">
        <v>1365</v>
      </c>
      <c r="G163" s="35" t="s">
        <v>1364</v>
      </c>
      <c r="H163" s="35" t="s">
        <v>1359</v>
      </c>
      <c r="I163" s="35" t="s">
        <v>6</v>
      </c>
      <c r="J163" s="35" t="s">
        <v>1381</v>
      </c>
      <c r="K163" s="33" t="s">
        <v>64</v>
      </c>
      <c r="L163" s="35" t="s">
        <v>12</v>
      </c>
      <c r="M163" s="33" t="s">
        <v>1350</v>
      </c>
      <c r="N163" s="34" t="s">
        <v>179</v>
      </c>
      <c r="O163" s="34" t="s">
        <v>179</v>
      </c>
      <c r="P163" s="33" t="s">
        <v>64</v>
      </c>
      <c r="Q163" s="444">
        <v>1000336.253</v>
      </c>
      <c r="R163" s="444">
        <v>0</v>
      </c>
      <c r="S163" s="444">
        <v>0</v>
      </c>
      <c r="T163" s="444">
        <v>0</v>
      </c>
      <c r="U163" s="444">
        <v>0</v>
      </c>
      <c r="V163" s="445">
        <v>-4049.4330000000773</v>
      </c>
      <c r="W163" s="445">
        <v>0</v>
      </c>
      <c r="X163" s="444">
        <v>996286.82</v>
      </c>
      <c r="Y163" s="446">
        <v>35381</v>
      </c>
      <c r="Z163" s="446">
        <v>46386</v>
      </c>
      <c r="AA163" s="444">
        <v>3637586.0920000002</v>
      </c>
      <c r="AB163" s="444">
        <v>3637586.0920000002</v>
      </c>
      <c r="AC163" s="444">
        <v>5.3342465753424655</v>
      </c>
      <c r="AD163" s="444">
        <v>30.150684931506849</v>
      </c>
      <c r="AE163" s="447">
        <v>0.02</v>
      </c>
      <c r="AF163" s="444">
        <v>5314439.5576438354</v>
      </c>
      <c r="AG163" s="445">
        <v>30038730.011232875</v>
      </c>
      <c r="AH163" s="445">
        <v>19925.736399999998</v>
      </c>
      <c r="AI163" s="448">
        <v>5.3342465753424655</v>
      </c>
      <c r="AJ163" s="448">
        <v>30.150684931506849</v>
      </c>
      <c r="AK163" s="449">
        <v>0.02</v>
      </c>
      <c r="AL163" s="437" t="s">
        <v>1442</v>
      </c>
    </row>
    <row r="164" spans="1:38">
      <c r="A164" s="33">
        <v>23527000</v>
      </c>
      <c r="B164" s="33">
        <v>1</v>
      </c>
      <c r="C164" s="33">
        <v>1</v>
      </c>
      <c r="D164" s="33">
        <v>1</v>
      </c>
      <c r="E164" s="35" t="s">
        <v>1331</v>
      </c>
      <c r="F164" s="35" t="s">
        <v>1365</v>
      </c>
      <c r="G164" s="35" t="s">
        <v>1364</v>
      </c>
      <c r="H164" s="35" t="s">
        <v>1359</v>
      </c>
      <c r="I164" s="35" t="s">
        <v>6</v>
      </c>
      <c r="J164" s="35" t="s">
        <v>1381</v>
      </c>
      <c r="K164" s="33" t="s">
        <v>64</v>
      </c>
      <c r="L164" s="35" t="s">
        <v>117</v>
      </c>
      <c r="M164" s="33" t="s">
        <v>1350</v>
      </c>
      <c r="N164" s="34">
        <v>7465081</v>
      </c>
      <c r="O164" s="34">
        <v>7465081</v>
      </c>
      <c r="P164" s="33" t="s">
        <v>64</v>
      </c>
      <c r="Q164" s="444">
        <v>3.5999999999999997E-2</v>
      </c>
      <c r="R164" s="444">
        <v>0</v>
      </c>
      <c r="S164" s="444">
        <v>0</v>
      </c>
      <c r="T164" s="444">
        <v>0</v>
      </c>
      <c r="U164" s="444">
        <v>0</v>
      </c>
      <c r="V164" s="445">
        <v>0</v>
      </c>
      <c r="W164" s="445">
        <v>0</v>
      </c>
      <c r="X164" s="444">
        <v>3.5999999999999997E-2</v>
      </c>
      <c r="Y164" s="444">
        <v>0</v>
      </c>
      <c r="Z164" s="444">
        <v>0</v>
      </c>
      <c r="AA164" s="444">
        <v>0</v>
      </c>
      <c r="AB164" s="444">
        <v>0</v>
      </c>
      <c r="AC164" s="444">
        <v>0</v>
      </c>
      <c r="AD164" s="444">
        <v>0</v>
      </c>
      <c r="AE164" s="444">
        <v>0</v>
      </c>
      <c r="AF164" s="444">
        <v>0</v>
      </c>
      <c r="AG164" s="445">
        <v>0</v>
      </c>
      <c r="AH164" s="445">
        <v>0</v>
      </c>
      <c r="AI164" s="448">
        <v>0</v>
      </c>
      <c r="AJ164" s="448">
        <v>0</v>
      </c>
      <c r="AK164" s="449">
        <v>0</v>
      </c>
    </row>
    <row r="165" spans="1:38" ht="15" customHeight="1">
      <c r="A165" s="33">
        <v>23153000</v>
      </c>
      <c r="B165" s="33">
        <v>1</v>
      </c>
      <c r="C165" s="33">
        <v>1</v>
      </c>
      <c r="D165" s="33">
        <v>0</v>
      </c>
      <c r="E165" s="35" t="s">
        <v>1331</v>
      </c>
      <c r="F165" s="35" t="s">
        <v>1365</v>
      </c>
      <c r="G165" s="35" t="s">
        <v>1364</v>
      </c>
      <c r="H165" s="35" t="s">
        <v>1363</v>
      </c>
      <c r="I165" s="35" t="s">
        <v>1371</v>
      </c>
      <c r="J165" s="35" t="s">
        <v>1381</v>
      </c>
      <c r="K165" s="33" t="s">
        <v>64</v>
      </c>
      <c r="L165" s="35" t="s">
        <v>180</v>
      </c>
      <c r="M165" s="33" t="s">
        <v>1350</v>
      </c>
      <c r="N165" s="33" t="s">
        <v>181</v>
      </c>
      <c r="O165" s="33" t="s">
        <v>181</v>
      </c>
      <c r="P165" s="33" t="s">
        <v>64</v>
      </c>
      <c r="Q165" s="444">
        <v>389268.23100000003</v>
      </c>
      <c r="R165" s="444">
        <v>0</v>
      </c>
      <c r="S165" s="444">
        <v>0</v>
      </c>
      <c r="T165" s="444">
        <v>0</v>
      </c>
      <c r="U165" s="444">
        <v>0</v>
      </c>
      <c r="V165" s="445">
        <v>-1575.7810000000172</v>
      </c>
      <c r="W165" s="445">
        <v>0</v>
      </c>
      <c r="X165" s="444">
        <v>387692.45</v>
      </c>
      <c r="Y165" s="446">
        <v>38399</v>
      </c>
      <c r="Z165" s="446">
        <v>45838</v>
      </c>
      <c r="AA165" s="444">
        <v>2000070.5360000001</v>
      </c>
      <c r="AB165" s="444">
        <v>1499130.2309999999</v>
      </c>
      <c r="AC165" s="444">
        <v>3.8328767123287673</v>
      </c>
      <c r="AD165" s="444">
        <v>20.38082191780822</v>
      </c>
      <c r="AE165" s="447">
        <v>4.4999999999999998E-2</v>
      </c>
      <c r="AF165" s="444">
        <v>1485977.3631506851</v>
      </c>
      <c r="AG165" s="445">
        <v>7901490.7823287677</v>
      </c>
      <c r="AH165" s="445">
        <v>17446.160250000001</v>
      </c>
      <c r="AI165" s="448">
        <v>3.8328767123287673</v>
      </c>
      <c r="AJ165" s="448">
        <v>20.38082191780822</v>
      </c>
      <c r="AK165" s="449">
        <v>4.4999999999999998E-2</v>
      </c>
      <c r="AL165" s="437" t="s">
        <v>1442</v>
      </c>
    </row>
    <row r="166" spans="1:38">
      <c r="A166" s="33">
        <v>23169000</v>
      </c>
      <c r="B166" s="33">
        <v>1</v>
      </c>
      <c r="C166" s="33">
        <v>1</v>
      </c>
      <c r="D166" s="33">
        <v>1</v>
      </c>
      <c r="E166" s="35" t="s">
        <v>1331</v>
      </c>
      <c r="F166" s="35" t="s">
        <v>1365</v>
      </c>
      <c r="G166" s="35" t="s">
        <v>1364</v>
      </c>
      <c r="H166" s="35" t="s">
        <v>1359</v>
      </c>
      <c r="I166" s="35" t="s">
        <v>6</v>
      </c>
      <c r="J166" s="35" t="s">
        <v>1381</v>
      </c>
      <c r="K166" s="33" t="s">
        <v>182</v>
      </c>
      <c r="L166" s="35" t="s">
        <v>12</v>
      </c>
      <c r="M166" s="33" t="s">
        <v>1350</v>
      </c>
      <c r="N166" s="33" t="s">
        <v>183</v>
      </c>
      <c r="O166" s="33" t="s">
        <v>183</v>
      </c>
      <c r="P166" s="33" t="s">
        <v>182</v>
      </c>
      <c r="Q166" s="444">
        <v>6611758.4699999997</v>
      </c>
      <c r="R166" s="444">
        <v>0</v>
      </c>
      <c r="S166" s="444">
        <v>0</v>
      </c>
      <c r="T166" s="444">
        <v>0</v>
      </c>
      <c r="U166" s="444">
        <v>0</v>
      </c>
      <c r="V166" s="445">
        <v>-26764.870000000112</v>
      </c>
      <c r="W166" s="445">
        <v>0</v>
      </c>
      <c r="X166" s="444">
        <v>6584993.5999999996</v>
      </c>
      <c r="Y166" s="446">
        <v>41304</v>
      </c>
      <c r="Z166" s="446">
        <v>47208</v>
      </c>
      <c r="AA166" s="444">
        <v>7707375</v>
      </c>
      <c r="AB166" s="444">
        <v>7503428.5729999999</v>
      </c>
      <c r="AC166" s="444">
        <v>7.5863013698630137</v>
      </c>
      <c r="AD166" s="444">
        <v>16.175342465753424</v>
      </c>
      <c r="AE166" s="447">
        <v>0</v>
      </c>
      <c r="AF166" s="444">
        <v>49955745.968219176</v>
      </c>
      <c r="AG166" s="445">
        <v>106514526.61479451</v>
      </c>
      <c r="AH166" s="445">
        <v>0</v>
      </c>
      <c r="AI166" s="448">
        <v>7.5863013698630137</v>
      </c>
      <c r="AJ166" s="448">
        <v>16.175342465753424</v>
      </c>
      <c r="AK166" s="449">
        <v>0</v>
      </c>
      <c r="AL166" s="437" t="s">
        <v>1442</v>
      </c>
    </row>
    <row r="167" spans="1:38">
      <c r="A167" s="33">
        <v>23168000</v>
      </c>
      <c r="B167" s="33">
        <v>1</v>
      </c>
      <c r="C167" s="33">
        <v>1</v>
      </c>
      <c r="D167" s="33">
        <v>1</v>
      </c>
      <c r="E167" s="35" t="s">
        <v>1331</v>
      </c>
      <c r="F167" s="35" t="s">
        <v>1365</v>
      </c>
      <c r="G167" s="35" t="s">
        <v>1364</v>
      </c>
      <c r="H167" s="35" t="s">
        <v>1359</v>
      </c>
      <c r="I167" s="35" t="s">
        <v>6</v>
      </c>
      <c r="J167" s="35" t="s">
        <v>1381</v>
      </c>
      <c r="K167" s="33" t="s">
        <v>182</v>
      </c>
      <c r="L167" s="35" t="s">
        <v>12</v>
      </c>
      <c r="M167" s="33" t="s">
        <v>1350</v>
      </c>
      <c r="N167" s="33" t="s">
        <v>184</v>
      </c>
      <c r="O167" s="33" t="s">
        <v>184</v>
      </c>
      <c r="P167" s="33" t="s">
        <v>182</v>
      </c>
      <c r="Q167" s="444">
        <v>84120816.398000002</v>
      </c>
      <c r="R167" s="444">
        <v>0</v>
      </c>
      <c r="S167" s="444">
        <v>0</v>
      </c>
      <c r="T167" s="444">
        <v>0</v>
      </c>
      <c r="U167" s="444">
        <v>0</v>
      </c>
      <c r="V167" s="445">
        <v>-340527.02799999714</v>
      </c>
      <c r="W167" s="445">
        <v>0</v>
      </c>
      <c r="X167" s="444">
        <v>83780289.370000005</v>
      </c>
      <c r="Y167" s="446">
        <v>41302</v>
      </c>
      <c r="Z167" s="446">
        <v>47118</v>
      </c>
      <c r="AA167" s="444">
        <v>106717500</v>
      </c>
      <c r="AB167" s="444">
        <v>106717500</v>
      </c>
      <c r="AC167" s="444">
        <v>7.3397260273972602</v>
      </c>
      <c r="AD167" s="444">
        <v>15.934246575342465</v>
      </c>
      <c r="AE167" s="447">
        <v>0</v>
      </c>
      <c r="AF167" s="444">
        <v>614924370.47186303</v>
      </c>
      <c r="AG167" s="445">
        <v>1334975788.9751234</v>
      </c>
      <c r="AH167" s="445">
        <v>0</v>
      </c>
      <c r="AI167" s="448">
        <v>7.3397260273972602</v>
      </c>
      <c r="AJ167" s="448">
        <v>15.934246575342467</v>
      </c>
      <c r="AK167" s="449">
        <v>0</v>
      </c>
      <c r="AL167" s="437" t="s">
        <v>1442</v>
      </c>
    </row>
    <row r="168" spans="1:38">
      <c r="A168" s="33">
        <v>23099100</v>
      </c>
      <c r="B168" s="33">
        <v>1</v>
      </c>
      <c r="C168" s="33">
        <v>1</v>
      </c>
      <c r="D168" s="33">
        <v>1</v>
      </c>
      <c r="E168" s="35" t="s">
        <v>1334</v>
      </c>
      <c r="F168" s="35" t="s">
        <v>1365</v>
      </c>
      <c r="G168" s="35" t="s">
        <v>1364</v>
      </c>
      <c r="H168" s="35" t="s">
        <v>1359</v>
      </c>
      <c r="I168" s="35" t="s">
        <v>6</v>
      </c>
      <c r="J168" s="35" t="s">
        <v>1381</v>
      </c>
      <c r="K168" s="33" t="s">
        <v>68</v>
      </c>
      <c r="L168" s="35" t="s">
        <v>12</v>
      </c>
      <c r="M168" s="33" t="s">
        <v>1350</v>
      </c>
      <c r="N168" s="33" t="s">
        <v>185</v>
      </c>
      <c r="O168" s="33" t="s">
        <v>185</v>
      </c>
      <c r="P168" s="33" t="s">
        <v>68</v>
      </c>
      <c r="Q168" s="444">
        <v>18489656</v>
      </c>
      <c r="R168" s="444">
        <v>0</v>
      </c>
      <c r="S168" s="444">
        <v>0</v>
      </c>
      <c r="T168" s="444">
        <v>0</v>
      </c>
      <c r="U168" s="444">
        <v>0</v>
      </c>
      <c r="V168" s="445">
        <v>-40592</v>
      </c>
      <c r="W168" s="445">
        <v>0</v>
      </c>
      <c r="X168" s="444">
        <v>18449064</v>
      </c>
      <c r="Y168" s="446">
        <v>35264</v>
      </c>
      <c r="Z168" s="446">
        <v>46223</v>
      </c>
      <c r="AA168" s="444">
        <v>75807864.275999993</v>
      </c>
      <c r="AB168" s="444">
        <v>75807864.275999993</v>
      </c>
      <c r="AC168" s="444">
        <v>4.8876712328767127</v>
      </c>
      <c r="AD168" s="444">
        <v>30.024657534246575</v>
      </c>
      <c r="AE168" s="447">
        <v>0.03</v>
      </c>
      <c r="AF168" s="444">
        <v>90172959.386301383</v>
      </c>
      <c r="AG168" s="445">
        <v>553926828.42739725</v>
      </c>
      <c r="AH168" s="445">
        <v>553471.91999999993</v>
      </c>
      <c r="AI168" s="448">
        <v>4.8876712328767127</v>
      </c>
      <c r="AJ168" s="448">
        <v>30.024657534246575</v>
      </c>
      <c r="AK168" s="449">
        <v>2.9999999999999995E-2</v>
      </c>
      <c r="AL168" s="437" t="s">
        <v>1442</v>
      </c>
    </row>
    <row r="169" spans="1:38">
      <c r="A169" s="33">
        <v>23005100</v>
      </c>
      <c r="B169" s="33">
        <v>1</v>
      </c>
      <c r="C169" s="33">
        <v>1</v>
      </c>
      <c r="D169" s="33">
        <v>1</v>
      </c>
      <c r="E169" s="35" t="s">
        <v>517</v>
      </c>
      <c r="F169" s="35" t="s">
        <v>1365</v>
      </c>
      <c r="G169" s="35" t="s">
        <v>1364</v>
      </c>
      <c r="H169" s="35" t="s">
        <v>1359</v>
      </c>
      <c r="I169" s="35" t="s">
        <v>6</v>
      </c>
      <c r="J169" s="35" t="s">
        <v>1381</v>
      </c>
      <c r="K169" s="33" t="s">
        <v>70</v>
      </c>
      <c r="L169" s="35" t="s">
        <v>12</v>
      </c>
      <c r="M169" s="33" t="s">
        <v>1350</v>
      </c>
      <c r="N169" s="33" t="s">
        <v>186</v>
      </c>
      <c r="O169" s="33" t="s">
        <v>186</v>
      </c>
      <c r="P169" s="33" t="s">
        <v>70</v>
      </c>
      <c r="Q169" s="444">
        <v>651107.5</v>
      </c>
      <c r="R169" s="444">
        <v>0</v>
      </c>
      <c r="S169" s="444">
        <v>0</v>
      </c>
      <c r="T169" s="444">
        <v>0</v>
      </c>
      <c r="U169" s="444">
        <v>0</v>
      </c>
      <c r="V169" s="445">
        <v>0</v>
      </c>
      <c r="W169" s="445">
        <v>0</v>
      </c>
      <c r="X169" s="444">
        <v>651107.5</v>
      </c>
      <c r="Y169" s="446">
        <v>31655</v>
      </c>
      <c r="Z169" s="446">
        <v>46589</v>
      </c>
      <c r="AA169" s="444">
        <v>1850144.51</v>
      </c>
      <c r="AB169" s="444">
        <v>1850144.51</v>
      </c>
      <c r="AC169" s="444">
        <v>5.8904109589041092</v>
      </c>
      <c r="AD169" s="444">
        <v>40.915068493150685</v>
      </c>
      <c r="AE169" s="447">
        <v>0.03</v>
      </c>
      <c r="AF169" s="444">
        <v>3835290.753424657</v>
      </c>
      <c r="AG169" s="445">
        <v>26640107.95890411</v>
      </c>
      <c r="AH169" s="445">
        <v>19533.224999999999</v>
      </c>
      <c r="AI169" s="448">
        <v>5.8904109589041092</v>
      </c>
      <c r="AJ169" s="448">
        <v>40.915068493150685</v>
      </c>
      <c r="AK169" s="449">
        <v>0.03</v>
      </c>
      <c r="AL169" s="437" t="s">
        <v>1442</v>
      </c>
    </row>
    <row r="170" spans="1:38">
      <c r="A170" s="33">
        <v>23010100</v>
      </c>
      <c r="B170" s="33">
        <v>1</v>
      </c>
      <c r="C170" s="33">
        <v>1</v>
      </c>
      <c r="D170" s="33">
        <v>1</v>
      </c>
      <c r="E170" s="35" t="s">
        <v>517</v>
      </c>
      <c r="F170" s="35" t="s">
        <v>1365</v>
      </c>
      <c r="G170" s="35" t="s">
        <v>1364</v>
      </c>
      <c r="H170" s="35" t="s">
        <v>1359</v>
      </c>
      <c r="I170" s="35" t="s">
        <v>6</v>
      </c>
      <c r="J170" s="35" t="s">
        <v>1381</v>
      </c>
      <c r="K170" s="33" t="s">
        <v>70</v>
      </c>
      <c r="L170" s="35" t="s">
        <v>12</v>
      </c>
      <c r="M170" s="33" t="s">
        <v>1350</v>
      </c>
      <c r="N170" s="33" t="s">
        <v>187</v>
      </c>
      <c r="O170" s="33" t="s">
        <v>187</v>
      </c>
      <c r="P170" s="33" t="s">
        <v>70</v>
      </c>
      <c r="Q170" s="444">
        <v>76236.17</v>
      </c>
      <c r="R170" s="444">
        <v>0</v>
      </c>
      <c r="S170" s="444">
        <v>0</v>
      </c>
      <c r="T170" s="444">
        <v>0</v>
      </c>
      <c r="U170" s="444">
        <v>0</v>
      </c>
      <c r="V170" s="445">
        <v>0</v>
      </c>
      <c r="W170" s="445">
        <v>0</v>
      </c>
      <c r="X170" s="444">
        <v>76236.17</v>
      </c>
      <c r="Y170" s="446">
        <v>31981</v>
      </c>
      <c r="Z170" s="446">
        <v>47635</v>
      </c>
      <c r="AA170" s="444">
        <v>165593.25</v>
      </c>
      <c r="AB170" s="444">
        <v>165593.25</v>
      </c>
      <c r="AC170" s="444">
        <v>8.7561643835616429</v>
      </c>
      <c r="AD170" s="444">
        <v>42.887671232876713</v>
      </c>
      <c r="AE170" s="447">
        <v>0.03</v>
      </c>
      <c r="AF170" s="444">
        <v>667536.43649315066</v>
      </c>
      <c r="AG170" s="445">
        <v>3269591.7950136987</v>
      </c>
      <c r="AH170" s="445">
        <v>2287.0850999999998</v>
      </c>
      <c r="AI170" s="448">
        <v>8.7561643835616429</v>
      </c>
      <c r="AJ170" s="448">
        <v>42.887671232876713</v>
      </c>
      <c r="AK170" s="449">
        <v>0.03</v>
      </c>
      <c r="AL170" s="437" t="s">
        <v>1442</v>
      </c>
    </row>
    <row r="171" spans="1:38">
      <c r="A171" s="33">
        <v>23014100</v>
      </c>
      <c r="B171" s="33">
        <v>1</v>
      </c>
      <c r="C171" s="33">
        <v>1</v>
      </c>
      <c r="D171" s="33">
        <v>1</v>
      </c>
      <c r="E171" s="35" t="s">
        <v>517</v>
      </c>
      <c r="F171" s="35" t="s">
        <v>1365</v>
      </c>
      <c r="G171" s="35" t="s">
        <v>1364</v>
      </c>
      <c r="H171" s="35" t="s">
        <v>1359</v>
      </c>
      <c r="I171" s="35" t="s">
        <v>6</v>
      </c>
      <c r="J171" s="35" t="s">
        <v>1381</v>
      </c>
      <c r="K171" s="33" t="s">
        <v>70</v>
      </c>
      <c r="L171" s="35" t="s">
        <v>12</v>
      </c>
      <c r="M171" s="33" t="s">
        <v>1350</v>
      </c>
      <c r="N171" s="33" t="s">
        <v>188</v>
      </c>
      <c r="O171" s="33" t="s">
        <v>188</v>
      </c>
      <c r="P171" s="33" t="s">
        <v>70</v>
      </c>
      <c r="Q171" s="444">
        <v>357104.75</v>
      </c>
      <c r="R171" s="444">
        <v>0</v>
      </c>
      <c r="S171" s="444">
        <v>0</v>
      </c>
      <c r="T171" s="444">
        <v>0</v>
      </c>
      <c r="U171" s="444">
        <v>0</v>
      </c>
      <c r="V171" s="445">
        <v>0</v>
      </c>
      <c r="W171" s="445">
        <v>0</v>
      </c>
      <c r="X171" s="444">
        <v>357104.75</v>
      </c>
      <c r="Y171" s="446">
        <v>31979</v>
      </c>
      <c r="Z171" s="446">
        <v>47635</v>
      </c>
      <c r="AA171" s="444">
        <v>775671.25</v>
      </c>
      <c r="AB171" s="444">
        <v>775671.25</v>
      </c>
      <c r="AC171" s="444">
        <v>8.7561643835616429</v>
      </c>
      <c r="AD171" s="444">
        <v>42.893150684931506</v>
      </c>
      <c r="AE171" s="447">
        <v>0.03</v>
      </c>
      <c r="AF171" s="444">
        <v>3126867.8931506844</v>
      </c>
      <c r="AG171" s="445">
        <v>15317347.852054793</v>
      </c>
      <c r="AH171" s="445">
        <v>10713.1425</v>
      </c>
      <c r="AI171" s="448">
        <v>8.7561643835616429</v>
      </c>
      <c r="AJ171" s="448">
        <v>42.893150684931506</v>
      </c>
      <c r="AK171" s="449">
        <v>0.03</v>
      </c>
      <c r="AL171" s="437" t="s">
        <v>1442</v>
      </c>
    </row>
    <row r="172" spans="1:38">
      <c r="A172" s="33">
        <v>23007000</v>
      </c>
      <c r="B172" s="33">
        <v>1</v>
      </c>
      <c r="C172" s="33">
        <v>1</v>
      </c>
      <c r="D172" s="33">
        <v>1</v>
      </c>
      <c r="E172" s="35" t="s">
        <v>517</v>
      </c>
      <c r="F172" s="35" t="s">
        <v>1365</v>
      </c>
      <c r="G172" s="35" t="s">
        <v>1364</v>
      </c>
      <c r="H172" s="35" t="s">
        <v>1359</v>
      </c>
      <c r="I172" s="35" t="s">
        <v>6</v>
      </c>
      <c r="J172" s="35" t="s">
        <v>1381</v>
      </c>
      <c r="K172" s="33" t="s">
        <v>70</v>
      </c>
      <c r="L172" s="35" t="s">
        <v>12</v>
      </c>
      <c r="M172" s="33" t="s">
        <v>1350</v>
      </c>
      <c r="N172" s="33" t="s">
        <v>189</v>
      </c>
      <c r="O172" s="33" t="s">
        <v>189</v>
      </c>
      <c r="P172" s="33" t="s">
        <v>70</v>
      </c>
      <c r="Q172" s="444">
        <v>197966.05</v>
      </c>
      <c r="R172" s="444">
        <v>0</v>
      </c>
      <c r="S172" s="444">
        <v>0</v>
      </c>
      <c r="T172" s="444">
        <v>0</v>
      </c>
      <c r="U172" s="444">
        <v>0</v>
      </c>
      <c r="V172" s="445">
        <v>0</v>
      </c>
      <c r="W172" s="445">
        <v>0</v>
      </c>
      <c r="X172" s="444">
        <v>197966.05</v>
      </c>
      <c r="Y172" s="446">
        <v>31586</v>
      </c>
      <c r="Z172" s="446">
        <v>45562</v>
      </c>
      <c r="AA172" s="444">
        <v>1912000</v>
      </c>
      <c r="AB172" s="444">
        <v>1064134.9099999999</v>
      </c>
      <c r="AC172" s="444">
        <v>3.0767123287671234</v>
      </c>
      <c r="AD172" s="444">
        <v>38.290410958904111</v>
      </c>
      <c r="AE172" s="447">
        <v>0.03</v>
      </c>
      <c r="AF172" s="444">
        <v>609084.58671232872</v>
      </c>
      <c r="AG172" s="445">
        <v>7580201.4104109583</v>
      </c>
      <c r="AH172" s="445">
        <v>5938.9814999999999</v>
      </c>
      <c r="AI172" s="448">
        <v>3.0767123287671234</v>
      </c>
      <c r="AJ172" s="448">
        <v>38.290410958904111</v>
      </c>
      <c r="AK172" s="449">
        <v>3.0000000000000002E-2</v>
      </c>
      <c r="AL172" s="437" t="s">
        <v>1442</v>
      </c>
    </row>
    <row r="173" spans="1:38">
      <c r="A173" s="33">
        <v>23009000</v>
      </c>
      <c r="B173" s="33">
        <v>1</v>
      </c>
      <c r="C173" s="33">
        <v>1</v>
      </c>
      <c r="D173" s="33">
        <v>1</v>
      </c>
      <c r="E173" s="35" t="s">
        <v>517</v>
      </c>
      <c r="F173" s="35" t="s">
        <v>1365</v>
      </c>
      <c r="G173" s="35" t="s">
        <v>1364</v>
      </c>
      <c r="H173" s="35" t="s">
        <v>1359</v>
      </c>
      <c r="I173" s="35" t="s">
        <v>6</v>
      </c>
      <c r="J173" s="35" t="s">
        <v>1381</v>
      </c>
      <c r="K173" s="33" t="s">
        <v>70</v>
      </c>
      <c r="L173" s="35" t="s">
        <v>12</v>
      </c>
      <c r="M173" s="33" t="s">
        <v>1350</v>
      </c>
      <c r="N173" s="33" t="s">
        <v>190</v>
      </c>
      <c r="O173" s="33" t="s">
        <v>190</v>
      </c>
      <c r="P173" s="33" t="s">
        <v>70</v>
      </c>
      <c r="Q173" s="444">
        <v>189649.45</v>
      </c>
      <c r="R173" s="444">
        <v>0</v>
      </c>
      <c r="S173" s="444">
        <v>46358.87</v>
      </c>
      <c r="T173" s="444">
        <v>2844.74</v>
      </c>
      <c r="U173" s="444">
        <v>0</v>
      </c>
      <c r="V173" s="445">
        <v>0</v>
      </c>
      <c r="W173" s="445">
        <v>0</v>
      </c>
      <c r="X173" s="444">
        <v>143290.58000000002</v>
      </c>
      <c r="Y173" s="446">
        <v>31577</v>
      </c>
      <c r="Z173" s="446">
        <v>44966</v>
      </c>
      <c r="AA173" s="444">
        <v>2088000</v>
      </c>
      <c r="AB173" s="444">
        <v>1745137.44</v>
      </c>
      <c r="AC173" s="444">
        <v>1.4438356164383561</v>
      </c>
      <c r="AD173" s="444">
        <v>36.682191780821917</v>
      </c>
      <c r="AE173" s="447">
        <v>0.03</v>
      </c>
      <c r="AF173" s="444">
        <v>206888.04290410961</v>
      </c>
      <c r="AG173" s="445">
        <v>5256212.5359452059</v>
      </c>
      <c r="AH173" s="445">
        <v>4298.7174000000005</v>
      </c>
      <c r="AI173" s="448">
        <v>1.4438356164383561</v>
      </c>
      <c r="AJ173" s="448">
        <v>36.682191780821917</v>
      </c>
      <c r="AK173" s="449">
        <v>0.03</v>
      </c>
      <c r="AL173" s="437" t="s">
        <v>1442</v>
      </c>
    </row>
    <row r="174" spans="1:38" ht="15" customHeight="1">
      <c r="A174" s="33">
        <v>20654000</v>
      </c>
      <c r="B174" s="33">
        <v>1</v>
      </c>
      <c r="C174" s="33">
        <v>1</v>
      </c>
      <c r="D174" s="33">
        <v>1</v>
      </c>
      <c r="E174" s="35" t="s">
        <v>517</v>
      </c>
      <c r="F174" s="35" t="s">
        <v>1365</v>
      </c>
      <c r="G174" s="35" t="s">
        <v>1364</v>
      </c>
      <c r="H174" s="35" t="s">
        <v>1359</v>
      </c>
      <c r="I174" s="35" t="s">
        <v>6</v>
      </c>
      <c r="J174" s="35" t="s">
        <v>1381</v>
      </c>
      <c r="K174" s="33" t="s">
        <v>191</v>
      </c>
      <c r="L174" s="35" t="s">
        <v>12</v>
      </c>
      <c r="M174" s="33" t="s">
        <v>1632</v>
      </c>
      <c r="N174" s="33" t="s">
        <v>192</v>
      </c>
      <c r="O174" s="33" t="s">
        <v>192</v>
      </c>
      <c r="P174" s="33" t="s">
        <v>191</v>
      </c>
      <c r="Q174" s="444">
        <v>105358.29</v>
      </c>
      <c r="R174" s="444">
        <v>0</v>
      </c>
      <c r="S174" s="444">
        <v>0</v>
      </c>
      <c r="T174" s="444">
        <v>0</v>
      </c>
      <c r="U174" s="444">
        <v>0</v>
      </c>
      <c r="V174" s="445">
        <v>0</v>
      </c>
      <c r="W174" s="445">
        <v>0</v>
      </c>
      <c r="X174" s="444">
        <v>105358.29</v>
      </c>
      <c r="Y174" s="446">
        <v>26344</v>
      </c>
      <c r="Z174" s="446">
        <v>44454</v>
      </c>
      <c r="AA174" s="444">
        <v>7024699.3200000003</v>
      </c>
      <c r="AB174" s="444">
        <v>7023886</v>
      </c>
      <c r="AC174" s="444">
        <v>4.1095890410958902E-2</v>
      </c>
      <c r="AD174" s="444">
        <v>49.61643835616438</v>
      </c>
      <c r="AE174" s="447">
        <v>0</v>
      </c>
      <c r="AF174" s="444">
        <v>4329.7927397260273</v>
      </c>
      <c r="AG174" s="445">
        <v>5227503.1010958897</v>
      </c>
      <c r="AH174" s="445">
        <v>0</v>
      </c>
      <c r="AI174" s="448">
        <v>4.1095890410958909E-2</v>
      </c>
      <c r="AJ174" s="448">
        <v>49.61643835616438</v>
      </c>
      <c r="AK174" s="449">
        <v>0</v>
      </c>
      <c r="AL174" s="437" t="s">
        <v>191</v>
      </c>
    </row>
    <row r="175" spans="1:38" ht="15" customHeight="1">
      <c r="A175" s="33">
        <v>20655000</v>
      </c>
      <c r="B175" s="33">
        <v>1</v>
      </c>
      <c r="C175" s="33">
        <v>1</v>
      </c>
      <c r="D175" s="33">
        <v>1</v>
      </c>
      <c r="E175" s="35" t="s">
        <v>517</v>
      </c>
      <c r="F175" s="35" t="s">
        <v>1365</v>
      </c>
      <c r="G175" s="35" t="s">
        <v>1364</v>
      </c>
      <c r="H175" s="35" t="s">
        <v>1359</v>
      </c>
      <c r="I175" s="35" t="s">
        <v>6</v>
      </c>
      <c r="J175" s="35" t="s">
        <v>1381</v>
      </c>
      <c r="K175" s="33" t="s">
        <v>191</v>
      </c>
      <c r="L175" s="35" t="s">
        <v>12</v>
      </c>
      <c r="M175" s="33" t="s">
        <v>1632</v>
      </c>
      <c r="N175" s="33" t="s">
        <v>193</v>
      </c>
      <c r="O175" s="33" t="s">
        <v>193</v>
      </c>
      <c r="P175" s="33" t="s">
        <v>191</v>
      </c>
      <c r="Q175" s="444">
        <v>262767.13</v>
      </c>
      <c r="R175" s="444">
        <v>0</v>
      </c>
      <c r="S175" s="444">
        <v>0</v>
      </c>
      <c r="T175" s="444">
        <v>0</v>
      </c>
      <c r="U175" s="444">
        <v>0</v>
      </c>
      <c r="V175" s="445">
        <v>0</v>
      </c>
      <c r="W175" s="445">
        <v>0</v>
      </c>
      <c r="X175" s="444">
        <v>262767.13</v>
      </c>
      <c r="Y175" s="446">
        <v>26862</v>
      </c>
      <c r="Z175" s="446">
        <v>45017</v>
      </c>
      <c r="AA175" s="444">
        <v>5500000</v>
      </c>
      <c r="AB175" s="444">
        <v>4379452.01</v>
      </c>
      <c r="AC175" s="444">
        <v>1.5835616438356164</v>
      </c>
      <c r="AD175" s="444">
        <v>49.739726027397261</v>
      </c>
      <c r="AE175" s="447">
        <v>0</v>
      </c>
      <c r="AF175" s="444">
        <v>416107.94832876709</v>
      </c>
      <c r="AG175" s="445">
        <v>13069965.055205479</v>
      </c>
      <c r="AH175" s="445">
        <v>0</v>
      </c>
      <c r="AI175" s="448">
        <v>1.5835616438356164</v>
      </c>
      <c r="AJ175" s="448">
        <v>49.739726027397261</v>
      </c>
      <c r="AK175" s="449">
        <v>0</v>
      </c>
      <c r="AL175" s="437" t="s">
        <v>191</v>
      </c>
    </row>
    <row r="176" spans="1:38" ht="15" customHeight="1">
      <c r="A176" s="33">
        <v>20214000</v>
      </c>
      <c r="B176" s="33">
        <v>1</v>
      </c>
      <c r="C176" s="33">
        <v>0</v>
      </c>
      <c r="D176" s="33">
        <v>0</v>
      </c>
      <c r="E176" s="35" t="s">
        <v>517</v>
      </c>
      <c r="F176" s="35" t="s">
        <v>1362</v>
      </c>
      <c r="G176" s="35" t="s">
        <v>1362</v>
      </c>
      <c r="H176" s="35" t="s">
        <v>1362</v>
      </c>
      <c r="I176" s="35" t="s">
        <v>1360</v>
      </c>
      <c r="J176" s="35" t="s">
        <v>1381</v>
      </c>
      <c r="K176" s="33" t="s">
        <v>194</v>
      </c>
      <c r="L176" s="35" t="s">
        <v>85</v>
      </c>
      <c r="M176" s="33" t="s">
        <v>1632</v>
      </c>
      <c r="N176" s="33" t="s">
        <v>195</v>
      </c>
      <c r="O176" s="33" t="s">
        <v>195</v>
      </c>
      <c r="P176" s="33" t="s">
        <v>194</v>
      </c>
      <c r="Q176" s="444">
        <v>2E-3</v>
      </c>
      <c r="R176" s="444">
        <v>0</v>
      </c>
      <c r="S176" s="444">
        <v>0</v>
      </c>
      <c r="T176" s="444">
        <v>0</v>
      </c>
      <c r="U176" s="444">
        <v>0</v>
      </c>
      <c r="V176" s="445">
        <v>0</v>
      </c>
      <c r="W176" s="445">
        <v>0</v>
      </c>
      <c r="X176" s="444">
        <v>2E-3</v>
      </c>
      <c r="Y176" s="444"/>
      <c r="Z176" s="444"/>
      <c r="AA176" s="444">
        <v>0</v>
      </c>
      <c r="AB176" s="444">
        <v>0</v>
      </c>
      <c r="AC176" s="444">
        <v>0</v>
      </c>
      <c r="AD176" s="444">
        <v>0</v>
      </c>
      <c r="AE176" s="444">
        <v>0</v>
      </c>
      <c r="AF176" s="444">
        <v>0</v>
      </c>
      <c r="AG176" s="445">
        <v>0</v>
      </c>
      <c r="AH176" s="445">
        <v>0</v>
      </c>
      <c r="AI176" s="448">
        <v>0</v>
      </c>
      <c r="AJ176" s="448">
        <v>0</v>
      </c>
      <c r="AK176" s="449">
        <v>0</v>
      </c>
    </row>
    <row r="177" spans="1:38" ht="15" customHeight="1">
      <c r="A177" s="33">
        <v>20215000</v>
      </c>
      <c r="B177" s="33">
        <v>1</v>
      </c>
      <c r="C177" s="33">
        <v>0</v>
      </c>
      <c r="D177" s="33">
        <v>0</v>
      </c>
      <c r="E177" s="35" t="s">
        <v>517</v>
      </c>
      <c r="F177" s="35" t="s">
        <v>1362</v>
      </c>
      <c r="G177" s="35" t="s">
        <v>1362</v>
      </c>
      <c r="H177" s="35" t="s">
        <v>1362</v>
      </c>
      <c r="I177" s="35" t="s">
        <v>1360</v>
      </c>
      <c r="J177" s="35" t="s">
        <v>1381</v>
      </c>
      <c r="K177" s="33" t="s">
        <v>194</v>
      </c>
      <c r="L177" s="35" t="s">
        <v>85</v>
      </c>
      <c r="M177" s="33" t="s">
        <v>1632</v>
      </c>
      <c r="N177" s="33" t="s">
        <v>196</v>
      </c>
      <c r="O177" s="33" t="s">
        <v>196</v>
      </c>
      <c r="P177" s="33" t="s">
        <v>194</v>
      </c>
      <c r="Q177" s="444">
        <v>-1E-3</v>
      </c>
      <c r="R177" s="444">
        <v>0</v>
      </c>
      <c r="S177" s="444">
        <v>0</v>
      </c>
      <c r="T177" s="444">
        <v>0</v>
      </c>
      <c r="U177" s="444">
        <v>0</v>
      </c>
      <c r="V177" s="445">
        <v>0</v>
      </c>
      <c r="W177" s="445">
        <v>0</v>
      </c>
      <c r="X177" s="444">
        <v>-1E-3</v>
      </c>
      <c r="Y177" s="444"/>
      <c r="Z177" s="444"/>
      <c r="AA177" s="444">
        <v>0</v>
      </c>
      <c r="AB177" s="444">
        <v>0</v>
      </c>
      <c r="AC177" s="444">
        <v>0</v>
      </c>
      <c r="AD177" s="444">
        <v>0</v>
      </c>
      <c r="AE177" s="444">
        <v>0</v>
      </c>
      <c r="AF177" s="444">
        <v>0</v>
      </c>
      <c r="AG177" s="445">
        <v>0</v>
      </c>
      <c r="AH177" s="445">
        <v>0</v>
      </c>
      <c r="AI177" s="448">
        <v>0</v>
      </c>
      <c r="AJ177" s="448">
        <v>0</v>
      </c>
      <c r="AK177" s="449">
        <v>0</v>
      </c>
    </row>
    <row r="178" spans="1:38" ht="15" customHeight="1">
      <c r="A178" s="33">
        <v>20053000</v>
      </c>
      <c r="B178" s="33">
        <v>1</v>
      </c>
      <c r="C178" s="33">
        <v>0</v>
      </c>
      <c r="D178" s="33">
        <v>0</v>
      </c>
      <c r="E178" s="35" t="s">
        <v>517</v>
      </c>
      <c r="F178" s="35" t="s">
        <v>1362</v>
      </c>
      <c r="G178" s="35" t="s">
        <v>1362</v>
      </c>
      <c r="H178" s="35" t="s">
        <v>1362</v>
      </c>
      <c r="I178" s="35" t="s">
        <v>1360</v>
      </c>
      <c r="J178" s="35" t="s">
        <v>1381</v>
      </c>
      <c r="K178" s="33" t="s">
        <v>194</v>
      </c>
      <c r="L178" s="35" t="s">
        <v>85</v>
      </c>
      <c r="M178" s="33" t="s">
        <v>1632</v>
      </c>
      <c r="N178" s="33" t="s">
        <v>197</v>
      </c>
      <c r="O178" s="33" t="s">
        <v>197</v>
      </c>
      <c r="P178" s="33" t="s">
        <v>194</v>
      </c>
      <c r="Q178" s="444">
        <v>17210.79</v>
      </c>
      <c r="R178" s="444">
        <v>0</v>
      </c>
      <c r="S178" s="444">
        <v>0</v>
      </c>
      <c r="T178" s="444">
        <v>0</v>
      </c>
      <c r="U178" s="444">
        <v>0</v>
      </c>
      <c r="V178" s="445">
        <v>0</v>
      </c>
      <c r="W178" s="445">
        <v>0</v>
      </c>
      <c r="X178" s="444">
        <v>17210.79</v>
      </c>
      <c r="Y178" s="446">
        <v>31426</v>
      </c>
      <c r="Z178" s="446">
        <v>46036</v>
      </c>
      <c r="AA178" s="444">
        <v>14400000</v>
      </c>
      <c r="AB178" s="444">
        <v>3943388.48</v>
      </c>
      <c r="AC178" s="444">
        <v>4.375342465753425</v>
      </c>
      <c r="AD178" s="444">
        <v>40.027397260273972</v>
      </c>
      <c r="AE178" s="447">
        <v>0.02</v>
      </c>
      <c r="AF178" s="444">
        <v>75303.100356164388</v>
      </c>
      <c r="AG178" s="445">
        <v>688903.1284931507</v>
      </c>
      <c r="AH178" s="445">
        <v>344.2158</v>
      </c>
      <c r="AI178" s="448">
        <v>4.375342465753425</v>
      </c>
      <c r="AJ178" s="448">
        <v>40.027397260273972</v>
      </c>
      <c r="AK178" s="449">
        <v>0.02</v>
      </c>
      <c r="AL178" s="437" t="s">
        <v>1443</v>
      </c>
    </row>
    <row r="179" spans="1:38" ht="15" customHeight="1">
      <c r="A179" s="33">
        <v>30060100</v>
      </c>
      <c r="B179" s="33">
        <v>1</v>
      </c>
      <c r="C179" s="33">
        <v>0</v>
      </c>
      <c r="D179" s="33">
        <v>0</v>
      </c>
      <c r="E179" s="35" t="s">
        <v>517</v>
      </c>
      <c r="F179" s="35" t="s">
        <v>1362</v>
      </c>
      <c r="G179" s="35" t="s">
        <v>1362</v>
      </c>
      <c r="H179" s="35" t="s">
        <v>1362</v>
      </c>
      <c r="I179" s="35" t="s">
        <v>1360</v>
      </c>
      <c r="J179" s="35" t="s">
        <v>1381</v>
      </c>
      <c r="K179" s="33" t="s">
        <v>194</v>
      </c>
      <c r="L179" s="35" t="s">
        <v>85</v>
      </c>
      <c r="M179" s="33" t="s">
        <v>1632</v>
      </c>
      <c r="N179" s="33" t="s">
        <v>198</v>
      </c>
      <c r="O179" s="33" t="s">
        <v>198</v>
      </c>
      <c r="P179" s="33" t="s">
        <v>194</v>
      </c>
      <c r="Q179" s="444">
        <v>1173403.26</v>
      </c>
      <c r="R179" s="444">
        <v>0</v>
      </c>
      <c r="S179" s="444">
        <v>58670.17</v>
      </c>
      <c r="T179" s="444">
        <v>15632.34</v>
      </c>
      <c r="U179" s="444">
        <v>0</v>
      </c>
      <c r="V179" s="445">
        <v>0</v>
      </c>
      <c r="W179" s="445">
        <v>0</v>
      </c>
      <c r="X179" s="444">
        <v>1114733.0900000001</v>
      </c>
      <c r="Y179" s="446">
        <v>33284</v>
      </c>
      <c r="Z179" s="446">
        <v>47894</v>
      </c>
      <c r="AA179" s="444">
        <v>1584094.39</v>
      </c>
      <c r="AB179" s="444">
        <v>1584094.39</v>
      </c>
      <c r="AC179" s="444">
        <v>9.4657534246575334</v>
      </c>
      <c r="AD179" s="444">
        <v>40.027397260273972</v>
      </c>
      <c r="AE179" s="447">
        <v>0.02</v>
      </c>
      <c r="AF179" s="444">
        <v>10551788.564246574</v>
      </c>
      <c r="AG179" s="445">
        <v>44619864.232602745</v>
      </c>
      <c r="AH179" s="445">
        <v>22294.661800000002</v>
      </c>
      <c r="AI179" s="448">
        <v>9.4657534246575334</v>
      </c>
      <c r="AJ179" s="448">
        <v>40.027397260273972</v>
      </c>
      <c r="AK179" s="449">
        <v>0.02</v>
      </c>
      <c r="AL179" s="437" t="s">
        <v>1443</v>
      </c>
    </row>
    <row r="180" spans="1:38" ht="15" customHeight="1">
      <c r="A180" s="33">
        <v>20217000</v>
      </c>
      <c r="B180" s="33">
        <v>1</v>
      </c>
      <c r="C180" s="33">
        <v>0</v>
      </c>
      <c r="D180" s="33">
        <v>0</v>
      </c>
      <c r="E180" s="35" t="s">
        <v>517</v>
      </c>
      <c r="F180" s="35" t="s">
        <v>1362</v>
      </c>
      <c r="G180" s="35" t="s">
        <v>1362</v>
      </c>
      <c r="H180" s="35" t="s">
        <v>1362</v>
      </c>
      <c r="I180" s="35" t="s">
        <v>1362</v>
      </c>
      <c r="J180" s="35" t="s">
        <v>1381</v>
      </c>
      <c r="K180" s="33" t="s">
        <v>194</v>
      </c>
      <c r="L180" s="35" t="s">
        <v>39</v>
      </c>
      <c r="M180" s="33" t="s">
        <v>1632</v>
      </c>
      <c r="N180" s="33" t="s">
        <v>199</v>
      </c>
      <c r="O180" s="33" t="s">
        <v>199</v>
      </c>
      <c r="P180" s="33" t="s">
        <v>194</v>
      </c>
      <c r="Q180" s="444">
        <v>0.157</v>
      </c>
      <c r="R180" s="444">
        <v>0</v>
      </c>
      <c r="S180" s="444">
        <v>0</v>
      </c>
      <c r="T180" s="444">
        <v>0</v>
      </c>
      <c r="U180" s="444">
        <v>0</v>
      </c>
      <c r="V180" s="445">
        <v>0</v>
      </c>
      <c r="W180" s="445">
        <v>0</v>
      </c>
      <c r="X180" s="444">
        <v>0.157</v>
      </c>
      <c r="Y180" s="444"/>
      <c r="Z180" s="444"/>
      <c r="AA180" s="444">
        <v>0</v>
      </c>
      <c r="AB180" s="444">
        <v>0</v>
      </c>
      <c r="AC180" s="444">
        <v>0</v>
      </c>
      <c r="AD180" s="444">
        <v>0</v>
      </c>
      <c r="AE180" s="444">
        <v>0</v>
      </c>
      <c r="AF180" s="444">
        <v>0</v>
      </c>
      <c r="AG180" s="445">
        <v>0</v>
      </c>
      <c r="AH180" s="445">
        <v>0</v>
      </c>
      <c r="AI180" s="448">
        <v>0</v>
      </c>
      <c r="AJ180" s="448">
        <v>0</v>
      </c>
      <c r="AK180" s="449">
        <v>0</v>
      </c>
    </row>
    <row r="181" spans="1:38" ht="15" customHeight="1">
      <c r="A181" s="33">
        <v>20062000</v>
      </c>
      <c r="B181" s="33">
        <v>1</v>
      </c>
      <c r="C181" s="33">
        <v>0</v>
      </c>
      <c r="D181" s="33">
        <v>0</v>
      </c>
      <c r="E181" s="35" t="s">
        <v>517</v>
      </c>
      <c r="F181" s="35" t="s">
        <v>1362</v>
      </c>
      <c r="G181" s="35" t="s">
        <v>1362</v>
      </c>
      <c r="H181" s="35" t="s">
        <v>1362</v>
      </c>
      <c r="I181" s="35" t="s">
        <v>1362</v>
      </c>
      <c r="J181" s="35" t="s">
        <v>1381</v>
      </c>
      <c r="K181" s="33" t="s">
        <v>194</v>
      </c>
      <c r="L181" s="35" t="s">
        <v>39</v>
      </c>
      <c r="M181" s="33" t="s">
        <v>1632</v>
      </c>
      <c r="N181" s="33" t="s">
        <v>200</v>
      </c>
      <c r="O181" s="33" t="s">
        <v>200</v>
      </c>
      <c r="P181" s="33" t="s">
        <v>194</v>
      </c>
      <c r="Q181" s="444">
        <v>831875.36800000002</v>
      </c>
      <c r="R181" s="444">
        <v>0</v>
      </c>
      <c r="S181" s="444">
        <v>0</v>
      </c>
      <c r="T181" s="444">
        <v>0</v>
      </c>
      <c r="U181" s="444">
        <v>0</v>
      </c>
      <c r="V181" s="445">
        <v>0</v>
      </c>
      <c r="W181" s="445">
        <v>0</v>
      </c>
      <c r="X181" s="444">
        <v>831875.36800000002</v>
      </c>
      <c r="Y181" s="446">
        <v>33699</v>
      </c>
      <c r="Z181" s="446">
        <v>48310</v>
      </c>
      <c r="AA181" s="444">
        <v>2270200</v>
      </c>
      <c r="AB181" s="444">
        <v>2268767.86</v>
      </c>
      <c r="AC181" s="444">
        <v>10.605479452054794</v>
      </c>
      <c r="AD181" s="444">
        <v>40.030136986301372</v>
      </c>
      <c r="AE181" s="447">
        <v>0.02</v>
      </c>
      <c r="AF181" s="444">
        <v>8822437.1219945215</v>
      </c>
      <c r="AG181" s="445">
        <v>33300084.936569866</v>
      </c>
      <c r="AH181" s="445">
        <v>16637.50736</v>
      </c>
      <c r="AI181" s="448">
        <v>10.605479452054796</v>
      </c>
      <c r="AJ181" s="448">
        <v>40.030136986301372</v>
      </c>
      <c r="AK181" s="449">
        <v>0.02</v>
      </c>
      <c r="AL181" s="437" t="s">
        <v>1443</v>
      </c>
    </row>
    <row r="182" spans="1:38" ht="15" customHeight="1">
      <c r="A182" s="33">
        <v>20301000</v>
      </c>
      <c r="B182" s="33">
        <v>1</v>
      </c>
      <c r="C182" s="33">
        <v>1</v>
      </c>
      <c r="D182" s="33">
        <v>0</v>
      </c>
      <c r="E182" s="35" t="s">
        <v>517</v>
      </c>
      <c r="F182" s="35" t="s">
        <v>1365</v>
      </c>
      <c r="G182" s="35" t="s">
        <v>1364</v>
      </c>
      <c r="H182" s="35" t="s">
        <v>1363</v>
      </c>
      <c r="I182" s="35" t="s">
        <v>1372</v>
      </c>
      <c r="J182" s="35" t="s">
        <v>1381</v>
      </c>
      <c r="K182" s="33" t="s">
        <v>194</v>
      </c>
      <c r="L182" s="35" t="s">
        <v>201</v>
      </c>
      <c r="M182" s="33" t="s">
        <v>1632</v>
      </c>
      <c r="N182" s="33" t="s">
        <v>202</v>
      </c>
      <c r="O182" s="33" t="s">
        <v>202</v>
      </c>
      <c r="P182" s="33" t="s">
        <v>194</v>
      </c>
      <c r="Q182" s="444">
        <v>12500000</v>
      </c>
      <c r="R182" s="444">
        <v>0</v>
      </c>
      <c r="S182" s="444">
        <v>0</v>
      </c>
      <c r="T182" s="444">
        <v>0</v>
      </c>
      <c r="U182" s="444">
        <v>0</v>
      </c>
      <c r="V182" s="445">
        <v>0</v>
      </c>
      <c r="W182" s="445">
        <v>0</v>
      </c>
      <c r="X182" s="444">
        <v>12500000</v>
      </c>
      <c r="Y182" s="446">
        <v>41540</v>
      </c>
      <c r="Z182" s="446">
        <v>48837</v>
      </c>
      <c r="AA182" s="444">
        <v>15000000</v>
      </c>
      <c r="AB182" s="444">
        <v>15000000</v>
      </c>
      <c r="AC182" s="444">
        <v>12.049315068493151</v>
      </c>
      <c r="AD182" s="444">
        <v>19.991780821917807</v>
      </c>
      <c r="AE182" s="447">
        <v>2.5600000000000001E-2</v>
      </c>
      <c r="AF182" s="444">
        <v>150616438.3561644</v>
      </c>
      <c r="AG182" s="445">
        <v>249897260.2739726</v>
      </c>
      <c r="AH182" s="445">
        <v>320000</v>
      </c>
      <c r="AI182" s="448">
        <v>12.049315068493152</v>
      </c>
      <c r="AJ182" s="448">
        <v>19.991780821917807</v>
      </c>
      <c r="AK182" s="449">
        <v>2.5600000000000001E-2</v>
      </c>
      <c r="AL182" s="437" t="s">
        <v>1443</v>
      </c>
    </row>
    <row r="183" spans="1:38" ht="15" customHeight="1">
      <c r="A183" s="33">
        <v>20345000</v>
      </c>
      <c r="B183" s="33">
        <v>1</v>
      </c>
      <c r="C183" s="33">
        <v>0</v>
      </c>
      <c r="D183" s="33">
        <v>0</v>
      </c>
      <c r="E183" s="35" t="s">
        <v>517</v>
      </c>
      <c r="F183" s="35" t="s">
        <v>1362</v>
      </c>
      <c r="G183" s="35" t="s">
        <v>1362</v>
      </c>
      <c r="H183" s="35" t="s">
        <v>1362</v>
      </c>
      <c r="I183" s="35" t="s">
        <v>1362</v>
      </c>
      <c r="J183" s="35" t="s">
        <v>1381</v>
      </c>
      <c r="K183" s="33" t="s">
        <v>194</v>
      </c>
      <c r="L183" s="35" t="s">
        <v>203</v>
      </c>
      <c r="M183" s="33" t="s">
        <v>1632</v>
      </c>
      <c r="N183" s="33" t="s">
        <v>204</v>
      </c>
      <c r="O183" s="33" t="s">
        <v>204</v>
      </c>
      <c r="P183" s="33" t="s">
        <v>194</v>
      </c>
      <c r="Q183" s="444">
        <v>70000000</v>
      </c>
      <c r="R183" s="444">
        <v>0</v>
      </c>
      <c r="S183" s="444">
        <v>0</v>
      </c>
      <c r="T183" s="444">
        <v>0</v>
      </c>
      <c r="U183" s="444">
        <v>0</v>
      </c>
      <c r="V183" s="445">
        <v>0</v>
      </c>
      <c r="W183" s="445">
        <v>0</v>
      </c>
      <c r="X183" s="444">
        <v>70000000</v>
      </c>
      <c r="Y183" s="446">
        <v>44028</v>
      </c>
      <c r="Z183" s="446">
        <v>53158</v>
      </c>
      <c r="AA183" s="444">
        <v>93800000</v>
      </c>
      <c r="AB183" s="444">
        <v>93800000</v>
      </c>
      <c r="AC183" s="444">
        <v>23.887671232876713</v>
      </c>
      <c r="AD183" s="444">
        <v>25.013698630136986</v>
      </c>
      <c r="AE183" s="447">
        <v>2.4199999999999999E-2</v>
      </c>
      <c r="AF183" s="444">
        <v>1672136986.3013699</v>
      </c>
      <c r="AG183" s="445">
        <v>1750958904.1095891</v>
      </c>
      <c r="AH183" s="445">
        <v>1694000</v>
      </c>
      <c r="AI183" s="448">
        <v>23.887671232876713</v>
      </c>
      <c r="AJ183" s="448">
        <v>25.013698630136986</v>
      </c>
      <c r="AK183" s="449">
        <v>2.4199999999999999E-2</v>
      </c>
      <c r="AL183" s="437" t="s">
        <v>1443</v>
      </c>
    </row>
    <row r="184" spans="1:38" ht="15" customHeight="1">
      <c r="A184" s="33">
        <v>20265000</v>
      </c>
      <c r="B184" s="33">
        <v>1</v>
      </c>
      <c r="C184" s="33">
        <v>1</v>
      </c>
      <c r="D184" s="33">
        <v>0</v>
      </c>
      <c r="E184" s="35" t="s">
        <v>517</v>
      </c>
      <c r="F184" s="35" t="s">
        <v>1365</v>
      </c>
      <c r="G184" s="35" t="s">
        <v>1364</v>
      </c>
      <c r="H184" s="35" t="s">
        <v>1363</v>
      </c>
      <c r="I184" s="35" t="s">
        <v>1371</v>
      </c>
      <c r="J184" s="35" t="s">
        <v>1381</v>
      </c>
      <c r="K184" s="33" t="s">
        <v>194</v>
      </c>
      <c r="L184" s="35" t="s">
        <v>205</v>
      </c>
      <c r="M184" s="33" t="s">
        <v>1632</v>
      </c>
      <c r="N184" s="33" t="s">
        <v>206</v>
      </c>
      <c r="O184" s="33" t="s">
        <v>206</v>
      </c>
      <c r="P184" s="33" t="s">
        <v>194</v>
      </c>
      <c r="Q184" s="444">
        <v>1984179.39</v>
      </c>
      <c r="R184" s="444">
        <v>0</v>
      </c>
      <c r="S184" s="444">
        <v>0</v>
      </c>
      <c r="T184" s="444">
        <v>0</v>
      </c>
      <c r="U184" s="444">
        <v>0</v>
      </c>
      <c r="V184" s="445">
        <v>0</v>
      </c>
      <c r="W184" s="445">
        <v>0</v>
      </c>
      <c r="X184" s="444">
        <v>1984179.39</v>
      </c>
      <c r="Y184" s="446">
        <v>38715</v>
      </c>
      <c r="Z184" s="446">
        <v>46006</v>
      </c>
      <c r="AA184" s="444">
        <v>8000000</v>
      </c>
      <c r="AB184" s="444">
        <v>7029193.7000000002</v>
      </c>
      <c r="AC184" s="444">
        <v>4.2931506849315069</v>
      </c>
      <c r="AD184" s="444">
        <v>19.975342465753425</v>
      </c>
      <c r="AE184" s="447">
        <v>2.5399999999999999E-2</v>
      </c>
      <c r="AF184" s="444">
        <v>8518381.1072054785</v>
      </c>
      <c r="AG184" s="445">
        <v>39634662.828739725</v>
      </c>
      <c r="AH184" s="445">
        <v>50398.156505999992</v>
      </c>
      <c r="AI184" s="448">
        <v>4.2931506849315069</v>
      </c>
      <c r="AJ184" s="448">
        <v>19.975342465753425</v>
      </c>
      <c r="AK184" s="449">
        <v>2.5399999999999999E-2</v>
      </c>
      <c r="AL184" s="437" t="s">
        <v>1443</v>
      </c>
    </row>
    <row r="185" spans="1:38" ht="15" customHeight="1">
      <c r="A185" s="33">
        <v>20269000</v>
      </c>
      <c r="B185" s="33">
        <v>1</v>
      </c>
      <c r="C185" s="33">
        <v>1</v>
      </c>
      <c r="D185" s="33">
        <v>0</v>
      </c>
      <c r="E185" s="35" t="s">
        <v>517</v>
      </c>
      <c r="F185" s="35" t="s">
        <v>1365</v>
      </c>
      <c r="G185" s="35" t="s">
        <v>1364</v>
      </c>
      <c r="H185" s="35" t="s">
        <v>1363</v>
      </c>
      <c r="I185" s="35" t="s">
        <v>1371</v>
      </c>
      <c r="J185" s="35" t="s">
        <v>1381</v>
      </c>
      <c r="K185" s="33" t="s">
        <v>194</v>
      </c>
      <c r="L185" s="35" t="s">
        <v>205</v>
      </c>
      <c r="M185" s="33" t="s">
        <v>1632</v>
      </c>
      <c r="N185" s="33" t="s">
        <v>207</v>
      </c>
      <c r="O185" s="33" t="s">
        <v>207</v>
      </c>
      <c r="P185" s="33" t="s">
        <v>194</v>
      </c>
      <c r="Q185" s="444">
        <v>14300089.640000001</v>
      </c>
      <c r="R185" s="444">
        <v>0</v>
      </c>
      <c r="S185" s="444">
        <v>0</v>
      </c>
      <c r="T185" s="444">
        <v>0</v>
      </c>
      <c r="U185" s="444">
        <v>0</v>
      </c>
      <c r="V185" s="445">
        <v>0</v>
      </c>
      <c r="W185" s="445">
        <v>0</v>
      </c>
      <c r="X185" s="444">
        <v>14300089.640000001</v>
      </c>
      <c r="Y185" s="446">
        <v>39146</v>
      </c>
      <c r="Z185" s="446">
        <v>46451</v>
      </c>
      <c r="AA185" s="444">
        <v>37100000</v>
      </c>
      <c r="AB185" s="444">
        <v>35314037.869999997</v>
      </c>
      <c r="AC185" s="444">
        <v>5.5123287671232877</v>
      </c>
      <c r="AD185" s="444">
        <v>20.013698630136986</v>
      </c>
      <c r="AE185" s="447">
        <v>5.4900000000000004E-2</v>
      </c>
      <c r="AF185" s="444">
        <v>78826795.495013699</v>
      </c>
      <c r="AG185" s="445">
        <v>286197684.43890411</v>
      </c>
      <c r="AH185" s="445">
        <v>785074.92123600014</v>
      </c>
      <c r="AI185" s="448">
        <v>5.5123287671232877</v>
      </c>
      <c r="AJ185" s="448">
        <v>20.013698630136986</v>
      </c>
      <c r="AK185" s="449">
        <v>5.4900000000000004E-2</v>
      </c>
      <c r="AL185" s="437" t="s">
        <v>1443</v>
      </c>
    </row>
    <row r="186" spans="1:38" ht="15" customHeight="1">
      <c r="A186" s="33">
        <v>20258000</v>
      </c>
      <c r="B186" s="33">
        <v>1</v>
      </c>
      <c r="C186" s="33">
        <v>1</v>
      </c>
      <c r="D186" s="33">
        <v>0</v>
      </c>
      <c r="E186" s="35" t="s">
        <v>517</v>
      </c>
      <c r="F186" s="35" t="s">
        <v>1365</v>
      </c>
      <c r="G186" s="35" t="s">
        <v>1361</v>
      </c>
      <c r="H186" s="35" t="s">
        <v>1361</v>
      </c>
      <c r="I186" s="35" t="s">
        <v>1361</v>
      </c>
      <c r="J186" s="35" t="s">
        <v>1381</v>
      </c>
      <c r="K186" s="33" t="s">
        <v>194</v>
      </c>
      <c r="L186" s="35" t="s">
        <v>208</v>
      </c>
      <c r="M186" s="33" t="s">
        <v>1632</v>
      </c>
      <c r="N186" s="33" t="s">
        <v>209</v>
      </c>
      <c r="O186" s="33" t="s">
        <v>209</v>
      </c>
      <c r="P186" s="33" t="s">
        <v>194</v>
      </c>
      <c r="Q186" s="444">
        <v>12682926.720000001</v>
      </c>
      <c r="R186" s="444">
        <v>0</v>
      </c>
      <c r="S186" s="444">
        <v>0</v>
      </c>
      <c r="T186" s="444">
        <v>0</v>
      </c>
      <c r="U186" s="444">
        <v>0</v>
      </c>
      <c r="V186" s="445">
        <v>0</v>
      </c>
      <c r="W186" s="445">
        <v>0</v>
      </c>
      <c r="X186" s="444">
        <v>12682926.720000001</v>
      </c>
      <c r="Y186" s="446">
        <v>37608</v>
      </c>
      <c r="Z186" s="446">
        <v>46736</v>
      </c>
      <c r="AA186" s="444">
        <v>40000000</v>
      </c>
      <c r="AB186" s="444">
        <v>40000000</v>
      </c>
      <c r="AC186" s="444">
        <v>6.2931506849315069</v>
      </c>
      <c r="AD186" s="444">
        <v>25.008219178082193</v>
      </c>
      <c r="AE186" s="447">
        <v>5.4900000000000004E-2</v>
      </c>
      <c r="AF186" s="444">
        <v>79815568.97490412</v>
      </c>
      <c r="AG186" s="445">
        <v>317177411.23331511</v>
      </c>
      <c r="AH186" s="445">
        <v>696292.67692800006</v>
      </c>
      <c r="AI186" s="448">
        <v>6.2931506849315078</v>
      </c>
      <c r="AJ186" s="448">
        <v>25.008219178082193</v>
      </c>
      <c r="AK186" s="449">
        <v>5.4900000000000004E-2</v>
      </c>
      <c r="AL186" s="437" t="s">
        <v>1443</v>
      </c>
    </row>
    <row r="187" spans="1:38" ht="15" customHeight="1">
      <c r="A187" s="33">
        <v>20274000</v>
      </c>
      <c r="B187" s="33">
        <v>1</v>
      </c>
      <c r="C187" s="33">
        <v>1</v>
      </c>
      <c r="D187" s="33">
        <v>0</v>
      </c>
      <c r="E187" s="35" t="s">
        <v>517</v>
      </c>
      <c r="F187" s="35" t="s">
        <v>1365</v>
      </c>
      <c r="G187" s="35" t="s">
        <v>1361</v>
      </c>
      <c r="H187" s="35" t="s">
        <v>1361</v>
      </c>
      <c r="I187" s="35" t="s">
        <v>1361</v>
      </c>
      <c r="J187" s="35" t="s">
        <v>1381</v>
      </c>
      <c r="K187" s="33" t="s">
        <v>194</v>
      </c>
      <c r="L187" s="35" t="s">
        <v>208</v>
      </c>
      <c r="M187" s="33" t="s">
        <v>1632</v>
      </c>
      <c r="N187" s="33" t="s">
        <v>210</v>
      </c>
      <c r="O187" s="33" t="s">
        <v>210</v>
      </c>
      <c r="P187" s="33" t="s">
        <v>194</v>
      </c>
      <c r="Q187" s="444">
        <v>40683189.490000002</v>
      </c>
      <c r="R187" s="444">
        <v>0</v>
      </c>
      <c r="S187" s="444">
        <v>0</v>
      </c>
      <c r="T187" s="444">
        <v>0</v>
      </c>
      <c r="U187" s="444">
        <v>0</v>
      </c>
      <c r="V187" s="445">
        <v>0</v>
      </c>
      <c r="W187" s="445">
        <v>0</v>
      </c>
      <c r="X187" s="444">
        <v>40683189.490000002</v>
      </c>
      <c r="Y187" s="446">
        <v>39428</v>
      </c>
      <c r="Z187" s="446">
        <v>48560</v>
      </c>
      <c r="AA187" s="444">
        <v>67100000</v>
      </c>
      <c r="AB187" s="444">
        <v>67100000</v>
      </c>
      <c r="AC187" s="444">
        <v>11.29041095890411</v>
      </c>
      <c r="AD187" s="444">
        <v>25.019178082191782</v>
      </c>
      <c r="AE187" s="447">
        <v>5.4900000000000004E-2</v>
      </c>
      <c r="AF187" s="444">
        <v>459329928.46106851</v>
      </c>
      <c r="AG187" s="445">
        <v>1017859962.8018631</v>
      </c>
      <c r="AH187" s="445">
        <v>2233507.1030010004</v>
      </c>
      <c r="AI187" s="448">
        <v>11.29041095890411</v>
      </c>
      <c r="AJ187" s="448">
        <v>25.019178082191782</v>
      </c>
      <c r="AK187" s="449">
        <v>5.4900000000000004E-2</v>
      </c>
      <c r="AL187" s="437" t="s">
        <v>1443</v>
      </c>
    </row>
    <row r="188" spans="1:38" ht="15" customHeight="1">
      <c r="A188" s="33">
        <v>20015000</v>
      </c>
      <c r="B188" s="33">
        <v>1</v>
      </c>
      <c r="C188" s="33">
        <v>1</v>
      </c>
      <c r="D188" s="33">
        <v>0</v>
      </c>
      <c r="E188" s="35" t="s">
        <v>517</v>
      </c>
      <c r="F188" s="35" t="s">
        <v>1365</v>
      </c>
      <c r="G188" s="35" t="s">
        <v>1361</v>
      </c>
      <c r="H188" s="35" t="s">
        <v>1361</v>
      </c>
      <c r="I188" s="35" t="s">
        <v>1361</v>
      </c>
      <c r="J188" s="35" t="s">
        <v>1381</v>
      </c>
      <c r="K188" s="33" t="s">
        <v>194</v>
      </c>
      <c r="L188" s="35" t="s">
        <v>208</v>
      </c>
      <c r="M188" s="33" t="s">
        <v>1632</v>
      </c>
      <c r="N188" s="33" t="s">
        <v>211</v>
      </c>
      <c r="O188" s="33" t="s">
        <v>211</v>
      </c>
      <c r="P188" s="33" t="s">
        <v>194</v>
      </c>
      <c r="Q188" s="444">
        <v>-4.0000000000000001E-3</v>
      </c>
      <c r="R188" s="444">
        <v>0</v>
      </c>
      <c r="S188" s="444">
        <v>0</v>
      </c>
      <c r="T188" s="444">
        <v>0</v>
      </c>
      <c r="U188" s="444">
        <v>0</v>
      </c>
      <c r="V188" s="445">
        <v>0</v>
      </c>
      <c r="W188" s="445">
        <v>0</v>
      </c>
      <c r="X188" s="444">
        <v>-4.0000000000000001E-3</v>
      </c>
      <c r="Y188" s="444"/>
      <c r="Z188" s="444"/>
      <c r="AA188" s="444">
        <v>0</v>
      </c>
      <c r="AB188" s="444">
        <v>0</v>
      </c>
      <c r="AC188" s="444">
        <v>0</v>
      </c>
      <c r="AD188" s="444">
        <v>0</v>
      </c>
      <c r="AE188" s="444">
        <v>0</v>
      </c>
      <c r="AF188" s="444">
        <v>0</v>
      </c>
      <c r="AG188" s="445">
        <v>0</v>
      </c>
      <c r="AH188" s="445">
        <v>0</v>
      </c>
      <c r="AI188" s="448">
        <v>0</v>
      </c>
      <c r="AJ188" s="448">
        <v>0</v>
      </c>
      <c r="AK188" s="449">
        <v>0</v>
      </c>
    </row>
    <row r="189" spans="1:38" ht="15" customHeight="1">
      <c r="A189" s="33">
        <v>20031000</v>
      </c>
      <c r="B189" s="33">
        <v>1</v>
      </c>
      <c r="C189" s="33">
        <v>1</v>
      </c>
      <c r="D189" s="33">
        <v>0</v>
      </c>
      <c r="E189" s="35" t="s">
        <v>517</v>
      </c>
      <c r="F189" s="35" t="s">
        <v>1365</v>
      </c>
      <c r="G189" s="35" t="s">
        <v>1361</v>
      </c>
      <c r="H189" s="35" t="s">
        <v>1361</v>
      </c>
      <c r="I189" s="35" t="s">
        <v>1361</v>
      </c>
      <c r="J189" s="35" t="s">
        <v>1381</v>
      </c>
      <c r="K189" s="33" t="s">
        <v>194</v>
      </c>
      <c r="L189" s="35" t="s">
        <v>208</v>
      </c>
      <c r="M189" s="33" t="s">
        <v>1632</v>
      </c>
      <c r="N189" s="33" t="s">
        <v>212</v>
      </c>
      <c r="O189" s="33" t="s">
        <v>212</v>
      </c>
      <c r="P189" s="33" t="s">
        <v>194</v>
      </c>
      <c r="Q189" s="444">
        <v>0.107</v>
      </c>
      <c r="R189" s="444">
        <v>0</v>
      </c>
      <c r="S189" s="444">
        <v>0</v>
      </c>
      <c r="T189" s="444">
        <v>0</v>
      </c>
      <c r="U189" s="444">
        <v>0</v>
      </c>
      <c r="V189" s="445">
        <v>0</v>
      </c>
      <c r="W189" s="445">
        <v>0</v>
      </c>
      <c r="X189" s="444">
        <v>0.107</v>
      </c>
      <c r="Y189" s="444"/>
      <c r="Z189" s="444"/>
      <c r="AA189" s="444">
        <v>0</v>
      </c>
      <c r="AB189" s="444">
        <v>0</v>
      </c>
      <c r="AC189" s="444">
        <v>0</v>
      </c>
      <c r="AD189" s="444">
        <v>0</v>
      </c>
      <c r="AE189" s="444">
        <v>0</v>
      </c>
      <c r="AF189" s="444">
        <v>0</v>
      </c>
      <c r="AG189" s="445">
        <v>0</v>
      </c>
      <c r="AH189" s="445">
        <v>0</v>
      </c>
      <c r="AI189" s="448">
        <v>0</v>
      </c>
      <c r="AJ189" s="448">
        <v>0</v>
      </c>
      <c r="AK189" s="449">
        <v>0</v>
      </c>
    </row>
    <row r="190" spans="1:38" ht="15" customHeight="1">
      <c r="A190" s="33">
        <v>20050000</v>
      </c>
      <c r="B190" s="33">
        <v>1</v>
      </c>
      <c r="C190" s="33">
        <v>1</v>
      </c>
      <c r="D190" s="33">
        <v>0</v>
      </c>
      <c r="E190" s="35" t="s">
        <v>517</v>
      </c>
      <c r="F190" s="35" t="s">
        <v>1365</v>
      </c>
      <c r="G190" s="35" t="s">
        <v>1361</v>
      </c>
      <c r="H190" s="35" t="s">
        <v>1361</v>
      </c>
      <c r="I190" s="35" t="s">
        <v>1361</v>
      </c>
      <c r="J190" s="35" t="s">
        <v>1381</v>
      </c>
      <c r="K190" s="33" t="s">
        <v>194</v>
      </c>
      <c r="L190" s="35" t="s">
        <v>208</v>
      </c>
      <c r="M190" s="33" t="s">
        <v>1632</v>
      </c>
      <c r="N190" s="33" t="s">
        <v>213</v>
      </c>
      <c r="O190" s="33" t="s">
        <v>213</v>
      </c>
      <c r="P190" s="33" t="s">
        <v>194</v>
      </c>
      <c r="Q190" s="444">
        <v>2597160.35</v>
      </c>
      <c r="R190" s="444">
        <v>0</v>
      </c>
      <c r="S190" s="444">
        <v>0</v>
      </c>
      <c r="T190" s="444">
        <v>0</v>
      </c>
      <c r="U190" s="444">
        <v>0</v>
      </c>
      <c r="V190" s="445">
        <v>0</v>
      </c>
      <c r="W190" s="445">
        <v>0</v>
      </c>
      <c r="X190" s="444">
        <v>2597160.35</v>
      </c>
      <c r="Y190" s="446">
        <v>30768</v>
      </c>
      <c r="Z190" s="446">
        <v>45375</v>
      </c>
      <c r="AA190" s="444">
        <v>28000000</v>
      </c>
      <c r="AB190" s="444">
        <v>25971601.43</v>
      </c>
      <c r="AC190" s="444">
        <v>2.5643835616438357</v>
      </c>
      <c r="AD190" s="444">
        <v>40.019178082191779</v>
      </c>
      <c r="AE190" s="447">
        <v>0.02</v>
      </c>
      <c r="AF190" s="444">
        <v>6660115.3084931513</v>
      </c>
      <c r="AG190" s="445">
        <v>103936222.55465753</v>
      </c>
      <c r="AH190" s="445">
        <v>51943.207000000002</v>
      </c>
      <c r="AI190" s="448">
        <v>2.5643835616438357</v>
      </c>
      <c r="AJ190" s="448">
        <v>40.019178082191779</v>
      </c>
      <c r="AK190" s="449">
        <v>0.02</v>
      </c>
      <c r="AL190" s="437" t="s">
        <v>1443</v>
      </c>
    </row>
    <row r="191" spans="1:38" ht="15" customHeight="1">
      <c r="A191" s="33">
        <v>20235001</v>
      </c>
      <c r="B191" s="33">
        <v>1</v>
      </c>
      <c r="C191" s="33">
        <v>1</v>
      </c>
      <c r="D191" s="33">
        <v>0</v>
      </c>
      <c r="E191" s="35" t="s">
        <v>517</v>
      </c>
      <c r="F191" s="35" t="s">
        <v>1365</v>
      </c>
      <c r="G191" s="35" t="s">
        <v>1361</v>
      </c>
      <c r="H191" s="35" t="s">
        <v>1361</v>
      </c>
      <c r="I191" s="35" t="s">
        <v>1361</v>
      </c>
      <c r="J191" s="35" t="s">
        <v>1381</v>
      </c>
      <c r="K191" s="33" t="s">
        <v>194</v>
      </c>
      <c r="L191" s="35" t="s">
        <v>208</v>
      </c>
      <c r="M191" s="33" t="s">
        <v>1632</v>
      </c>
      <c r="N191" s="33" t="s">
        <v>214</v>
      </c>
      <c r="O191" s="33" t="s">
        <v>214</v>
      </c>
      <c r="P191" s="33" t="s">
        <v>194</v>
      </c>
      <c r="Q191" s="444">
        <v>526315.77</v>
      </c>
      <c r="R191" s="444">
        <v>0</v>
      </c>
      <c r="S191" s="444">
        <v>0</v>
      </c>
      <c r="T191" s="444">
        <v>0</v>
      </c>
      <c r="U191" s="444">
        <v>0</v>
      </c>
      <c r="V191" s="445">
        <v>0</v>
      </c>
      <c r="W191" s="445">
        <v>0</v>
      </c>
      <c r="X191" s="444">
        <v>526315.77</v>
      </c>
      <c r="Y191" s="446">
        <v>35389</v>
      </c>
      <c r="Z191" s="446">
        <v>44520</v>
      </c>
      <c r="AA191" s="444">
        <v>20000000</v>
      </c>
      <c r="AB191" s="444">
        <v>20000000</v>
      </c>
      <c r="AC191" s="444">
        <v>0.22191780821917809</v>
      </c>
      <c r="AD191" s="444">
        <v>25.016438356164382</v>
      </c>
      <c r="AE191" s="447">
        <v>5.4900000000000004E-2</v>
      </c>
      <c r="AF191" s="444">
        <v>116798.84210958905</v>
      </c>
      <c r="AG191" s="445">
        <v>13166546.016082192</v>
      </c>
      <c r="AH191" s="445">
        <v>28894.735773000004</v>
      </c>
      <c r="AI191" s="448">
        <v>0.22191780821917809</v>
      </c>
      <c r="AJ191" s="448">
        <v>25.016438356164382</v>
      </c>
      <c r="AK191" s="449">
        <v>5.4900000000000004E-2</v>
      </c>
      <c r="AL191" s="437" t="s">
        <v>1443</v>
      </c>
    </row>
    <row r="192" spans="1:38" ht="15" customHeight="1">
      <c r="A192" s="33">
        <v>20045000</v>
      </c>
      <c r="B192" s="33">
        <v>1</v>
      </c>
      <c r="C192" s="33">
        <v>1</v>
      </c>
      <c r="D192" s="33">
        <v>1</v>
      </c>
      <c r="E192" s="35" t="s">
        <v>517</v>
      </c>
      <c r="F192" s="35" t="s">
        <v>1365</v>
      </c>
      <c r="G192" s="35" t="s">
        <v>1364</v>
      </c>
      <c r="H192" s="35" t="s">
        <v>1359</v>
      </c>
      <c r="I192" s="35" t="s">
        <v>6</v>
      </c>
      <c r="J192" s="35" t="s">
        <v>1381</v>
      </c>
      <c r="K192" s="33" t="s">
        <v>194</v>
      </c>
      <c r="L192" s="35" t="s">
        <v>215</v>
      </c>
      <c r="M192" s="33" t="s">
        <v>1632</v>
      </c>
      <c r="N192" s="33" t="s">
        <v>216</v>
      </c>
      <c r="O192" s="33" t="s">
        <v>216</v>
      </c>
      <c r="P192" s="33" t="s">
        <v>194</v>
      </c>
      <c r="Q192" s="444">
        <v>3.5999999999999997E-2</v>
      </c>
      <c r="R192" s="444">
        <v>0</v>
      </c>
      <c r="S192" s="444">
        <v>0</v>
      </c>
      <c r="T192" s="444">
        <v>0</v>
      </c>
      <c r="U192" s="444">
        <v>0</v>
      </c>
      <c r="V192" s="445">
        <v>9.9999999999999395E-4</v>
      </c>
      <c r="W192" s="445">
        <v>0</v>
      </c>
      <c r="X192" s="444">
        <v>3.5999999999999997E-2</v>
      </c>
      <c r="Y192" s="444"/>
      <c r="Z192" s="444"/>
      <c r="AA192" s="444">
        <v>0</v>
      </c>
      <c r="AB192" s="444">
        <v>0</v>
      </c>
      <c r="AC192" s="444">
        <v>0</v>
      </c>
      <c r="AD192" s="444">
        <v>0</v>
      </c>
      <c r="AE192" s="444">
        <v>0</v>
      </c>
      <c r="AF192" s="444">
        <v>0</v>
      </c>
      <c r="AG192" s="445">
        <v>0</v>
      </c>
      <c r="AH192" s="445">
        <v>0</v>
      </c>
      <c r="AI192" s="448">
        <v>0</v>
      </c>
      <c r="AJ192" s="448">
        <v>0</v>
      </c>
      <c r="AK192" s="449">
        <v>0</v>
      </c>
    </row>
    <row r="193" spans="1:38" ht="15" customHeight="1">
      <c r="A193" s="33">
        <v>30045100</v>
      </c>
      <c r="B193" s="33">
        <v>1</v>
      </c>
      <c r="C193" s="33">
        <v>1</v>
      </c>
      <c r="D193" s="33">
        <v>1</v>
      </c>
      <c r="E193" s="35" t="s">
        <v>517</v>
      </c>
      <c r="F193" s="35" t="s">
        <v>1365</v>
      </c>
      <c r="G193" s="35" t="s">
        <v>1364</v>
      </c>
      <c r="H193" s="35" t="s">
        <v>1359</v>
      </c>
      <c r="I193" s="35" t="s">
        <v>6</v>
      </c>
      <c r="J193" s="35" t="s">
        <v>1381</v>
      </c>
      <c r="K193" s="33" t="s">
        <v>194</v>
      </c>
      <c r="L193" s="35" t="s">
        <v>215</v>
      </c>
      <c r="M193" s="33" t="s">
        <v>1632</v>
      </c>
      <c r="N193" s="33" t="s">
        <v>217</v>
      </c>
      <c r="O193" s="33" t="s">
        <v>217</v>
      </c>
      <c r="P193" s="33" t="s">
        <v>194</v>
      </c>
      <c r="Q193" s="444">
        <v>1792896.61</v>
      </c>
      <c r="R193" s="444">
        <v>0</v>
      </c>
      <c r="S193" s="444">
        <v>0</v>
      </c>
      <c r="T193" s="444">
        <v>0</v>
      </c>
      <c r="U193" s="444">
        <v>0</v>
      </c>
      <c r="V193" s="445">
        <v>0</v>
      </c>
      <c r="W193" s="445">
        <v>0</v>
      </c>
      <c r="X193" s="444">
        <v>1792896.61</v>
      </c>
      <c r="Y193" s="446">
        <v>30322</v>
      </c>
      <c r="Z193" s="446">
        <v>45113</v>
      </c>
      <c r="AA193" s="444">
        <v>5378689.8899999997</v>
      </c>
      <c r="AB193" s="444">
        <v>5378689.8899999997</v>
      </c>
      <c r="AC193" s="444">
        <v>1.8465753424657534</v>
      </c>
      <c r="AD193" s="444">
        <v>40.523287671232879</v>
      </c>
      <c r="AE193" s="447">
        <v>0.02</v>
      </c>
      <c r="AF193" s="444">
        <v>3310718.6716164383</v>
      </c>
      <c r="AG193" s="445">
        <v>72654065.09180823</v>
      </c>
      <c r="AH193" s="445">
        <v>35857.932200000003</v>
      </c>
      <c r="AI193" s="448">
        <v>1.8465753424657534</v>
      </c>
      <c r="AJ193" s="448">
        <v>40.523287671232879</v>
      </c>
      <c r="AK193" s="449">
        <v>0.02</v>
      </c>
      <c r="AL193" s="437" t="s">
        <v>1443</v>
      </c>
    </row>
    <row r="194" spans="1:38" ht="15" customHeight="1">
      <c r="A194" s="33">
        <v>20045100</v>
      </c>
      <c r="B194" s="33">
        <v>1</v>
      </c>
      <c r="C194" s="33">
        <v>1</v>
      </c>
      <c r="D194" s="33">
        <v>1</v>
      </c>
      <c r="E194" s="35" t="s">
        <v>517</v>
      </c>
      <c r="F194" s="35" t="s">
        <v>1365</v>
      </c>
      <c r="G194" s="35" t="s">
        <v>1364</v>
      </c>
      <c r="H194" s="35" t="s">
        <v>1359</v>
      </c>
      <c r="I194" s="35" t="s">
        <v>6</v>
      </c>
      <c r="J194" s="35" t="s">
        <v>1381</v>
      </c>
      <c r="K194" s="33" t="s">
        <v>194</v>
      </c>
      <c r="L194" s="35" t="s">
        <v>215</v>
      </c>
      <c r="M194" s="33" t="s">
        <v>1632</v>
      </c>
      <c r="N194" s="33" t="s">
        <v>218</v>
      </c>
      <c r="O194" s="33" t="s">
        <v>218</v>
      </c>
      <c r="P194" s="33" t="s">
        <v>194</v>
      </c>
      <c r="Q194" s="444">
        <v>126666.22</v>
      </c>
      <c r="R194" s="444">
        <v>0</v>
      </c>
      <c r="S194" s="444">
        <v>0</v>
      </c>
      <c r="T194" s="444">
        <v>0</v>
      </c>
      <c r="U194" s="444">
        <v>0</v>
      </c>
      <c r="V194" s="445">
        <v>0</v>
      </c>
      <c r="W194" s="445">
        <v>0</v>
      </c>
      <c r="X194" s="444">
        <v>126666.22</v>
      </c>
      <c r="Y194" s="446">
        <v>30322</v>
      </c>
      <c r="Z194" s="446">
        <v>45113</v>
      </c>
      <c r="AA194" s="444">
        <v>16465329.585000001</v>
      </c>
      <c r="AB194" s="444">
        <v>16465329.585000001</v>
      </c>
      <c r="AC194" s="444">
        <v>1.8465753424657534</v>
      </c>
      <c r="AD194" s="444">
        <v>40.523287671232879</v>
      </c>
      <c r="AE194" s="447">
        <v>0.02</v>
      </c>
      <c r="AF194" s="444">
        <v>233898.71857534247</v>
      </c>
      <c r="AG194" s="445">
        <v>5132931.6712876717</v>
      </c>
      <c r="AH194" s="445">
        <v>2533.3244</v>
      </c>
      <c r="AI194" s="448">
        <v>1.8465753424657534</v>
      </c>
      <c r="AJ194" s="448">
        <v>40.523287671232879</v>
      </c>
      <c r="AK194" s="449">
        <v>0.02</v>
      </c>
      <c r="AL194" s="437" t="s">
        <v>1443</v>
      </c>
    </row>
    <row r="195" spans="1:38" ht="15" customHeight="1">
      <c r="A195" s="33">
        <v>20267000</v>
      </c>
      <c r="B195" s="33">
        <v>1</v>
      </c>
      <c r="C195" s="33">
        <v>1</v>
      </c>
      <c r="D195" s="33">
        <v>0</v>
      </c>
      <c r="E195" s="35" t="s">
        <v>517</v>
      </c>
      <c r="F195" s="35" t="s">
        <v>1365</v>
      </c>
      <c r="G195" s="35" t="s">
        <v>1361</v>
      </c>
      <c r="H195" s="35" t="s">
        <v>1361</v>
      </c>
      <c r="I195" s="35" t="s">
        <v>1361</v>
      </c>
      <c r="J195" s="35" t="s">
        <v>1381</v>
      </c>
      <c r="K195" s="33" t="s">
        <v>194</v>
      </c>
      <c r="L195" s="35" t="s">
        <v>219</v>
      </c>
      <c r="M195" s="33" t="s">
        <v>1632</v>
      </c>
      <c r="N195" s="33" t="s">
        <v>220</v>
      </c>
      <c r="O195" s="33" t="s">
        <v>220</v>
      </c>
      <c r="P195" s="33" t="s">
        <v>194</v>
      </c>
      <c r="Q195" s="444">
        <v>34288664.880000003</v>
      </c>
      <c r="R195" s="444">
        <v>0</v>
      </c>
      <c r="S195" s="444">
        <v>0</v>
      </c>
      <c r="T195" s="444">
        <v>0</v>
      </c>
      <c r="U195" s="444">
        <v>0</v>
      </c>
      <c r="V195" s="445">
        <v>0</v>
      </c>
      <c r="W195" s="445">
        <v>0</v>
      </c>
      <c r="X195" s="444">
        <v>34288664.880000003</v>
      </c>
      <c r="Y195" s="446">
        <v>39058</v>
      </c>
      <c r="Z195" s="446">
        <v>48189</v>
      </c>
      <c r="AA195" s="444">
        <v>61250000</v>
      </c>
      <c r="AB195" s="444">
        <v>61250000</v>
      </c>
      <c r="AC195" s="444">
        <v>10.273972602739725</v>
      </c>
      <c r="AD195" s="444">
        <v>25.016438356164382</v>
      </c>
      <c r="AE195" s="447">
        <v>2.5399999999999999E-2</v>
      </c>
      <c r="AF195" s="444">
        <v>352280803.56164384</v>
      </c>
      <c r="AG195" s="445">
        <v>857780271.28569865</v>
      </c>
      <c r="AH195" s="445">
        <v>870932.08795200009</v>
      </c>
      <c r="AI195" s="448">
        <v>10.273972602739725</v>
      </c>
      <c r="AJ195" s="448">
        <v>25.016438356164382</v>
      </c>
      <c r="AK195" s="449">
        <v>2.5399999999999999E-2</v>
      </c>
      <c r="AL195" s="437" t="s">
        <v>1443</v>
      </c>
    </row>
    <row r="196" spans="1:38" ht="15" customHeight="1">
      <c r="A196" s="33">
        <v>20213000</v>
      </c>
      <c r="B196" s="33">
        <v>1</v>
      </c>
      <c r="C196" s="33">
        <v>1</v>
      </c>
      <c r="D196" s="33">
        <v>0</v>
      </c>
      <c r="E196" s="35" t="s">
        <v>517</v>
      </c>
      <c r="F196" s="35" t="s">
        <v>1365</v>
      </c>
      <c r="G196" s="35" t="s">
        <v>1361</v>
      </c>
      <c r="H196" s="35" t="s">
        <v>1361</v>
      </c>
      <c r="I196" s="35" t="s">
        <v>1361</v>
      </c>
      <c r="J196" s="35" t="s">
        <v>1381</v>
      </c>
      <c r="K196" s="33" t="s">
        <v>194</v>
      </c>
      <c r="L196" s="35" t="s">
        <v>219</v>
      </c>
      <c r="M196" s="33" t="s">
        <v>1632</v>
      </c>
      <c r="N196" s="33" t="s">
        <v>221</v>
      </c>
      <c r="O196" s="33" t="s">
        <v>221</v>
      </c>
      <c r="P196" s="33" t="s">
        <v>194</v>
      </c>
      <c r="Q196" s="444">
        <v>6.0000000000000001E-3</v>
      </c>
      <c r="R196" s="444">
        <v>0</v>
      </c>
      <c r="S196" s="444">
        <v>0</v>
      </c>
      <c r="T196" s="444">
        <v>0</v>
      </c>
      <c r="U196" s="444">
        <v>0</v>
      </c>
      <c r="V196" s="445">
        <v>0</v>
      </c>
      <c r="W196" s="445">
        <v>0</v>
      </c>
      <c r="X196" s="444">
        <v>6.0000000000000001E-3</v>
      </c>
      <c r="Y196" s="444"/>
      <c r="Z196" s="444"/>
      <c r="AA196" s="444">
        <v>0</v>
      </c>
      <c r="AB196" s="444">
        <v>0</v>
      </c>
      <c r="AC196" s="444">
        <v>0</v>
      </c>
      <c r="AD196" s="444">
        <v>0</v>
      </c>
      <c r="AE196" s="444">
        <v>0</v>
      </c>
      <c r="AF196" s="444">
        <v>0</v>
      </c>
      <c r="AG196" s="445">
        <v>0</v>
      </c>
      <c r="AH196" s="445">
        <v>0</v>
      </c>
      <c r="AI196" s="448">
        <v>0</v>
      </c>
      <c r="AJ196" s="448">
        <v>0</v>
      </c>
      <c r="AK196" s="449">
        <v>0</v>
      </c>
    </row>
    <row r="197" spans="1:38" ht="15" customHeight="1">
      <c r="A197" s="33">
        <v>30059100</v>
      </c>
      <c r="B197" s="33">
        <v>1</v>
      </c>
      <c r="C197" s="33">
        <v>1</v>
      </c>
      <c r="D197" s="33">
        <v>0</v>
      </c>
      <c r="E197" s="35" t="s">
        <v>517</v>
      </c>
      <c r="F197" s="35" t="s">
        <v>1365</v>
      </c>
      <c r="G197" s="35" t="s">
        <v>1361</v>
      </c>
      <c r="H197" s="35" t="s">
        <v>1361</v>
      </c>
      <c r="I197" s="35" t="s">
        <v>1361</v>
      </c>
      <c r="J197" s="35" t="s">
        <v>1381</v>
      </c>
      <c r="K197" s="33" t="s">
        <v>194</v>
      </c>
      <c r="L197" s="35" t="s">
        <v>219</v>
      </c>
      <c r="M197" s="33" t="s">
        <v>1632</v>
      </c>
      <c r="N197" s="33" t="s">
        <v>222</v>
      </c>
      <c r="O197" s="33" t="s">
        <v>222</v>
      </c>
      <c r="P197" s="33" t="s">
        <v>194</v>
      </c>
      <c r="Q197" s="444">
        <v>1059838.5</v>
      </c>
      <c r="R197" s="444">
        <v>0</v>
      </c>
      <c r="S197" s="444">
        <v>0</v>
      </c>
      <c r="T197" s="444">
        <v>0</v>
      </c>
      <c r="U197" s="444">
        <v>0</v>
      </c>
      <c r="V197" s="445">
        <v>0</v>
      </c>
      <c r="W197" s="445">
        <v>0</v>
      </c>
      <c r="X197" s="444">
        <v>1059838.5</v>
      </c>
      <c r="Y197" s="446">
        <v>33176</v>
      </c>
      <c r="Z197" s="446">
        <v>47780</v>
      </c>
      <c r="AA197" s="444">
        <v>1506134.34</v>
      </c>
      <c r="AB197" s="444">
        <v>1506134.34</v>
      </c>
      <c r="AC197" s="444">
        <v>9.1534246575342468</v>
      </c>
      <c r="AD197" s="444">
        <v>40.010958904109586</v>
      </c>
      <c r="AE197" s="447">
        <v>0.02</v>
      </c>
      <c r="AF197" s="444">
        <v>9701151.8589041103</v>
      </c>
      <c r="AG197" s="445">
        <v>42405154.668493144</v>
      </c>
      <c r="AH197" s="445">
        <v>21196.77</v>
      </c>
      <c r="AI197" s="448">
        <v>9.1534246575342468</v>
      </c>
      <c r="AJ197" s="448">
        <v>40.010958904109586</v>
      </c>
      <c r="AK197" s="449">
        <v>0.02</v>
      </c>
      <c r="AL197" s="437" t="s">
        <v>1443</v>
      </c>
    </row>
    <row r="198" spans="1:38" ht="15" customHeight="1">
      <c r="A198" s="33">
        <v>20003100</v>
      </c>
      <c r="B198" s="33">
        <v>1</v>
      </c>
      <c r="C198" s="33">
        <v>1</v>
      </c>
      <c r="D198" s="33">
        <v>1</v>
      </c>
      <c r="E198" s="35" t="s">
        <v>1333</v>
      </c>
      <c r="F198" s="35" t="s">
        <v>1365</v>
      </c>
      <c r="G198" s="35" t="s">
        <v>1364</v>
      </c>
      <c r="H198" s="35" t="s">
        <v>1359</v>
      </c>
      <c r="I198" s="35" t="s">
        <v>6</v>
      </c>
      <c r="J198" s="35" t="s">
        <v>1381</v>
      </c>
      <c r="K198" s="33" t="s">
        <v>194</v>
      </c>
      <c r="L198" s="35" t="s">
        <v>12</v>
      </c>
      <c r="M198" s="33" t="s">
        <v>1632</v>
      </c>
      <c r="N198" s="33" t="s">
        <v>223</v>
      </c>
      <c r="O198" s="33" t="s">
        <v>223</v>
      </c>
      <c r="P198" s="33" t="s">
        <v>194</v>
      </c>
      <c r="Q198" s="444">
        <v>175308.054</v>
      </c>
      <c r="R198" s="444">
        <v>0</v>
      </c>
      <c r="S198" s="444">
        <v>0</v>
      </c>
      <c r="T198" s="444">
        <v>0</v>
      </c>
      <c r="U198" s="444">
        <v>0</v>
      </c>
      <c r="V198" s="445">
        <v>-1878.6540000000095</v>
      </c>
      <c r="W198" s="445">
        <v>0</v>
      </c>
      <c r="X198" s="444">
        <v>173429.4</v>
      </c>
      <c r="Y198" s="446">
        <v>26408</v>
      </c>
      <c r="Z198" s="446">
        <v>44671</v>
      </c>
      <c r="AA198" s="444">
        <v>3243197.87</v>
      </c>
      <c r="AB198" s="444">
        <v>3243197.87</v>
      </c>
      <c r="AC198" s="444">
        <v>0.63561643835616444</v>
      </c>
      <c r="AD198" s="444">
        <v>50.035616438356165</v>
      </c>
      <c r="AE198" s="447">
        <v>0</v>
      </c>
      <c r="AF198" s="444">
        <v>110234.57753424658</v>
      </c>
      <c r="AG198" s="445">
        <v>8677646.9375342466</v>
      </c>
      <c r="AH198" s="445">
        <v>0</v>
      </c>
      <c r="AI198" s="448">
        <v>0.63561643835616444</v>
      </c>
      <c r="AJ198" s="448">
        <v>50.035616438356165</v>
      </c>
      <c r="AK198" s="449">
        <v>0</v>
      </c>
      <c r="AL198" s="437" t="s">
        <v>1443</v>
      </c>
    </row>
    <row r="199" spans="1:38" ht="15" customHeight="1">
      <c r="A199" s="33">
        <v>20070000</v>
      </c>
      <c r="B199" s="33">
        <v>1</v>
      </c>
      <c r="C199" s="33">
        <v>1</v>
      </c>
      <c r="D199" s="33">
        <v>1</v>
      </c>
      <c r="E199" s="35" t="s">
        <v>1332</v>
      </c>
      <c r="F199" s="35" t="s">
        <v>1365</v>
      </c>
      <c r="G199" s="35" t="s">
        <v>1364</v>
      </c>
      <c r="H199" s="35" t="s">
        <v>1359</v>
      </c>
      <c r="I199" s="35" t="s">
        <v>6</v>
      </c>
      <c r="J199" s="35" t="s">
        <v>1381</v>
      </c>
      <c r="K199" s="33" t="s">
        <v>194</v>
      </c>
      <c r="L199" s="35" t="s">
        <v>12</v>
      </c>
      <c r="M199" s="33" t="s">
        <v>1632</v>
      </c>
      <c r="N199" s="33" t="s">
        <v>224</v>
      </c>
      <c r="O199" s="33" t="s">
        <v>224</v>
      </c>
      <c r="P199" s="33" t="s">
        <v>194</v>
      </c>
      <c r="Q199" s="444">
        <v>16999426.249000002</v>
      </c>
      <c r="R199" s="444">
        <v>0</v>
      </c>
      <c r="S199" s="444">
        <v>0</v>
      </c>
      <c r="T199" s="444">
        <v>0</v>
      </c>
      <c r="U199" s="444">
        <v>0</v>
      </c>
      <c r="V199" s="445">
        <v>0</v>
      </c>
      <c r="W199" s="445">
        <v>0</v>
      </c>
      <c r="X199" s="444">
        <v>16999426.249000002</v>
      </c>
      <c r="Y199" s="446">
        <v>35868</v>
      </c>
      <c r="Z199" s="446">
        <v>50478</v>
      </c>
      <c r="AA199" s="444">
        <v>30000000</v>
      </c>
      <c r="AB199" s="444">
        <v>29998987.620000001</v>
      </c>
      <c r="AC199" s="444">
        <v>16.545205479452054</v>
      </c>
      <c r="AD199" s="444">
        <v>40.027397260273972</v>
      </c>
      <c r="AE199" s="447">
        <v>0.02</v>
      </c>
      <c r="AF199" s="444">
        <v>281259000.32249594</v>
      </c>
      <c r="AG199" s="445">
        <v>680442787.66545212</v>
      </c>
      <c r="AH199" s="445">
        <v>339988.52498000005</v>
      </c>
      <c r="AI199" s="448">
        <v>16.545205479452054</v>
      </c>
      <c r="AJ199" s="448">
        <v>40.027397260273972</v>
      </c>
      <c r="AK199" s="449">
        <v>0.02</v>
      </c>
      <c r="AL199" s="437" t="s">
        <v>1443</v>
      </c>
    </row>
    <row r="200" spans="1:38" ht="15" customHeight="1">
      <c r="A200" s="33">
        <v>20240000</v>
      </c>
      <c r="B200" s="33">
        <v>1</v>
      </c>
      <c r="C200" s="33">
        <v>1</v>
      </c>
      <c r="D200" s="33">
        <v>1</v>
      </c>
      <c r="E200" s="35" t="s">
        <v>517</v>
      </c>
      <c r="F200" s="35" t="s">
        <v>1365</v>
      </c>
      <c r="G200" s="35" t="s">
        <v>1364</v>
      </c>
      <c r="H200" s="35" t="s">
        <v>1359</v>
      </c>
      <c r="I200" s="35" t="s">
        <v>6</v>
      </c>
      <c r="J200" s="35" t="s">
        <v>1381</v>
      </c>
      <c r="K200" s="33" t="s">
        <v>194</v>
      </c>
      <c r="L200" s="35" t="s">
        <v>12</v>
      </c>
      <c r="M200" s="33" t="s">
        <v>1632</v>
      </c>
      <c r="N200" s="33" t="s">
        <v>225</v>
      </c>
      <c r="O200" s="33" t="s">
        <v>225</v>
      </c>
      <c r="P200" s="33" t="s">
        <v>194</v>
      </c>
      <c r="Q200" s="444">
        <v>3157894.7</v>
      </c>
      <c r="R200" s="444">
        <v>0</v>
      </c>
      <c r="S200" s="444">
        <v>0</v>
      </c>
      <c r="T200" s="444">
        <v>0</v>
      </c>
      <c r="U200" s="444">
        <v>0</v>
      </c>
      <c r="V200" s="445">
        <v>0</v>
      </c>
      <c r="W200" s="445">
        <v>0</v>
      </c>
      <c r="X200" s="444">
        <v>3157894.7</v>
      </c>
      <c r="Y200" s="446">
        <v>35719</v>
      </c>
      <c r="Z200" s="446">
        <v>44850</v>
      </c>
      <c r="AA200" s="444">
        <v>40000000</v>
      </c>
      <c r="AB200" s="444">
        <v>40000000</v>
      </c>
      <c r="AC200" s="444">
        <v>1.1260273972602739</v>
      </c>
      <c r="AD200" s="444">
        <v>25.016438356164382</v>
      </c>
      <c r="AE200" s="447">
        <v>5.4900000000000004E-2</v>
      </c>
      <c r="AF200" s="444">
        <v>3555875.9498630138</v>
      </c>
      <c r="AG200" s="445">
        <v>78999278.097808227</v>
      </c>
      <c r="AH200" s="445">
        <v>173368.41903000002</v>
      </c>
      <c r="AI200" s="448">
        <v>1.1260273972602739</v>
      </c>
      <c r="AJ200" s="448">
        <v>25.016438356164386</v>
      </c>
      <c r="AK200" s="449">
        <v>5.4900000000000004E-2</v>
      </c>
      <c r="AL200" s="437" t="s">
        <v>1443</v>
      </c>
    </row>
    <row r="201" spans="1:38" ht="15" customHeight="1">
      <c r="A201" s="33">
        <v>20246000</v>
      </c>
      <c r="B201" s="33">
        <v>1</v>
      </c>
      <c r="C201" s="33">
        <v>1</v>
      </c>
      <c r="D201" s="33">
        <v>1</v>
      </c>
      <c r="E201" s="35" t="s">
        <v>517</v>
      </c>
      <c r="F201" s="35" t="s">
        <v>1365</v>
      </c>
      <c r="G201" s="35" t="s">
        <v>1364</v>
      </c>
      <c r="H201" s="35" t="s">
        <v>1359</v>
      </c>
      <c r="I201" s="35" t="s">
        <v>6</v>
      </c>
      <c r="J201" s="35" t="s">
        <v>1381</v>
      </c>
      <c r="K201" s="33" t="s">
        <v>194</v>
      </c>
      <c r="L201" s="35" t="s">
        <v>12</v>
      </c>
      <c r="M201" s="33" t="s">
        <v>1632</v>
      </c>
      <c r="N201" s="33" t="s">
        <v>226</v>
      </c>
      <c r="O201" s="33" t="s">
        <v>226</v>
      </c>
      <c r="P201" s="33" t="s">
        <v>194</v>
      </c>
      <c r="Q201" s="444">
        <v>4649511.83</v>
      </c>
      <c r="R201" s="444">
        <v>0</v>
      </c>
      <c r="S201" s="444">
        <v>0</v>
      </c>
      <c r="T201" s="444">
        <v>0</v>
      </c>
      <c r="U201" s="444">
        <v>0</v>
      </c>
      <c r="V201" s="445">
        <v>0</v>
      </c>
      <c r="W201" s="445">
        <v>0</v>
      </c>
      <c r="X201" s="444">
        <v>4649511.83</v>
      </c>
      <c r="Y201" s="446">
        <v>36087</v>
      </c>
      <c r="Z201" s="446">
        <v>45218</v>
      </c>
      <c r="AA201" s="444">
        <v>37200000</v>
      </c>
      <c r="AB201" s="444">
        <v>36776811.140000001</v>
      </c>
      <c r="AC201" s="444">
        <v>2.1342465753424658</v>
      </c>
      <c r="AD201" s="444">
        <v>25.016438356164382</v>
      </c>
      <c r="AE201" s="447">
        <v>5.4900000000000004E-2</v>
      </c>
      <c r="AF201" s="444">
        <v>9923204.7001917809</v>
      </c>
      <c r="AG201" s="445">
        <v>116314226.08145206</v>
      </c>
      <c r="AH201" s="445">
        <v>255258.19946700003</v>
      </c>
      <c r="AI201" s="448">
        <v>2.1342465753424658</v>
      </c>
      <c r="AJ201" s="448">
        <v>25.016438356164382</v>
      </c>
      <c r="AK201" s="449">
        <v>5.4900000000000004E-2</v>
      </c>
      <c r="AL201" s="437" t="s">
        <v>1443</v>
      </c>
    </row>
    <row r="202" spans="1:38" ht="15" customHeight="1">
      <c r="A202" s="33">
        <v>20241000</v>
      </c>
      <c r="B202" s="33">
        <v>1</v>
      </c>
      <c r="C202" s="33">
        <v>1</v>
      </c>
      <c r="D202" s="33">
        <v>1</v>
      </c>
      <c r="E202" s="35" t="s">
        <v>517</v>
      </c>
      <c r="F202" s="35" t="s">
        <v>1365</v>
      </c>
      <c r="G202" s="35" t="s">
        <v>1364</v>
      </c>
      <c r="H202" s="35" t="s">
        <v>1359</v>
      </c>
      <c r="I202" s="35" t="s">
        <v>6</v>
      </c>
      <c r="J202" s="35" t="s">
        <v>1381</v>
      </c>
      <c r="K202" s="33" t="s">
        <v>194</v>
      </c>
      <c r="L202" s="35" t="s">
        <v>12</v>
      </c>
      <c r="M202" s="33" t="s">
        <v>1632</v>
      </c>
      <c r="N202" s="33" t="s">
        <v>227</v>
      </c>
      <c r="O202" s="33" t="s">
        <v>227</v>
      </c>
      <c r="P202" s="33" t="s">
        <v>194</v>
      </c>
      <c r="Q202" s="444">
        <v>5439562</v>
      </c>
      <c r="R202" s="444">
        <v>0</v>
      </c>
      <c r="S202" s="444">
        <v>0</v>
      </c>
      <c r="T202" s="444">
        <v>0</v>
      </c>
      <c r="U202" s="444">
        <v>0</v>
      </c>
      <c r="V202" s="445">
        <v>0</v>
      </c>
      <c r="W202" s="445">
        <v>0</v>
      </c>
      <c r="X202" s="444">
        <v>5439562</v>
      </c>
      <c r="Y202" s="446">
        <v>35769</v>
      </c>
      <c r="Z202" s="446">
        <v>44900</v>
      </c>
      <c r="AA202" s="444">
        <v>70800000</v>
      </c>
      <c r="AB202" s="444">
        <v>70714305.879999995</v>
      </c>
      <c r="AC202" s="444">
        <v>1.263013698630137</v>
      </c>
      <c r="AD202" s="444">
        <v>25.016438356164382</v>
      </c>
      <c r="AE202" s="447">
        <v>5.4900000000000004E-2</v>
      </c>
      <c r="AF202" s="444">
        <v>6870241.3205479458</v>
      </c>
      <c r="AG202" s="445">
        <v>136078467.45753425</v>
      </c>
      <c r="AH202" s="445">
        <v>298631.95380000002</v>
      </c>
      <c r="AI202" s="448">
        <v>1.263013698630137</v>
      </c>
      <c r="AJ202" s="448">
        <v>25.016438356164386</v>
      </c>
      <c r="AK202" s="449">
        <v>5.4900000000000004E-2</v>
      </c>
      <c r="AL202" s="437" t="s">
        <v>1443</v>
      </c>
    </row>
    <row r="203" spans="1:38" ht="15" customHeight="1">
      <c r="A203" s="33">
        <v>20245000</v>
      </c>
      <c r="B203" s="33">
        <v>1</v>
      </c>
      <c r="C203" s="33">
        <v>1</v>
      </c>
      <c r="D203" s="33">
        <v>1</v>
      </c>
      <c r="E203" s="35" t="s">
        <v>517</v>
      </c>
      <c r="F203" s="35" t="s">
        <v>1365</v>
      </c>
      <c r="G203" s="35" t="s">
        <v>1364</v>
      </c>
      <c r="H203" s="35" t="s">
        <v>1359</v>
      </c>
      <c r="I203" s="35" t="s">
        <v>6</v>
      </c>
      <c r="J203" s="35" t="s">
        <v>1381</v>
      </c>
      <c r="K203" s="33" t="s">
        <v>194</v>
      </c>
      <c r="L203" s="35" t="s">
        <v>12</v>
      </c>
      <c r="M203" s="33" t="s">
        <v>1632</v>
      </c>
      <c r="N203" s="33" t="s">
        <v>228</v>
      </c>
      <c r="O203" s="33" t="s">
        <v>228</v>
      </c>
      <c r="P203" s="33" t="s">
        <v>194</v>
      </c>
      <c r="Q203" s="444">
        <v>1570881.79</v>
      </c>
      <c r="R203" s="444">
        <v>0</v>
      </c>
      <c r="S203" s="444">
        <v>0</v>
      </c>
      <c r="T203" s="444">
        <v>0</v>
      </c>
      <c r="U203" s="444">
        <v>0</v>
      </c>
      <c r="V203" s="445">
        <v>0</v>
      </c>
      <c r="W203" s="445">
        <v>0</v>
      </c>
      <c r="X203" s="444">
        <v>1570881.79</v>
      </c>
      <c r="Y203" s="446">
        <v>35909</v>
      </c>
      <c r="Z203" s="446">
        <v>45040</v>
      </c>
      <c r="AA203" s="444">
        <v>15708814.689999999</v>
      </c>
      <c r="AB203" s="444">
        <v>15708814.689999999</v>
      </c>
      <c r="AC203" s="444">
        <v>1.6465753424657534</v>
      </c>
      <c r="AD203" s="444">
        <v>25.016438356164382</v>
      </c>
      <c r="AE203" s="447">
        <v>4.5899999999999996E-2</v>
      </c>
      <c r="AF203" s="444">
        <v>2586575.2213424658</v>
      </c>
      <c r="AG203" s="445">
        <v>39297867.464356162</v>
      </c>
      <c r="AH203" s="445">
        <v>72103.474160999991</v>
      </c>
      <c r="AI203" s="448">
        <v>1.6465753424657534</v>
      </c>
      <c r="AJ203" s="448">
        <v>25.016438356164382</v>
      </c>
      <c r="AK203" s="449">
        <v>4.5899999999999996E-2</v>
      </c>
      <c r="AL203" s="437" t="s">
        <v>1443</v>
      </c>
    </row>
    <row r="204" spans="1:38" ht="15" customHeight="1">
      <c r="A204" s="33">
        <v>20244000</v>
      </c>
      <c r="B204" s="33">
        <v>1</v>
      </c>
      <c r="C204" s="33">
        <v>1</v>
      </c>
      <c r="D204" s="33">
        <v>1</v>
      </c>
      <c r="E204" s="35" t="s">
        <v>517</v>
      </c>
      <c r="F204" s="35" t="s">
        <v>1365</v>
      </c>
      <c r="G204" s="35" t="s">
        <v>1364</v>
      </c>
      <c r="H204" s="35" t="s">
        <v>1359</v>
      </c>
      <c r="I204" s="35" t="s">
        <v>6</v>
      </c>
      <c r="J204" s="35" t="s">
        <v>1381</v>
      </c>
      <c r="K204" s="33" t="s">
        <v>194</v>
      </c>
      <c r="L204" s="35" t="s">
        <v>12</v>
      </c>
      <c r="M204" s="33" t="s">
        <v>1632</v>
      </c>
      <c r="N204" s="33" t="s">
        <v>229</v>
      </c>
      <c r="O204" s="33" t="s">
        <v>229</v>
      </c>
      <c r="P204" s="33" t="s">
        <v>194</v>
      </c>
      <c r="Q204" s="444">
        <v>3121950.36</v>
      </c>
      <c r="R204" s="444">
        <v>0</v>
      </c>
      <c r="S204" s="444">
        <v>0</v>
      </c>
      <c r="T204" s="444">
        <v>0</v>
      </c>
      <c r="U204" s="444">
        <v>0</v>
      </c>
      <c r="V204" s="445">
        <v>0</v>
      </c>
      <c r="W204" s="445">
        <v>0</v>
      </c>
      <c r="X204" s="444">
        <v>3121950.36</v>
      </c>
      <c r="Y204" s="446">
        <v>35868</v>
      </c>
      <c r="Z204" s="446">
        <v>44999</v>
      </c>
      <c r="AA204" s="444">
        <v>32000000</v>
      </c>
      <c r="AB204" s="444">
        <v>31999990.219999999</v>
      </c>
      <c r="AC204" s="444">
        <v>1.5342465753424657</v>
      </c>
      <c r="AD204" s="444">
        <v>25.016438356164382</v>
      </c>
      <c r="AE204" s="447">
        <v>5.4900000000000004E-2</v>
      </c>
      <c r="AF204" s="444">
        <v>4789841.6482191775</v>
      </c>
      <c r="AG204" s="445">
        <v>78100078.731945202</v>
      </c>
      <c r="AH204" s="445">
        <v>171395.07476400002</v>
      </c>
      <c r="AI204" s="448">
        <v>1.5342465753424657</v>
      </c>
      <c r="AJ204" s="448">
        <v>25.016438356164382</v>
      </c>
      <c r="AK204" s="449">
        <v>5.4900000000000011E-2</v>
      </c>
      <c r="AL204" s="437" t="s">
        <v>1443</v>
      </c>
    </row>
    <row r="205" spans="1:38" ht="15" customHeight="1">
      <c r="A205" s="33">
        <v>20249000</v>
      </c>
      <c r="B205" s="33">
        <v>1</v>
      </c>
      <c r="C205" s="33">
        <v>1</v>
      </c>
      <c r="D205" s="33">
        <v>1</v>
      </c>
      <c r="E205" s="35" t="s">
        <v>517</v>
      </c>
      <c r="F205" s="35" t="s">
        <v>1365</v>
      </c>
      <c r="G205" s="35" t="s">
        <v>1364</v>
      </c>
      <c r="H205" s="35" t="s">
        <v>1359</v>
      </c>
      <c r="I205" s="35" t="s">
        <v>6</v>
      </c>
      <c r="J205" s="35" t="s">
        <v>1381</v>
      </c>
      <c r="K205" s="33" t="s">
        <v>194</v>
      </c>
      <c r="L205" s="35" t="s">
        <v>12</v>
      </c>
      <c r="M205" s="33" t="s">
        <v>1632</v>
      </c>
      <c r="N205" s="33" t="s">
        <v>230</v>
      </c>
      <c r="O205" s="33" t="s">
        <v>230</v>
      </c>
      <c r="P205" s="33" t="s">
        <v>194</v>
      </c>
      <c r="Q205" s="444">
        <v>6427654.9800000004</v>
      </c>
      <c r="R205" s="444">
        <v>0</v>
      </c>
      <c r="S205" s="444">
        <v>0</v>
      </c>
      <c r="T205" s="444">
        <v>0</v>
      </c>
      <c r="U205" s="444">
        <v>0</v>
      </c>
      <c r="V205" s="445">
        <v>0</v>
      </c>
      <c r="W205" s="445">
        <v>0</v>
      </c>
      <c r="X205" s="444">
        <v>6427654.9800000004</v>
      </c>
      <c r="Y205" s="446">
        <v>36187</v>
      </c>
      <c r="Z205" s="446">
        <v>45318</v>
      </c>
      <c r="AA205" s="444">
        <v>48000000</v>
      </c>
      <c r="AB205" s="444">
        <v>44941768.420000002</v>
      </c>
      <c r="AC205" s="444">
        <v>2.408219178082192</v>
      </c>
      <c r="AD205" s="444">
        <v>25.016438356164382</v>
      </c>
      <c r="AE205" s="447">
        <v>5.4900000000000004E-2</v>
      </c>
      <c r="AF205" s="444">
        <v>15479201.992931509</v>
      </c>
      <c r="AG205" s="445">
        <v>160797034.58186302</v>
      </c>
      <c r="AH205" s="445">
        <v>352878.25840200006</v>
      </c>
      <c r="AI205" s="448">
        <v>2.408219178082192</v>
      </c>
      <c r="AJ205" s="448">
        <v>25.016438356164382</v>
      </c>
      <c r="AK205" s="449">
        <v>5.4900000000000004E-2</v>
      </c>
      <c r="AL205" s="437" t="s">
        <v>1443</v>
      </c>
    </row>
    <row r="206" spans="1:38" ht="15" customHeight="1">
      <c r="A206" s="33">
        <v>20247000</v>
      </c>
      <c r="B206" s="33">
        <v>1</v>
      </c>
      <c r="C206" s="33">
        <v>1</v>
      </c>
      <c r="D206" s="33">
        <v>1</v>
      </c>
      <c r="E206" s="35" t="s">
        <v>517</v>
      </c>
      <c r="F206" s="35" t="s">
        <v>1365</v>
      </c>
      <c r="G206" s="35" t="s">
        <v>1364</v>
      </c>
      <c r="H206" s="35" t="s">
        <v>1359</v>
      </c>
      <c r="I206" s="35" t="s">
        <v>6</v>
      </c>
      <c r="J206" s="35" t="s">
        <v>1381</v>
      </c>
      <c r="K206" s="33" t="s">
        <v>194</v>
      </c>
      <c r="L206" s="35" t="s">
        <v>12</v>
      </c>
      <c r="M206" s="33" t="s">
        <v>1632</v>
      </c>
      <c r="N206" s="33" t="s">
        <v>231</v>
      </c>
      <c r="O206" s="33" t="s">
        <v>231</v>
      </c>
      <c r="P206" s="33" t="s">
        <v>194</v>
      </c>
      <c r="Q206" s="444">
        <v>5339029.41</v>
      </c>
      <c r="R206" s="444">
        <v>0</v>
      </c>
      <c r="S206" s="444">
        <v>0</v>
      </c>
      <c r="T206" s="444">
        <v>0</v>
      </c>
      <c r="U206" s="444">
        <v>0</v>
      </c>
      <c r="V206" s="445">
        <v>0</v>
      </c>
      <c r="W206" s="445">
        <v>0</v>
      </c>
      <c r="X206" s="444">
        <v>5339029.41</v>
      </c>
      <c r="Y206" s="446">
        <v>36142</v>
      </c>
      <c r="Z206" s="446">
        <v>45275</v>
      </c>
      <c r="AA206" s="444">
        <v>45000000</v>
      </c>
      <c r="AB206" s="444">
        <v>40591871.859999999</v>
      </c>
      <c r="AC206" s="444">
        <v>2.2904109589041095</v>
      </c>
      <c r="AD206" s="444">
        <v>25.021917808219179</v>
      </c>
      <c r="AE206" s="447">
        <v>5.4900000000000004E-2</v>
      </c>
      <c r="AF206" s="444">
        <v>12228571.470575342</v>
      </c>
      <c r="AG206" s="445">
        <v>133592755.07268494</v>
      </c>
      <c r="AH206" s="445">
        <v>293112.71460900002</v>
      </c>
      <c r="AI206" s="448">
        <v>2.2904109589041095</v>
      </c>
      <c r="AJ206" s="448">
        <v>25.021917808219179</v>
      </c>
      <c r="AK206" s="449">
        <v>5.4900000000000004E-2</v>
      </c>
      <c r="AL206" s="437" t="s">
        <v>1443</v>
      </c>
    </row>
    <row r="207" spans="1:38" ht="15" customHeight="1">
      <c r="A207" s="33">
        <v>20252000</v>
      </c>
      <c r="B207" s="33">
        <v>1</v>
      </c>
      <c r="C207" s="33">
        <v>1</v>
      </c>
      <c r="D207" s="33">
        <v>1</v>
      </c>
      <c r="E207" s="35" t="s">
        <v>517</v>
      </c>
      <c r="F207" s="35" t="s">
        <v>1365</v>
      </c>
      <c r="G207" s="35" t="s">
        <v>1364</v>
      </c>
      <c r="H207" s="35" t="s">
        <v>1359</v>
      </c>
      <c r="I207" s="35" t="s">
        <v>6</v>
      </c>
      <c r="J207" s="35" t="s">
        <v>1381</v>
      </c>
      <c r="K207" s="33" t="s">
        <v>194</v>
      </c>
      <c r="L207" s="35" t="s">
        <v>12</v>
      </c>
      <c r="M207" s="33" t="s">
        <v>1632</v>
      </c>
      <c r="N207" s="33" t="s">
        <v>232</v>
      </c>
      <c r="O207" s="33" t="s">
        <v>232</v>
      </c>
      <c r="P207" s="33" t="s">
        <v>194</v>
      </c>
      <c r="Q207" s="444">
        <v>924851.82</v>
      </c>
      <c r="R207" s="444">
        <v>0</v>
      </c>
      <c r="S207" s="444">
        <v>0</v>
      </c>
      <c r="T207" s="444">
        <v>0</v>
      </c>
      <c r="U207" s="444">
        <v>0</v>
      </c>
      <c r="V207" s="445">
        <v>0</v>
      </c>
      <c r="W207" s="445">
        <v>0</v>
      </c>
      <c r="X207" s="444">
        <v>924851.82</v>
      </c>
      <c r="Y207" s="446">
        <v>36970</v>
      </c>
      <c r="Z207" s="446">
        <v>46101</v>
      </c>
      <c r="AA207" s="444">
        <v>4500000</v>
      </c>
      <c r="AB207" s="444">
        <v>4161833.75</v>
      </c>
      <c r="AC207" s="444">
        <v>4.5534246575342463</v>
      </c>
      <c r="AD207" s="444">
        <v>25.016438356164382</v>
      </c>
      <c r="AE207" s="447">
        <v>5.4900000000000004E-2</v>
      </c>
      <c r="AF207" s="444">
        <v>4211243.0817534244</v>
      </c>
      <c r="AG207" s="445">
        <v>23136498.543616436</v>
      </c>
      <c r="AH207" s="445">
        <v>50774.364917999999</v>
      </c>
      <c r="AI207" s="448">
        <v>4.5534246575342463</v>
      </c>
      <c r="AJ207" s="448">
        <v>25.016438356164382</v>
      </c>
      <c r="AK207" s="449">
        <v>5.4900000000000004E-2</v>
      </c>
      <c r="AL207" s="437" t="s">
        <v>1443</v>
      </c>
    </row>
    <row r="208" spans="1:38" ht="15" customHeight="1">
      <c r="A208" s="33">
        <v>20254000</v>
      </c>
      <c r="B208" s="33">
        <v>1</v>
      </c>
      <c r="C208" s="33">
        <v>1</v>
      </c>
      <c r="D208" s="33">
        <v>1</v>
      </c>
      <c r="E208" s="35" t="s">
        <v>517</v>
      </c>
      <c r="F208" s="35" t="s">
        <v>1365</v>
      </c>
      <c r="G208" s="35" t="s">
        <v>1364</v>
      </c>
      <c r="H208" s="35" t="s">
        <v>1359</v>
      </c>
      <c r="I208" s="35" t="s">
        <v>6</v>
      </c>
      <c r="J208" s="35" t="s">
        <v>1381</v>
      </c>
      <c r="K208" s="33" t="s">
        <v>194</v>
      </c>
      <c r="L208" s="35" t="s">
        <v>12</v>
      </c>
      <c r="M208" s="33" t="s">
        <v>1632</v>
      </c>
      <c r="N208" s="33" t="s">
        <v>233</v>
      </c>
      <c r="O208" s="33" t="s">
        <v>233</v>
      </c>
      <c r="P208" s="33" t="s">
        <v>194</v>
      </c>
      <c r="Q208" s="444">
        <v>2450966.3199999998</v>
      </c>
      <c r="R208" s="444">
        <v>0</v>
      </c>
      <c r="S208" s="444">
        <v>0</v>
      </c>
      <c r="T208" s="444">
        <v>0</v>
      </c>
      <c r="U208" s="444">
        <v>0</v>
      </c>
      <c r="V208" s="445">
        <v>0</v>
      </c>
      <c r="W208" s="445">
        <v>0</v>
      </c>
      <c r="X208" s="444">
        <v>2450966.3199999998</v>
      </c>
      <c r="Y208" s="446">
        <v>37011</v>
      </c>
      <c r="Z208" s="446">
        <v>46142</v>
      </c>
      <c r="AA208" s="444">
        <v>10400000</v>
      </c>
      <c r="AB208" s="444">
        <v>10263952.710000001</v>
      </c>
      <c r="AC208" s="444">
        <v>4.6657534246575345</v>
      </c>
      <c r="AD208" s="444">
        <v>25.016438356164382</v>
      </c>
      <c r="AE208" s="447">
        <v>5.4900000000000004E-2</v>
      </c>
      <c r="AF208" s="444">
        <v>11435604.501260273</v>
      </c>
      <c r="AG208" s="445">
        <v>61314447.857315063</v>
      </c>
      <c r="AH208" s="445">
        <v>134558.050968</v>
      </c>
      <c r="AI208" s="448">
        <v>4.6657534246575345</v>
      </c>
      <c r="AJ208" s="448">
        <v>25.016438356164382</v>
      </c>
      <c r="AK208" s="449">
        <v>5.4900000000000004E-2</v>
      </c>
      <c r="AL208" s="437" t="s">
        <v>1443</v>
      </c>
    </row>
    <row r="209" spans="1:38" ht="15" customHeight="1">
      <c r="A209" s="33">
        <v>20255000</v>
      </c>
      <c r="B209" s="33">
        <v>1</v>
      </c>
      <c r="C209" s="33">
        <v>1</v>
      </c>
      <c r="D209" s="33">
        <v>1</v>
      </c>
      <c r="E209" s="35" t="s">
        <v>517</v>
      </c>
      <c r="F209" s="35" t="s">
        <v>1365</v>
      </c>
      <c r="G209" s="35" t="s">
        <v>1364</v>
      </c>
      <c r="H209" s="35" t="s">
        <v>1359</v>
      </c>
      <c r="I209" s="35" t="s">
        <v>6</v>
      </c>
      <c r="J209" s="35" t="s">
        <v>1381</v>
      </c>
      <c r="K209" s="33" t="s">
        <v>194</v>
      </c>
      <c r="L209" s="35" t="s">
        <v>12</v>
      </c>
      <c r="M209" s="33" t="s">
        <v>1632</v>
      </c>
      <c r="N209" s="33" t="s">
        <v>234</v>
      </c>
      <c r="O209" s="33" t="s">
        <v>234</v>
      </c>
      <c r="P209" s="33" t="s">
        <v>194</v>
      </c>
      <c r="Q209" s="444">
        <v>2168260.98</v>
      </c>
      <c r="R209" s="444">
        <v>0</v>
      </c>
      <c r="S209" s="444">
        <v>0</v>
      </c>
      <c r="T209" s="444">
        <v>0</v>
      </c>
      <c r="U209" s="444">
        <v>0</v>
      </c>
      <c r="V209" s="445">
        <v>0</v>
      </c>
      <c r="W209" s="445">
        <v>0</v>
      </c>
      <c r="X209" s="444">
        <v>2168260.98</v>
      </c>
      <c r="Y209" s="446">
        <v>37099</v>
      </c>
      <c r="Z209" s="446">
        <v>46230</v>
      </c>
      <c r="AA209" s="444">
        <v>9000000</v>
      </c>
      <c r="AB209" s="444">
        <v>8859976.0999999996</v>
      </c>
      <c r="AC209" s="444">
        <v>4.9068493150684933</v>
      </c>
      <c r="AD209" s="444">
        <v>25.016438356164382</v>
      </c>
      <c r="AE209" s="447">
        <v>5.4900000000000004E-2</v>
      </c>
      <c r="AF209" s="444">
        <v>10639329.90460274</v>
      </c>
      <c r="AG209" s="445">
        <v>54242167.146246575</v>
      </c>
      <c r="AH209" s="445">
        <v>119037.52780200001</v>
      </c>
      <c r="AI209" s="448">
        <v>4.9068493150684933</v>
      </c>
      <c r="AJ209" s="448">
        <v>25.016438356164382</v>
      </c>
      <c r="AK209" s="449">
        <v>5.4900000000000004E-2</v>
      </c>
      <c r="AL209" s="437" t="s">
        <v>1443</v>
      </c>
    </row>
    <row r="210" spans="1:38" ht="15" customHeight="1">
      <c r="A210" s="33">
        <v>20261000</v>
      </c>
      <c r="B210" s="33">
        <v>1</v>
      </c>
      <c r="C210" s="33">
        <v>1</v>
      </c>
      <c r="D210" s="33">
        <v>1</v>
      </c>
      <c r="E210" s="35" t="s">
        <v>517</v>
      </c>
      <c r="F210" s="35" t="s">
        <v>1365</v>
      </c>
      <c r="G210" s="35" t="s">
        <v>1364</v>
      </c>
      <c r="H210" s="35" t="s">
        <v>1359</v>
      </c>
      <c r="I210" s="35" t="s">
        <v>6</v>
      </c>
      <c r="J210" s="35" t="s">
        <v>1381</v>
      </c>
      <c r="K210" s="33" t="s">
        <v>194</v>
      </c>
      <c r="L210" s="35" t="s">
        <v>12</v>
      </c>
      <c r="M210" s="33" t="s">
        <v>1632</v>
      </c>
      <c r="N210" s="33" t="s">
        <v>235</v>
      </c>
      <c r="O210" s="33" t="s">
        <v>235</v>
      </c>
      <c r="P210" s="33" t="s">
        <v>194</v>
      </c>
      <c r="Q210" s="444">
        <v>1153494.564</v>
      </c>
      <c r="R210" s="444">
        <v>0</v>
      </c>
      <c r="S210" s="444">
        <v>0</v>
      </c>
      <c r="T210" s="444">
        <v>0</v>
      </c>
      <c r="U210" s="444">
        <v>0</v>
      </c>
      <c r="V210" s="445">
        <v>0</v>
      </c>
      <c r="W210" s="445">
        <v>0</v>
      </c>
      <c r="X210" s="444">
        <v>1153494.564</v>
      </c>
      <c r="Y210" s="446">
        <v>37832</v>
      </c>
      <c r="Z210" s="446">
        <v>46964</v>
      </c>
      <c r="AA210" s="444">
        <v>4800000</v>
      </c>
      <c r="AB210" s="444">
        <v>3460484</v>
      </c>
      <c r="AC210" s="444">
        <v>6.9178082191780819</v>
      </c>
      <c r="AD210" s="444">
        <v>25.019178082191782</v>
      </c>
      <c r="AE210" s="447">
        <v>5.4900000000000004E-2</v>
      </c>
      <c r="AF210" s="444">
        <v>7979654.1756164385</v>
      </c>
      <c r="AG210" s="445">
        <v>28859485.913556166</v>
      </c>
      <c r="AH210" s="445">
        <v>63326.851563600008</v>
      </c>
      <c r="AI210" s="448">
        <v>6.9178082191780819</v>
      </c>
      <c r="AJ210" s="448">
        <v>25.019178082191782</v>
      </c>
      <c r="AK210" s="449">
        <v>5.4900000000000004E-2</v>
      </c>
      <c r="AL210" s="437" t="s">
        <v>1443</v>
      </c>
    </row>
    <row r="211" spans="1:38" ht="15" customHeight="1">
      <c r="A211" s="33">
        <v>20257000</v>
      </c>
      <c r="B211" s="33">
        <v>1</v>
      </c>
      <c r="C211" s="33">
        <v>1</v>
      </c>
      <c r="D211" s="33">
        <v>1</v>
      </c>
      <c r="E211" s="35" t="s">
        <v>517</v>
      </c>
      <c r="F211" s="35" t="s">
        <v>1365</v>
      </c>
      <c r="G211" s="35" t="s">
        <v>1364</v>
      </c>
      <c r="H211" s="35" t="s">
        <v>1359</v>
      </c>
      <c r="I211" s="35" t="s">
        <v>6</v>
      </c>
      <c r="J211" s="35" t="s">
        <v>1381</v>
      </c>
      <c r="K211" s="33" t="s">
        <v>194</v>
      </c>
      <c r="L211" s="35" t="s">
        <v>12</v>
      </c>
      <c r="M211" s="33" t="s">
        <v>1632</v>
      </c>
      <c r="N211" s="33" t="s">
        <v>236</v>
      </c>
      <c r="O211" s="33" t="s">
        <v>236</v>
      </c>
      <c r="P211" s="33" t="s">
        <v>194</v>
      </c>
      <c r="Q211" s="444">
        <v>10247408.58</v>
      </c>
      <c r="R211" s="444">
        <v>0</v>
      </c>
      <c r="S211" s="444">
        <v>0</v>
      </c>
      <c r="T211" s="444">
        <v>0</v>
      </c>
      <c r="U211" s="444">
        <v>0</v>
      </c>
      <c r="V211" s="445">
        <v>0</v>
      </c>
      <c r="W211" s="445">
        <v>0</v>
      </c>
      <c r="X211" s="444">
        <v>10247408.58</v>
      </c>
      <c r="Y211" s="446">
        <v>37398</v>
      </c>
      <c r="Z211" s="446">
        <v>46529</v>
      </c>
      <c r="AA211" s="444">
        <v>40000000</v>
      </c>
      <c r="AB211" s="444">
        <v>35187390.920000002</v>
      </c>
      <c r="AC211" s="444">
        <v>5.7260273972602738</v>
      </c>
      <c r="AD211" s="444">
        <v>25.016438356164382</v>
      </c>
      <c r="AE211" s="447">
        <v>5.4900000000000004E-2</v>
      </c>
      <c r="AF211" s="444">
        <v>58676942.280000001</v>
      </c>
      <c r="AG211" s="445">
        <v>256353665.05199999</v>
      </c>
      <c r="AH211" s="445">
        <v>562582.731042</v>
      </c>
      <c r="AI211" s="448">
        <v>5.7260273972602738</v>
      </c>
      <c r="AJ211" s="448">
        <v>25.016438356164382</v>
      </c>
      <c r="AK211" s="449">
        <v>5.4899999999999997E-2</v>
      </c>
      <c r="AL211" s="437" t="s">
        <v>1443</v>
      </c>
    </row>
    <row r="212" spans="1:38" ht="15" customHeight="1">
      <c r="A212" s="33">
        <v>20256000</v>
      </c>
      <c r="B212" s="33">
        <v>1</v>
      </c>
      <c r="C212" s="33">
        <v>1</v>
      </c>
      <c r="D212" s="33">
        <v>1</v>
      </c>
      <c r="E212" s="35" t="s">
        <v>517</v>
      </c>
      <c r="F212" s="35" t="s">
        <v>1365</v>
      </c>
      <c r="G212" s="35" t="s">
        <v>1364</v>
      </c>
      <c r="H212" s="35" t="s">
        <v>1359</v>
      </c>
      <c r="I212" s="35" t="s">
        <v>6</v>
      </c>
      <c r="J212" s="35" t="s">
        <v>1381</v>
      </c>
      <c r="K212" s="33" t="s">
        <v>194</v>
      </c>
      <c r="L212" s="35" t="s">
        <v>12</v>
      </c>
      <c r="M212" s="33" t="s">
        <v>1632</v>
      </c>
      <c r="N212" s="33" t="s">
        <v>237</v>
      </c>
      <c r="O212" s="33" t="s">
        <v>237</v>
      </c>
      <c r="P212" s="33" t="s">
        <v>194</v>
      </c>
      <c r="Q212" s="444">
        <v>4504250.13</v>
      </c>
      <c r="R212" s="444">
        <v>0</v>
      </c>
      <c r="S212" s="444">
        <v>0</v>
      </c>
      <c r="T212" s="444">
        <v>0</v>
      </c>
      <c r="U212" s="444">
        <v>0</v>
      </c>
      <c r="V212" s="445">
        <v>0</v>
      </c>
      <c r="W212" s="445">
        <v>0</v>
      </c>
      <c r="X212" s="444">
        <v>4504250.13</v>
      </c>
      <c r="Y212" s="446">
        <v>37398</v>
      </c>
      <c r="Z212" s="446">
        <v>46529</v>
      </c>
      <c r="AA212" s="444">
        <v>15200000</v>
      </c>
      <c r="AB212" s="444">
        <v>15080000</v>
      </c>
      <c r="AC212" s="444">
        <v>5.7260273972602738</v>
      </c>
      <c r="AD212" s="444">
        <v>25.016438356164382</v>
      </c>
      <c r="AE212" s="447">
        <v>5.4900000000000004E-2</v>
      </c>
      <c r="AF212" s="444">
        <v>25791459.648493148</v>
      </c>
      <c r="AG212" s="445">
        <v>112680295.7178904</v>
      </c>
      <c r="AH212" s="445">
        <v>247283.33213700002</v>
      </c>
      <c r="AI212" s="448">
        <v>5.7260273972602738</v>
      </c>
      <c r="AJ212" s="448">
        <v>25.016438356164382</v>
      </c>
      <c r="AK212" s="449">
        <v>5.4900000000000004E-2</v>
      </c>
      <c r="AL212" s="437" t="s">
        <v>1443</v>
      </c>
    </row>
    <row r="213" spans="1:38" ht="15" customHeight="1">
      <c r="A213" s="33">
        <v>20259000</v>
      </c>
      <c r="B213" s="33">
        <v>1</v>
      </c>
      <c r="C213" s="33">
        <v>1</v>
      </c>
      <c r="D213" s="33">
        <v>1</v>
      </c>
      <c r="E213" s="35" t="s">
        <v>517</v>
      </c>
      <c r="F213" s="35" t="s">
        <v>1365</v>
      </c>
      <c r="G213" s="35" t="s">
        <v>1364</v>
      </c>
      <c r="H213" s="35" t="s">
        <v>1359</v>
      </c>
      <c r="I213" s="35" t="s">
        <v>6</v>
      </c>
      <c r="J213" s="35" t="s">
        <v>1381</v>
      </c>
      <c r="K213" s="33" t="s">
        <v>194</v>
      </c>
      <c r="L213" s="35" t="s">
        <v>12</v>
      </c>
      <c r="M213" s="33" t="s">
        <v>1632</v>
      </c>
      <c r="N213" s="33" t="s">
        <v>238</v>
      </c>
      <c r="O213" s="33" t="s">
        <v>238</v>
      </c>
      <c r="P213" s="33" t="s">
        <v>194</v>
      </c>
      <c r="Q213" s="444">
        <v>7430591.7199999997</v>
      </c>
      <c r="R213" s="444">
        <v>0</v>
      </c>
      <c r="S213" s="444">
        <v>0</v>
      </c>
      <c r="T213" s="444">
        <v>0</v>
      </c>
      <c r="U213" s="444">
        <v>0</v>
      </c>
      <c r="V213" s="445">
        <v>0</v>
      </c>
      <c r="W213" s="445">
        <v>0</v>
      </c>
      <c r="X213" s="444">
        <v>7430591.7199999997</v>
      </c>
      <c r="Y213" s="446">
        <v>37606</v>
      </c>
      <c r="Z213" s="446">
        <v>46737</v>
      </c>
      <c r="AA213" s="444">
        <v>25000000</v>
      </c>
      <c r="AB213" s="444">
        <v>24515611.170000002</v>
      </c>
      <c r="AC213" s="444">
        <v>6.2958904109589042</v>
      </c>
      <c r="AD213" s="444">
        <v>25.016438356164382</v>
      </c>
      <c r="AE213" s="447">
        <v>5.5579999999999997E-2</v>
      </c>
      <c r="AF213" s="444">
        <v>46782191.157698631</v>
      </c>
      <c r="AG213" s="445">
        <v>185886939.71320546</v>
      </c>
      <c r="AH213" s="445">
        <v>412992.28779759997</v>
      </c>
      <c r="AI213" s="448">
        <v>6.2958904109589042</v>
      </c>
      <c r="AJ213" s="448">
        <v>25.016438356164382</v>
      </c>
      <c r="AK213" s="449">
        <v>5.5579999999999997E-2</v>
      </c>
      <c r="AL213" s="437" t="s">
        <v>1443</v>
      </c>
    </row>
    <row r="214" spans="1:38" ht="15" customHeight="1">
      <c r="A214" s="33">
        <v>20260000</v>
      </c>
      <c r="B214" s="33">
        <v>1</v>
      </c>
      <c r="C214" s="33">
        <v>1</v>
      </c>
      <c r="D214" s="33">
        <v>1</v>
      </c>
      <c r="E214" s="35" t="s">
        <v>517</v>
      </c>
      <c r="F214" s="35" t="s">
        <v>1365</v>
      </c>
      <c r="G214" s="35" t="s">
        <v>1364</v>
      </c>
      <c r="H214" s="35" t="s">
        <v>1359</v>
      </c>
      <c r="I214" s="35" t="s">
        <v>6</v>
      </c>
      <c r="J214" s="35" t="s">
        <v>1381</v>
      </c>
      <c r="K214" s="33" t="s">
        <v>194</v>
      </c>
      <c r="L214" s="35" t="s">
        <v>12</v>
      </c>
      <c r="M214" s="33" t="s">
        <v>1632</v>
      </c>
      <c r="N214" s="33" t="s">
        <v>239</v>
      </c>
      <c r="O214" s="33" t="s">
        <v>239</v>
      </c>
      <c r="P214" s="33" t="s">
        <v>194</v>
      </c>
      <c r="Q214" s="444">
        <v>2962201.73</v>
      </c>
      <c r="R214" s="444">
        <v>0</v>
      </c>
      <c r="S214" s="444">
        <v>211585.85</v>
      </c>
      <c r="T214" s="444">
        <v>66477.27</v>
      </c>
      <c r="U214" s="444">
        <v>0</v>
      </c>
      <c r="V214" s="445">
        <v>0</v>
      </c>
      <c r="W214" s="445">
        <v>0</v>
      </c>
      <c r="X214" s="444">
        <v>2750615.88</v>
      </c>
      <c r="Y214" s="446">
        <v>37664</v>
      </c>
      <c r="Z214" s="446">
        <v>46795</v>
      </c>
      <c r="AA214" s="444">
        <v>10000000</v>
      </c>
      <c r="AB214" s="444">
        <v>8666462.0299999993</v>
      </c>
      <c r="AC214" s="444">
        <v>6.4547945205479449</v>
      </c>
      <c r="AD214" s="444">
        <v>25.016438356164382</v>
      </c>
      <c r="AE214" s="447">
        <v>5.561E-2</v>
      </c>
      <c r="AF214" s="444">
        <v>17754660.310356162</v>
      </c>
      <c r="AG214" s="445">
        <v>68810612.603506848</v>
      </c>
      <c r="AH214" s="445">
        <v>152961.7490868</v>
      </c>
      <c r="AI214" s="448">
        <v>6.4547945205479449</v>
      </c>
      <c r="AJ214" s="448">
        <v>25.016438356164386</v>
      </c>
      <c r="AK214" s="449">
        <v>5.561E-2</v>
      </c>
      <c r="AL214" s="437" t="s">
        <v>1443</v>
      </c>
    </row>
    <row r="215" spans="1:38" ht="15" customHeight="1">
      <c r="A215" s="33">
        <v>20262000</v>
      </c>
      <c r="B215" s="33">
        <v>1</v>
      </c>
      <c r="C215" s="33">
        <v>1</v>
      </c>
      <c r="D215" s="33">
        <v>1</v>
      </c>
      <c r="E215" s="35" t="s">
        <v>517</v>
      </c>
      <c r="F215" s="35" t="s">
        <v>1365</v>
      </c>
      <c r="G215" s="35" t="s">
        <v>1364</v>
      </c>
      <c r="H215" s="35" t="s">
        <v>1359</v>
      </c>
      <c r="I215" s="35" t="s">
        <v>6</v>
      </c>
      <c r="J215" s="35" t="s">
        <v>1381</v>
      </c>
      <c r="K215" s="33" t="s">
        <v>194</v>
      </c>
      <c r="L215" s="35" t="s">
        <v>12</v>
      </c>
      <c r="M215" s="33" t="s">
        <v>1632</v>
      </c>
      <c r="N215" s="33" t="s">
        <v>240</v>
      </c>
      <c r="O215" s="33" t="s">
        <v>240</v>
      </c>
      <c r="P215" s="33" t="s">
        <v>194</v>
      </c>
      <c r="Q215" s="444">
        <v>74250000</v>
      </c>
      <c r="R215" s="444">
        <v>0</v>
      </c>
      <c r="S215" s="444">
        <v>4950000</v>
      </c>
      <c r="T215" s="444">
        <v>2063970.98</v>
      </c>
      <c r="U215" s="444">
        <v>0</v>
      </c>
      <c r="V215" s="445">
        <v>0</v>
      </c>
      <c r="W215" s="445">
        <v>0</v>
      </c>
      <c r="X215" s="444">
        <v>69300000</v>
      </c>
      <c r="Y215" s="446">
        <v>37860</v>
      </c>
      <c r="Z215" s="446">
        <v>46992</v>
      </c>
      <c r="AA215" s="444">
        <v>200000000</v>
      </c>
      <c r="AB215" s="444">
        <v>198000000</v>
      </c>
      <c r="AC215" s="444">
        <v>6.9945205479452053</v>
      </c>
      <c r="AD215" s="444">
        <v>25.019178082191782</v>
      </c>
      <c r="AE215" s="447">
        <v>5.5719999999999999E-2</v>
      </c>
      <c r="AF215" s="444">
        <v>484720273.97260273</v>
      </c>
      <c r="AG215" s="445">
        <v>1733829041.0958905</v>
      </c>
      <c r="AH215" s="445">
        <v>3861396</v>
      </c>
      <c r="AI215" s="448">
        <v>6.9945205479452053</v>
      </c>
      <c r="AJ215" s="448">
        <v>25.019178082191782</v>
      </c>
      <c r="AK215" s="449">
        <v>5.5719999999999999E-2</v>
      </c>
      <c r="AL215" s="437" t="s">
        <v>1443</v>
      </c>
    </row>
    <row r="216" spans="1:38" ht="15" customHeight="1">
      <c r="A216" s="33">
        <v>20263000</v>
      </c>
      <c r="B216" s="33">
        <v>1</v>
      </c>
      <c r="C216" s="33">
        <v>1</v>
      </c>
      <c r="D216" s="33">
        <v>1</v>
      </c>
      <c r="E216" s="35" t="s">
        <v>517</v>
      </c>
      <c r="F216" s="35" t="s">
        <v>1365</v>
      </c>
      <c r="G216" s="35" t="s">
        <v>1364</v>
      </c>
      <c r="H216" s="35" t="s">
        <v>1359</v>
      </c>
      <c r="I216" s="35" t="s">
        <v>6</v>
      </c>
      <c r="J216" s="35" t="s">
        <v>1381</v>
      </c>
      <c r="K216" s="33" t="s">
        <v>194</v>
      </c>
      <c r="L216" s="35" t="s">
        <v>12</v>
      </c>
      <c r="M216" s="33" t="s">
        <v>1632</v>
      </c>
      <c r="N216" s="33" t="s">
        <v>241</v>
      </c>
      <c r="O216" s="33" t="s">
        <v>241</v>
      </c>
      <c r="P216" s="33" t="s">
        <v>194</v>
      </c>
      <c r="Q216" s="444">
        <v>161539.07999999999</v>
      </c>
      <c r="R216" s="444">
        <v>0</v>
      </c>
      <c r="S216" s="444">
        <v>0</v>
      </c>
      <c r="T216" s="444">
        <v>0</v>
      </c>
      <c r="U216" s="444">
        <v>0</v>
      </c>
      <c r="V216" s="445">
        <v>0</v>
      </c>
      <c r="W216" s="445">
        <v>0</v>
      </c>
      <c r="X216" s="444">
        <v>161539.07999999999</v>
      </c>
      <c r="Y216" s="446">
        <v>38237</v>
      </c>
      <c r="Z216" s="446">
        <v>45542</v>
      </c>
      <c r="AA216" s="444">
        <v>2900000</v>
      </c>
      <c r="AB216" s="444">
        <v>761541.1</v>
      </c>
      <c r="AC216" s="444">
        <v>3.021917808219178</v>
      </c>
      <c r="AD216" s="444">
        <v>20.013698630136986</v>
      </c>
      <c r="AE216" s="447">
        <v>1.321E-2</v>
      </c>
      <c r="AF216" s="444">
        <v>488157.82257534243</v>
      </c>
      <c r="AG216" s="445">
        <v>3232994.4641095889</v>
      </c>
      <c r="AH216" s="445">
        <v>2133.9312467999998</v>
      </c>
      <c r="AI216" s="448">
        <v>3.021917808219178</v>
      </c>
      <c r="AJ216" s="448">
        <v>20.013698630136986</v>
      </c>
      <c r="AK216" s="449">
        <v>1.321E-2</v>
      </c>
      <c r="AL216" s="437" t="s">
        <v>1443</v>
      </c>
    </row>
    <row r="217" spans="1:38" ht="15" customHeight="1">
      <c r="A217" s="33">
        <v>20264000</v>
      </c>
      <c r="B217" s="33">
        <v>1</v>
      </c>
      <c r="C217" s="33">
        <v>1</v>
      </c>
      <c r="D217" s="33">
        <v>1</v>
      </c>
      <c r="E217" s="35" t="s">
        <v>517</v>
      </c>
      <c r="F217" s="35" t="s">
        <v>1365</v>
      </c>
      <c r="G217" s="35" t="s">
        <v>1364</v>
      </c>
      <c r="H217" s="35" t="s">
        <v>1359</v>
      </c>
      <c r="I217" s="35" t="s">
        <v>6</v>
      </c>
      <c r="J217" s="35" t="s">
        <v>1381</v>
      </c>
      <c r="K217" s="33" t="s">
        <v>194</v>
      </c>
      <c r="L217" s="35" t="s">
        <v>12</v>
      </c>
      <c r="M217" s="33" t="s">
        <v>1632</v>
      </c>
      <c r="N217" s="33" t="s">
        <v>242</v>
      </c>
      <c r="O217" s="33" t="s">
        <v>242</v>
      </c>
      <c r="P217" s="33" t="s">
        <v>194</v>
      </c>
      <c r="Q217" s="444">
        <v>5167846.62</v>
      </c>
      <c r="R217" s="444">
        <v>0</v>
      </c>
      <c r="S217" s="444">
        <v>0</v>
      </c>
      <c r="T217" s="444">
        <v>0</v>
      </c>
      <c r="U217" s="444">
        <v>0</v>
      </c>
      <c r="V217" s="445">
        <v>0</v>
      </c>
      <c r="W217" s="445">
        <v>0</v>
      </c>
      <c r="X217" s="444">
        <v>5167846.62</v>
      </c>
      <c r="Y217" s="446">
        <v>38286</v>
      </c>
      <c r="Z217" s="446">
        <v>47417</v>
      </c>
      <c r="AA217" s="444">
        <v>12400000</v>
      </c>
      <c r="AB217" s="444">
        <v>11944835.029999999</v>
      </c>
      <c r="AC217" s="444">
        <v>8.1589041095890416</v>
      </c>
      <c r="AD217" s="444">
        <v>25.016438356164382</v>
      </c>
      <c r="AE217" s="447">
        <v>4.3150000000000001E-2</v>
      </c>
      <c r="AF217" s="444">
        <v>42163965.02564384</v>
      </c>
      <c r="AG217" s="445">
        <v>129281116.40334246</v>
      </c>
      <c r="AH217" s="445">
        <v>222992.581653</v>
      </c>
      <c r="AI217" s="448">
        <v>8.1589041095890416</v>
      </c>
      <c r="AJ217" s="448">
        <v>25.016438356164382</v>
      </c>
      <c r="AK217" s="449">
        <v>4.3150000000000001E-2</v>
      </c>
      <c r="AL217" s="437" t="s">
        <v>1443</v>
      </c>
    </row>
    <row r="218" spans="1:38" ht="15" customHeight="1">
      <c r="A218" s="33">
        <v>20266000</v>
      </c>
      <c r="B218" s="33">
        <v>1</v>
      </c>
      <c r="C218" s="33">
        <v>1</v>
      </c>
      <c r="D218" s="33">
        <v>1</v>
      </c>
      <c r="E218" s="35" t="s">
        <v>517</v>
      </c>
      <c r="F218" s="35" t="s">
        <v>1365</v>
      </c>
      <c r="G218" s="35" t="s">
        <v>1364</v>
      </c>
      <c r="H218" s="35" t="s">
        <v>1359</v>
      </c>
      <c r="I218" s="35" t="s">
        <v>6</v>
      </c>
      <c r="J218" s="35" t="s">
        <v>1381</v>
      </c>
      <c r="K218" s="33" t="s">
        <v>194</v>
      </c>
      <c r="L218" s="35" t="s">
        <v>12</v>
      </c>
      <c r="M218" s="33" t="s">
        <v>1632</v>
      </c>
      <c r="N218" s="33" t="s">
        <v>243</v>
      </c>
      <c r="O218" s="33" t="s">
        <v>243</v>
      </c>
      <c r="P218" s="33" t="s">
        <v>194</v>
      </c>
      <c r="Q218" s="444">
        <v>1320640.6499999999</v>
      </c>
      <c r="R218" s="444">
        <v>0</v>
      </c>
      <c r="S218" s="444">
        <v>0</v>
      </c>
      <c r="T218" s="444">
        <v>0</v>
      </c>
      <c r="U218" s="444">
        <v>0</v>
      </c>
      <c r="V218" s="445">
        <v>0</v>
      </c>
      <c r="W218" s="445">
        <v>0</v>
      </c>
      <c r="X218" s="444">
        <v>1320640.6499999999</v>
      </c>
      <c r="Y218" s="446">
        <v>38862</v>
      </c>
      <c r="Z218" s="446">
        <v>46167</v>
      </c>
      <c r="AA218" s="444">
        <v>5000000</v>
      </c>
      <c r="AB218" s="444">
        <v>4343173.07</v>
      </c>
      <c r="AC218" s="444">
        <v>4.7342465753424658</v>
      </c>
      <c r="AD218" s="444">
        <v>20.013698630136986</v>
      </c>
      <c r="AE218" s="447">
        <v>2.5499999999999998E-2</v>
      </c>
      <c r="AF218" s="444">
        <v>6252238.4745205473</v>
      </c>
      <c r="AG218" s="445">
        <v>26430903.967808217</v>
      </c>
      <c r="AH218" s="445">
        <v>33676.336574999994</v>
      </c>
      <c r="AI218" s="448">
        <v>4.7342465753424658</v>
      </c>
      <c r="AJ218" s="448">
        <v>20.013698630136986</v>
      </c>
      <c r="AK218" s="449">
        <v>2.5499999999999998E-2</v>
      </c>
      <c r="AL218" s="437" t="s">
        <v>1443</v>
      </c>
    </row>
    <row r="219" spans="1:38" ht="15" customHeight="1">
      <c r="A219" s="33">
        <v>20272000</v>
      </c>
      <c r="B219" s="33">
        <v>1</v>
      </c>
      <c r="C219" s="33">
        <v>1</v>
      </c>
      <c r="D219" s="33">
        <v>1</v>
      </c>
      <c r="E219" s="35" t="s">
        <v>517</v>
      </c>
      <c r="F219" s="35" t="s">
        <v>1365</v>
      </c>
      <c r="G219" s="35" t="s">
        <v>1364</v>
      </c>
      <c r="H219" s="35" t="s">
        <v>1359</v>
      </c>
      <c r="I219" s="35" t="s">
        <v>6</v>
      </c>
      <c r="J219" s="35" t="s">
        <v>1381</v>
      </c>
      <c r="K219" s="33" t="s">
        <v>194</v>
      </c>
      <c r="L219" s="35" t="s">
        <v>12</v>
      </c>
      <c r="M219" s="33" t="s">
        <v>1632</v>
      </c>
      <c r="N219" s="33" t="s">
        <v>244</v>
      </c>
      <c r="O219" s="33" t="s">
        <v>244</v>
      </c>
      <c r="P219" s="33" t="s">
        <v>194</v>
      </c>
      <c r="Q219" s="444">
        <v>49285714.32</v>
      </c>
      <c r="R219" s="444">
        <v>0</v>
      </c>
      <c r="S219" s="444">
        <v>0</v>
      </c>
      <c r="T219" s="444">
        <v>0</v>
      </c>
      <c r="U219" s="444">
        <v>0</v>
      </c>
      <c r="V219" s="445">
        <v>0</v>
      </c>
      <c r="W219" s="445">
        <v>0</v>
      </c>
      <c r="X219" s="444">
        <v>49285714.32</v>
      </c>
      <c r="Y219" s="446">
        <v>39428</v>
      </c>
      <c r="Z219" s="446">
        <v>48560</v>
      </c>
      <c r="AA219" s="444">
        <v>90000000</v>
      </c>
      <c r="AB219" s="444">
        <v>90000000</v>
      </c>
      <c r="AC219" s="444">
        <v>11.29041095890411</v>
      </c>
      <c r="AD219" s="444">
        <v>25.019178082191782</v>
      </c>
      <c r="AE219" s="447">
        <v>4.5616666666666666E-2</v>
      </c>
      <c r="AF219" s="444">
        <v>556455969.07594526</v>
      </c>
      <c r="AG219" s="445">
        <v>1233088063.4801097</v>
      </c>
      <c r="AH219" s="445">
        <v>2248250.0015639998</v>
      </c>
      <c r="AI219" s="448">
        <v>11.290410958904111</v>
      </c>
      <c r="AJ219" s="448">
        <v>25.019178082191782</v>
      </c>
      <c r="AK219" s="449">
        <v>4.561666666666666E-2</v>
      </c>
      <c r="AL219" s="437" t="s">
        <v>1443</v>
      </c>
    </row>
    <row r="220" spans="1:38" ht="15" customHeight="1">
      <c r="A220" s="33">
        <v>20270000</v>
      </c>
      <c r="B220" s="33">
        <v>1</v>
      </c>
      <c r="C220" s="33">
        <v>1</v>
      </c>
      <c r="D220" s="33">
        <v>1</v>
      </c>
      <c r="E220" s="35" t="s">
        <v>517</v>
      </c>
      <c r="F220" s="35" t="s">
        <v>1365</v>
      </c>
      <c r="G220" s="35" t="s">
        <v>1364</v>
      </c>
      <c r="H220" s="35" t="s">
        <v>1359</v>
      </c>
      <c r="I220" s="35" t="s">
        <v>6</v>
      </c>
      <c r="J220" s="35" t="s">
        <v>1381</v>
      </c>
      <c r="K220" s="33" t="s">
        <v>194</v>
      </c>
      <c r="L220" s="35" t="s">
        <v>12</v>
      </c>
      <c r="M220" s="33" t="s">
        <v>1632</v>
      </c>
      <c r="N220" s="33" t="s">
        <v>245</v>
      </c>
      <c r="O220" s="33" t="s">
        <v>245</v>
      </c>
      <c r="P220" s="33" t="s">
        <v>194</v>
      </c>
      <c r="Q220" s="444">
        <v>18965517.260000002</v>
      </c>
      <c r="R220" s="444">
        <v>0</v>
      </c>
      <c r="S220" s="444">
        <v>0</v>
      </c>
      <c r="T220" s="444">
        <v>0</v>
      </c>
      <c r="U220" s="444">
        <v>0</v>
      </c>
      <c r="V220" s="445">
        <v>0</v>
      </c>
      <c r="W220" s="445">
        <v>0</v>
      </c>
      <c r="X220" s="444">
        <v>18965517.260000002</v>
      </c>
      <c r="Y220" s="446">
        <v>39262</v>
      </c>
      <c r="Z220" s="446">
        <v>46371</v>
      </c>
      <c r="AA220" s="444">
        <v>50000000</v>
      </c>
      <c r="AB220" s="444">
        <v>50000000</v>
      </c>
      <c r="AC220" s="444">
        <v>5.2931506849315069</v>
      </c>
      <c r="AD220" s="444">
        <v>19.476712328767125</v>
      </c>
      <c r="AE220" s="447">
        <v>5.4900000000000004E-2</v>
      </c>
      <c r="AF220" s="444">
        <v>100387340.67484933</v>
      </c>
      <c r="AG220" s="445">
        <v>369385923.83928776</v>
      </c>
      <c r="AH220" s="445">
        <v>1041206.8975740002</v>
      </c>
      <c r="AI220" s="448">
        <v>5.2931506849315069</v>
      </c>
      <c r="AJ220" s="448">
        <v>19.476712328767125</v>
      </c>
      <c r="AK220" s="449">
        <v>5.4900000000000004E-2</v>
      </c>
      <c r="AL220" s="437" t="s">
        <v>1443</v>
      </c>
    </row>
    <row r="221" spans="1:38" ht="15" customHeight="1">
      <c r="A221" s="33">
        <v>20273000</v>
      </c>
      <c r="B221" s="33">
        <v>1</v>
      </c>
      <c r="C221" s="33">
        <v>1</v>
      </c>
      <c r="D221" s="33">
        <v>1</v>
      </c>
      <c r="E221" s="35" t="s">
        <v>517</v>
      </c>
      <c r="F221" s="35" t="s">
        <v>1365</v>
      </c>
      <c r="G221" s="35" t="s">
        <v>1364</v>
      </c>
      <c r="H221" s="35" t="s">
        <v>1359</v>
      </c>
      <c r="I221" s="35" t="s">
        <v>6</v>
      </c>
      <c r="J221" s="35" t="s">
        <v>1381</v>
      </c>
      <c r="K221" s="33" t="s">
        <v>194</v>
      </c>
      <c r="L221" s="35" t="s">
        <v>12</v>
      </c>
      <c r="M221" s="33" t="s">
        <v>1632</v>
      </c>
      <c r="N221" s="33" t="s">
        <v>246</v>
      </c>
      <c r="O221" s="33" t="s">
        <v>246</v>
      </c>
      <c r="P221" s="33" t="s">
        <v>194</v>
      </c>
      <c r="Q221" s="444">
        <v>25659183.68</v>
      </c>
      <c r="R221" s="444">
        <v>0</v>
      </c>
      <c r="S221" s="444">
        <v>0</v>
      </c>
      <c r="T221" s="444">
        <v>0</v>
      </c>
      <c r="U221" s="444">
        <v>0</v>
      </c>
      <c r="V221" s="445">
        <v>0</v>
      </c>
      <c r="W221" s="445">
        <v>0</v>
      </c>
      <c r="X221" s="444">
        <v>25659183.68</v>
      </c>
      <c r="Y221" s="446">
        <v>39428</v>
      </c>
      <c r="Z221" s="446">
        <v>50386</v>
      </c>
      <c r="AA221" s="444">
        <v>38100000</v>
      </c>
      <c r="AB221" s="444">
        <v>38100000</v>
      </c>
      <c r="AC221" s="444">
        <v>16.293150684931508</v>
      </c>
      <c r="AD221" s="444">
        <v>30.021917808219179</v>
      </c>
      <c r="AE221" s="447">
        <v>5.4900000000000004E-2</v>
      </c>
      <c r="AF221" s="444">
        <v>418068946.15057534</v>
      </c>
      <c r="AG221" s="445">
        <v>770337903.46695888</v>
      </c>
      <c r="AH221" s="445">
        <v>1408689.1840320001</v>
      </c>
      <c r="AI221" s="448">
        <v>16.293150684931508</v>
      </c>
      <c r="AJ221" s="448">
        <v>30.021917808219179</v>
      </c>
      <c r="AK221" s="449">
        <v>5.4900000000000004E-2</v>
      </c>
      <c r="AL221" s="437" t="s">
        <v>1443</v>
      </c>
    </row>
    <row r="222" spans="1:38" ht="15" customHeight="1">
      <c r="A222" s="33">
        <v>20275000</v>
      </c>
      <c r="B222" s="33">
        <v>1</v>
      </c>
      <c r="C222" s="33">
        <v>1</v>
      </c>
      <c r="D222" s="33">
        <v>1</v>
      </c>
      <c r="E222" s="35" t="s">
        <v>517</v>
      </c>
      <c r="F222" s="35" t="s">
        <v>1365</v>
      </c>
      <c r="G222" s="35" t="s">
        <v>1364</v>
      </c>
      <c r="H222" s="35" t="s">
        <v>1359</v>
      </c>
      <c r="I222" s="35" t="s">
        <v>6</v>
      </c>
      <c r="J222" s="35" t="s">
        <v>1381</v>
      </c>
      <c r="K222" s="33" t="s">
        <v>194</v>
      </c>
      <c r="L222" s="35" t="s">
        <v>12</v>
      </c>
      <c r="M222" s="33" t="s">
        <v>1632</v>
      </c>
      <c r="N222" s="33" t="s">
        <v>247</v>
      </c>
      <c r="O222" s="33" t="s">
        <v>247</v>
      </c>
      <c r="P222" s="33" t="s">
        <v>194</v>
      </c>
      <c r="Q222" s="444">
        <v>9500000</v>
      </c>
      <c r="R222" s="444">
        <v>0</v>
      </c>
      <c r="S222" s="444">
        <v>0</v>
      </c>
      <c r="T222" s="444">
        <v>0</v>
      </c>
      <c r="U222" s="444">
        <v>0</v>
      </c>
      <c r="V222" s="445">
        <v>0</v>
      </c>
      <c r="W222" s="445">
        <v>0</v>
      </c>
      <c r="X222" s="444">
        <v>9500000</v>
      </c>
      <c r="Y222" s="446">
        <v>39428</v>
      </c>
      <c r="Z222" s="446">
        <v>54038</v>
      </c>
      <c r="AA222" s="444">
        <v>9500000</v>
      </c>
      <c r="AB222" s="444">
        <v>9500000</v>
      </c>
      <c r="AC222" s="444">
        <v>26.298630136986301</v>
      </c>
      <c r="AD222" s="444">
        <v>40.027397260273972</v>
      </c>
      <c r="AE222" s="447">
        <v>2.5000000000000001E-3</v>
      </c>
      <c r="AF222" s="444">
        <v>249836986.30136985</v>
      </c>
      <c r="AG222" s="445">
        <v>380260273.97260273</v>
      </c>
      <c r="AH222" s="445">
        <v>23750</v>
      </c>
      <c r="AI222" s="448">
        <v>26.298630136986301</v>
      </c>
      <c r="AJ222" s="448">
        <v>40.027397260273972</v>
      </c>
      <c r="AK222" s="449">
        <v>2.5000000000000001E-3</v>
      </c>
      <c r="AL222" s="437" t="s">
        <v>1443</v>
      </c>
    </row>
    <row r="223" spans="1:38" ht="15" customHeight="1">
      <c r="A223" s="33">
        <v>20276000</v>
      </c>
      <c r="B223" s="33">
        <v>1</v>
      </c>
      <c r="C223" s="33">
        <v>1</v>
      </c>
      <c r="D223" s="33">
        <v>1</v>
      </c>
      <c r="E223" s="35" t="s">
        <v>517</v>
      </c>
      <c r="F223" s="35" t="s">
        <v>1365</v>
      </c>
      <c r="G223" s="35" t="s">
        <v>1364</v>
      </c>
      <c r="H223" s="35" t="s">
        <v>1359</v>
      </c>
      <c r="I223" s="35" t="s">
        <v>6</v>
      </c>
      <c r="J223" s="35" t="s">
        <v>1381</v>
      </c>
      <c r="K223" s="33" t="s">
        <v>194</v>
      </c>
      <c r="L223" s="35" t="s">
        <v>12</v>
      </c>
      <c r="M223" s="33" t="s">
        <v>1632</v>
      </c>
      <c r="N223" s="33" t="s">
        <v>248</v>
      </c>
      <c r="O223" s="33" t="s">
        <v>248</v>
      </c>
      <c r="P223" s="33" t="s">
        <v>194</v>
      </c>
      <c r="Q223" s="444">
        <v>131950799.82799999</v>
      </c>
      <c r="R223" s="444">
        <v>0</v>
      </c>
      <c r="S223" s="444">
        <v>0</v>
      </c>
      <c r="T223" s="444">
        <v>0</v>
      </c>
      <c r="U223" s="444">
        <v>0</v>
      </c>
      <c r="V223" s="445">
        <v>0</v>
      </c>
      <c r="W223" s="445">
        <v>0</v>
      </c>
      <c r="X223" s="444">
        <v>131950799.82799999</v>
      </c>
      <c r="Y223" s="446">
        <v>39428</v>
      </c>
      <c r="Z223" s="446">
        <v>48560</v>
      </c>
      <c r="AA223" s="444">
        <v>246400000</v>
      </c>
      <c r="AB223" s="444">
        <v>246400000</v>
      </c>
      <c r="AC223" s="444">
        <v>11.29041095890411</v>
      </c>
      <c r="AD223" s="444">
        <v>25.019178082191782</v>
      </c>
      <c r="AE223" s="447">
        <v>4.376E-2</v>
      </c>
      <c r="AF223" s="444">
        <v>1489778756.4142137</v>
      </c>
      <c r="AG223" s="445">
        <v>3301300558.9843726</v>
      </c>
      <c r="AH223" s="445">
        <v>5774167.0004732795</v>
      </c>
      <c r="AI223" s="448">
        <v>11.29041095890411</v>
      </c>
      <c r="AJ223" s="448">
        <v>25.019178082191782</v>
      </c>
      <c r="AK223" s="449">
        <v>4.376E-2</v>
      </c>
      <c r="AL223" s="437" t="s">
        <v>1443</v>
      </c>
    </row>
    <row r="224" spans="1:38" ht="15" customHeight="1">
      <c r="A224" s="33">
        <v>20278000</v>
      </c>
      <c r="B224" s="33">
        <v>1</v>
      </c>
      <c r="C224" s="33">
        <v>1</v>
      </c>
      <c r="D224" s="33">
        <v>1</v>
      </c>
      <c r="E224" s="35" t="s">
        <v>517</v>
      </c>
      <c r="F224" s="35" t="s">
        <v>1365</v>
      </c>
      <c r="G224" s="35" t="s">
        <v>1364</v>
      </c>
      <c r="H224" s="35" t="s">
        <v>1359</v>
      </c>
      <c r="I224" s="35" t="s">
        <v>6</v>
      </c>
      <c r="J224" s="35" t="s">
        <v>1381</v>
      </c>
      <c r="K224" s="33" t="s">
        <v>194</v>
      </c>
      <c r="L224" s="35" t="s">
        <v>12</v>
      </c>
      <c r="M224" s="33" t="s">
        <v>1632</v>
      </c>
      <c r="N224" s="33" t="s">
        <v>249</v>
      </c>
      <c r="O224" s="33" t="s">
        <v>249</v>
      </c>
      <c r="P224" s="33" t="s">
        <v>194</v>
      </c>
      <c r="Q224" s="444">
        <v>1200000</v>
      </c>
      <c r="R224" s="444">
        <v>0</v>
      </c>
      <c r="S224" s="444">
        <v>0</v>
      </c>
      <c r="T224" s="444">
        <v>0</v>
      </c>
      <c r="U224" s="444">
        <v>0</v>
      </c>
      <c r="V224" s="445">
        <v>0</v>
      </c>
      <c r="W224" s="445">
        <v>0</v>
      </c>
      <c r="X224" s="444">
        <v>1200000</v>
      </c>
      <c r="Y224" s="446">
        <v>39903</v>
      </c>
      <c r="Z224" s="446">
        <v>47208</v>
      </c>
      <c r="AA224" s="444">
        <v>2400000</v>
      </c>
      <c r="AB224" s="444">
        <v>2400000</v>
      </c>
      <c r="AC224" s="444">
        <v>7.5863013698630137</v>
      </c>
      <c r="AD224" s="444">
        <v>20.013698630136986</v>
      </c>
      <c r="AE224" s="447">
        <v>1.7079999999999998E-2</v>
      </c>
      <c r="AF224" s="444">
        <v>9103561.6438356172</v>
      </c>
      <c r="AG224" s="445">
        <v>24016438.356164385</v>
      </c>
      <c r="AH224" s="445">
        <v>20495.999999999996</v>
      </c>
      <c r="AI224" s="448">
        <v>7.5863013698630146</v>
      </c>
      <c r="AJ224" s="448">
        <v>20.013698630136986</v>
      </c>
      <c r="AK224" s="449">
        <v>1.7079999999999998E-2</v>
      </c>
      <c r="AL224" s="437" t="s">
        <v>1443</v>
      </c>
    </row>
    <row r="225" spans="1:38" ht="15" customHeight="1">
      <c r="A225" s="33">
        <v>20277000</v>
      </c>
      <c r="B225" s="33">
        <v>1</v>
      </c>
      <c r="C225" s="33">
        <v>1</v>
      </c>
      <c r="D225" s="33">
        <v>1</v>
      </c>
      <c r="E225" s="35" t="s">
        <v>517</v>
      </c>
      <c r="F225" s="35" t="s">
        <v>1365</v>
      </c>
      <c r="G225" s="35" t="s">
        <v>1364</v>
      </c>
      <c r="H225" s="35" t="s">
        <v>1359</v>
      </c>
      <c r="I225" s="35" t="s">
        <v>6</v>
      </c>
      <c r="J225" s="35" t="s">
        <v>1381</v>
      </c>
      <c r="K225" s="33" t="s">
        <v>194</v>
      </c>
      <c r="L225" s="35" t="s">
        <v>12</v>
      </c>
      <c r="M225" s="33" t="s">
        <v>1632</v>
      </c>
      <c r="N225" s="33" t="s">
        <v>250</v>
      </c>
      <c r="O225" s="33" t="s">
        <v>250</v>
      </c>
      <c r="P225" s="33" t="s">
        <v>194</v>
      </c>
      <c r="Q225" s="444">
        <v>5949761.6900000004</v>
      </c>
      <c r="R225" s="444">
        <v>0</v>
      </c>
      <c r="S225" s="444">
        <v>0</v>
      </c>
      <c r="T225" s="444">
        <v>0</v>
      </c>
      <c r="U225" s="444">
        <v>0</v>
      </c>
      <c r="V225" s="445">
        <v>0</v>
      </c>
      <c r="W225" s="445">
        <v>0</v>
      </c>
      <c r="X225" s="444">
        <v>5949761.6900000004</v>
      </c>
      <c r="Y225" s="446">
        <v>39903</v>
      </c>
      <c r="Z225" s="446">
        <v>50860</v>
      </c>
      <c r="AA225" s="444">
        <v>38080000</v>
      </c>
      <c r="AB225" s="444">
        <v>8098286.7699999996</v>
      </c>
      <c r="AC225" s="444">
        <v>17.591780821917808</v>
      </c>
      <c r="AD225" s="444">
        <v>30.019178082191782</v>
      </c>
      <c r="AE225" s="447">
        <v>3.78E-2</v>
      </c>
      <c r="AF225" s="444">
        <v>104666903.5931233</v>
      </c>
      <c r="AG225" s="445">
        <v>178606955.71871236</v>
      </c>
      <c r="AH225" s="445">
        <v>224900.99188200003</v>
      </c>
      <c r="AI225" s="448">
        <v>17.591780821917808</v>
      </c>
      <c r="AJ225" s="448">
        <v>30.019178082191782</v>
      </c>
      <c r="AK225" s="449">
        <v>3.78E-2</v>
      </c>
      <c r="AL225" s="437" t="s">
        <v>1443</v>
      </c>
    </row>
    <row r="226" spans="1:38" ht="15" customHeight="1">
      <c r="A226" s="33">
        <v>20279000</v>
      </c>
      <c r="B226" s="33">
        <v>1</v>
      </c>
      <c r="C226" s="33">
        <v>1</v>
      </c>
      <c r="D226" s="33">
        <v>1</v>
      </c>
      <c r="E226" s="35" t="s">
        <v>517</v>
      </c>
      <c r="F226" s="35" t="s">
        <v>1365</v>
      </c>
      <c r="G226" s="35" t="s">
        <v>1364</v>
      </c>
      <c r="H226" s="35" t="s">
        <v>1359</v>
      </c>
      <c r="I226" s="35" t="s">
        <v>6</v>
      </c>
      <c r="J226" s="35" t="s">
        <v>1381</v>
      </c>
      <c r="K226" s="33" t="s">
        <v>194</v>
      </c>
      <c r="L226" s="35" t="s">
        <v>12</v>
      </c>
      <c r="M226" s="33" t="s">
        <v>1632</v>
      </c>
      <c r="N226" s="33" t="s">
        <v>251</v>
      </c>
      <c r="O226" s="33" t="s">
        <v>251</v>
      </c>
      <c r="P226" s="33" t="s">
        <v>194</v>
      </c>
      <c r="Q226" s="444">
        <v>2024571.69</v>
      </c>
      <c r="R226" s="444">
        <v>0</v>
      </c>
      <c r="S226" s="444">
        <v>0</v>
      </c>
      <c r="T226" s="444">
        <v>0</v>
      </c>
      <c r="U226" s="444">
        <v>0</v>
      </c>
      <c r="V226" s="445">
        <v>0</v>
      </c>
      <c r="W226" s="445">
        <v>0</v>
      </c>
      <c r="X226" s="444">
        <v>2024571.69</v>
      </c>
      <c r="Y226" s="446">
        <v>39903</v>
      </c>
      <c r="Z226" s="446">
        <v>54513</v>
      </c>
      <c r="AA226" s="444">
        <v>9520000</v>
      </c>
      <c r="AB226" s="444">
        <v>2024571.69</v>
      </c>
      <c r="AC226" s="444">
        <v>27.6</v>
      </c>
      <c r="AD226" s="444">
        <v>40.027397260273972</v>
      </c>
      <c r="AE226" s="447">
        <v>2.5000000000000001E-3</v>
      </c>
      <c r="AF226" s="444">
        <v>55878178.644000001</v>
      </c>
      <c r="AG226" s="445">
        <v>81038335.317534238</v>
      </c>
      <c r="AH226" s="445">
        <v>5061.4292249999999</v>
      </c>
      <c r="AI226" s="448">
        <v>27.6</v>
      </c>
      <c r="AJ226" s="448">
        <v>40.027397260273972</v>
      </c>
      <c r="AK226" s="449">
        <v>2.5000000000000001E-3</v>
      </c>
      <c r="AL226" s="437" t="s">
        <v>1443</v>
      </c>
    </row>
    <row r="227" spans="1:38" ht="15" customHeight="1">
      <c r="A227" s="33">
        <v>20280000</v>
      </c>
      <c r="B227" s="33">
        <v>1</v>
      </c>
      <c r="C227" s="33">
        <v>1</v>
      </c>
      <c r="D227" s="33">
        <v>1</v>
      </c>
      <c r="E227" s="35" t="s">
        <v>517</v>
      </c>
      <c r="F227" s="35" t="s">
        <v>1365</v>
      </c>
      <c r="G227" s="35" t="s">
        <v>1364</v>
      </c>
      <c r="H227" s="35" t="s">
        <v>1359</v>
      </c>
      <c r="I227" s="35" t="s">
        <v>6</v>
      </c>
      <c r="J227" s="35" t="s">
        <v>1381</v>
      </c>
      <c r="K227" s="33" t="s">
        <v>194</v>
      </c>
      <c r="L227" s="35" t="s">
        <v>12</v>
      </c>
      <c r="M227" s="33" t="s">
        <v>1632</v>
      </c>
      <c r="N227" s="33" t="s">
        <v>252</v>
      </c>
      <c r="O227" s="33" t="s">
        <v>252</v>
      </c>
      <c r="P227" s="33" t="s">
        <v>194</v>
      </c>
      <c r="Q227" s="444">
        <v>248601835.632</v>
      </c>
      <c r="R227" s="444">
        <v>0</v>
      </c>
      <c r="S227" s="444">
        <v>8878636.9900000002</v>
      </c>
      <c r="T227" s="444">
        <v>2421252.48</v>
      </c>
      <c r="U227" s="444">
        <v>0</v>
      </c>
      <c r="V227" s="445">
        <v>0</v>
      </c>
      <c r="W227" s="445">
        <v>0</v>
      </c>
      <c r="X227" s="444">
        <v>239723198.64199999</v>
      </c>
      <c r="Y227" s="446">
        <v>40228</v>
      </c>
      <c r="Z227" s="446">
        <v>49359</v>
      </c>
      <c r="AA227" s="444">
        <v>350000000</v>
      </c>
      <c r="AB227" s="444">
        <v>336662873.99000001</v>
      </c>
      <c r="AC227" s="444">
        <v>13.479452054794521</v>
      </c>
      <c r="AD227" s="444">
        <v>25.016438356164382</v>
      </c>
      <c r="AE227" s="447">
        <v>1.9359999999999999E-2</v>
      </c>
      <c r="AF227" s="444">
        <v>3231337362.5168219</v>
      </c>
      <c r="AG227" s="445">
        <v>5997020621.370142</v>
      </c>
      <c r="AH227" s="445">
        <v>4641041.1257091193</v>
      </c>
      <c r="AI227" s="448">
        <v>13.479452054794521</v>
      </c>
      <c r="AJ227" s="448">
        <v>25.016438356164382</v>
      </c>
      <c r="AK227" s="449">
        <v>1.9359999999999999E-2</v>
      </c>
      <c r="AL227" s="437" t="s">
        <v>1443</v>
      </c>
    </row>
    <row r="228" spans="1:38" ht="15" customHeight="1">
      <c r="A228" s="33">
        <v>20281000</v>
      </c>
      <c r="B228" s="33">
        <v>1</v>
      </c>
      <c r="C228" s="33">
        <v>1</v>
      </c>
      <c r="D228" s="33">
        <v>1</v>
      </c>
      <c r="E228" s="35" t="s">
        <v>517</v>
      </c>
      <c r="F228" s="35" t="s">
        <v>1365</v>
      </c>
      <c r="G228" s="35" t="s">
        <v>1364</v>
      </c>
      <c r="H228" s="35" t="s">
        <v>1359</v>
      </c>
      <c r="I228" s="35" t="s">
        <v>6</v>
      </c>
      <c r="J228" s="35" t="s">
        <v>1381</v>
      </c>
      <c r="K228" s="33" t="s">
        <v>194</v>
      </c>
      <c r="L228" s="35" t="s">
        <v>12</v>
      </c>
      <c r="M228" s="33" t="s">
        <v>1632</v>
      </c>
      <c r="N228" s="33" t="s">
        <v>253</v>
      </c>
      <c r="O228" s="33" t="s">
        <v>253</v>
      </c>
      <c r="P228" s="33" t="s">
        <v>194</v>
      </c>
      <c r="Q228" s="444">
        <v>66586746.619999997</v>
      </c>
      <c r="R228" s="444">
        <v>0</v>
      </c>
      <c r="S228" s="444">
        <v>0</v>
      </c>
      <c r="T228" s="444">
        <v>0</v>
      </c>
      <c r="U228" s="444">
        <v>0</v>
      </c>
      <c r="V228" s="445">
        <v>0</v>
      </c>
      <c r="W228" s="445">
        <v>0</v>
      </c>
      <c r="X228" s="444">
        <v>66586746.619999997</v>
      </c>
      <c r="Y228" s="446">
        <v>40259</v>
      </c>
      <c r="Z228" s="446">
        <v>49390</v>
      </c>
      <c r="AA228" s="444">
        <v>100000000</v>
      </c>
      <c r="AB228" s="444">
        <v>99880120</v>
      </c>
      <c r="AC228" s="444">
        <v>13.564383561643835</v>
      </c>
      <c r="AD228" s="444">
        <v>25.016438356164382</v>
      </c>
      <c r="AE228" s="447">
        <v>1.933E-2</v>
      </c>
      <c r="AF228" s="444">
        <v>903208171.27567112</v>
      </c>
      <c r="AG228" s="445">
        <v>1665763242.1567669</v>
      </c>
      <c r="AH228" s="445">
        <v>1287121.8121646</v>
      </c>
      <c r="AI228" s="448">
        <v>13.564383561643835</v>
      </c>
      <c r="AJ228" s="448">
        <v>25.016438356164382</v>
      </c>
      <c r="AK228" s="449">
        <v>1.933E-2</v>
      </c>
      <c r="AL228" s="437" t="s">
        <v>1443</v>
      </c>
    </row>
    <row r="229" spans="1:38" ht="15" customHeight="1">
      <c r="A229" s="33">
        <v>20282000</v>
      </c>
      <c r="B229" s="33">
        <v>1</v>
      </c>
      <c r="C229" s="33">
        <v>1</v>
      </c>
      <c r="D229" s="33">
        <v>1</v>
      </c>
      <c r="E229" s="35" t="s">
        <v>517</v>
      </c>
      <c r="F229" s="35" t="s">
        <v>1365</v>
      </c>
      <c r="G229" s="35" t="s">
        <v>1364</v>
      </c>
      <c r="H229" s="35" t="s">
        <v>1359</v>
      </c>
      <c r="I229" s="35" t="s">
        <v>6</v>
      </c>
      <c r="J229" s="35" t="s">
        <v>1381</v>
      </c>
      <c r="K229" s="33" t="s">
        <v>194</v>
      </c>
      <c r="L229" s="35" t="s">
        <v>12</v>
      </c>
      <c r="M229" s="33" t="s">
        <v>1632</v>
      </c>
      <c r="N229" s="33" t="s">
        <v>254</v>
      </c>
      <c r="O229" s="33" t="s">
        <v>254</v>
      </c>
      <c r="P229" s="33" t="s">
        <v>194</v>
      </c>
      <c r="Q229" s="444">
        <v>52362212.329999998</v>
      </c>
      <c r="R229" s="444">
        <v>0</v>
      </c>
      <c r="S229" s="444">
        <v>0</v>
      </c>
      <c r="T229" s="444">
        <v>0</v>
      </c>
      <c r="U229" s="444">
        <v>0</v>
      </c>
      <c r="V229" s="445">
        <v>0</v>
      </c>
      <c r="W229" s="445">
        <v>0</v>
      </c>
      <c r="X229" s="444">
        <v>52362212.329999998</v>
      </c>
      <c r="Y229" s="446">
        <v>40525</v>
      </c>
      <c r="Z229" s="446">
        <v>49656</v>
      </c>
      <c r="AA229" s="444">
        <v>75000000</v>
      </c>
      <c r="AB229" s="444">
        <v>75000000</v>
      </c>
      <c r="AC229" s="444">
        <v>14.293150684931506</v>
      </c>
      <c r="AD229" s="444">
        <v>25.016438356164382</v>
      </c>
      <c r="AE229" s="447">
        <v>1.7909999999999999E-2</v>
      </c>
      <c r="AF229" s="444">
        <v>748420991.02906847</v>
      </c>
      <c r="AG229" s="445">
        <v>1309916056.9458356</v>
      </c>
      <c r="AH229" s="445">
        <v>937807.22283029987</v>
      </c>
      <c r="AI229" s="448">
        <v>14.293150684931508</v>
      </c>
      <c r="AJ229" s="448">
        <v>25.016438356164382</v>
      </c>
      <c r="AK229" s="449">
        <v>1.7909999999999999E-2</v>
      </c>
      <c r="AL229" s="437" t="s">
        <v>1443</v>
      </c>
    </row>
    <row r="230" spans="1:38" ht="15" customHeight="1">
      <c r="A230" s="33">
        <v>20283000</v>
      </c>
      <c r="B230" s="33">
        <v>1</v>
      </c>
      <c r="C230" s="33">
        <v>1</v>
      </c>
      <c r="D230" s="33">
        <v>1</v>
      </c>
      <c r="E230" s="35" t="s">
        <v>517</v>
      </c>
      <c r="F230" s="35" t="s">
        <v>1365</v>
      </c>
      <c r="G230" s="35" t="s">
        <v>1364</v>
      </c>
      <c r="H230" s="35" t="s">
        <v>1359</v>
      </c>
      <c r="I230" s="35" t="s">
        <v>6</v>
      </c>
      <c r="J230" s="35" t="s">
        <v>1381</v>
      </c>
      <c r="K230" s="33" t="s">
        <v>194</v>
      </c>
      <c r="L230" s="35" t="s">
        <v>12</v>
      </c>
      <c r="M230" s="33" t="s">
        <v>1632</v>
      </c>
      <c r="N230" s="33" t="s">
        <v>255</v>
      </c>
      <c r="O230" s="33" t="s">
        <v>255</v>
      </c>
      <c r="P230" s="33" t="s">
        <v>194</v>
      </c>
      <c r="Q230" s="444">
        <v>19672503.850000001</v>
      </c>
      <c r="R230" s="444">
        <v>0</v>
      </c>
      <c r="S230" s="444">
        <v>0</v>
      </c>
      <c r="T230" s="444">
        <v>0</v>
      </c>
      <c r="U230" s="444">
        <v>0</v>
      </c>
      <c r="V230" s="445">
        <v>0</v>
      </c>
      <c r="W230" s="445">
        <v>0</v>
      </c>
      <c r="X230" s="444">
        <v>19672503.850000001</v>
      </c>
      <c r="Y230" s="446">
        <v>40553</v>
      </c>
      <c r="Z230" s="446">
        <v>49684</v>
      </c>
      <c r="AA230" s="444">
        <v>27286369.390000001</v>
      </c>
      <c r="AB230" s="444">
        <v>27053570.93</v>
      </c>
      <c r="AC230" s="444">
        <v>14.36986301369863</v>
      </c>
      <c r="AD230" s="444">
        <v>25.016438356164382</v>
      </c>
      <c r="AE230" s="447">
        <v>1.8779999999999998E-2</v>
      </c>
      <c r="AF230" s="444">
        <v>282691185.46095896</v>
      </c>
      <c r="AG230" s="445">
        <v>492135979.87493151</v>
      </c>
      <c r="AH230" s="445">
        <v>369449.62230300001</v>
      </c>
      <c r="AI230" s="448">
        <v>14.369863013698632</v>
      </c>
      <c r="AJ230" s="448">
        <v>25.016438356164382</v>
      </c>
      <c r="AK230" s="449">
        <v>1.8779999999999998E-2</v>
      </c>
      <c r="AL230" s="437" t="s">
        <v>1443</v>
      </c>
    </row>
    <row r="231" spans="1:38" ht="15" customHeight="1">
      <c r="A231" s="33">
        <v>20288000</v>
      </c>
      <c r="B231" s="33">
        <v>1</v>
      </c>
      <c r="C231" s="33">
        <v>1</v>
      </c>
      <c r="D231" s="33">
        <v>1</v>
      </c>
      <c r="E231" s="35" t="s">
        <v>517</v>
      </c>
      <c r="F231" s="35" t="s">
        <v>1365</v>
      </c>
      <c r="G231" s="35" t="s">
        <v>1364</v>
      </c>
      <c r="H231" s="35" t="s">
        <v>1359</v>
      </c>
      <c r="I231" s="35" t="s">
        <v>6</v>
      </c>
      <c r="J231" s="35" t="s">
        <v>1381</v>
      </c>
      <c r="K231" s="33" t="s">
        <v>194</v>
      </c>
      <c r="L231" s="35" t="s">
        <v>12</v>
      </c>
      <c r="M231" s="33" t="s">
        <v>1632</v>
      </c>
      <c r="N231" s="33" t="s">
        <v>256</v>
      </c>
      <c r="O231" s="33" t="s">
        <v>256</v>
      </c>
      <c r="P231" s="33" t="s">
        <v>194</v>
      </c>
      <c r="Q231" s="444">
        <v>55004145.149999999</v>
      </c>
      <c r="R231" s="444">
        <v>0</v>
      </c>
      <c r="S231" s="444">
        <v>0</v>
      </c>
      <c r="T231" s="444">
        <v>0</v>
      </c>
      <c r="U231" s="444">
        <v>0</v>
      </c>
      <c r="V231" s="445">
        <v>0</v>
      </c>
      <c r="W231" s="445">
        <v>0</v>
      </c>
      <c r="X231" s="444">
        <v>55004145.149999999</v>
      </c>
      <c r="Y231" s="446">
        <v>40629</v>
      </c>
      <c r="Z231" s="446">
        <v>49761</v>
      </c>
      <c r="AA231" s="444">
        <v>100000000</v>
      </c>
      <c r="AB231" s="444">
        <v>75711466.640000001</v>
      </c>
      <c r="AC231" s="444">
        <v>14.580821917808219</v>
      </c>
      <c r="AD231" s="444">
        <v>25.019178082191782</v>
      </c>
      <c r="AE231" s="447">
        <v>1.9019999999999999E-2</v>
      </c>
      <c r="AF231" s="444">
        <v>802005645.1734246</v>
      </c>
      <c r="AG231" s="445">
        <v>1376158502.7665753</v>
      </c>
      <c r="AH231" s="445">
        <v>1046178.8407529999</v>
      </c>
      <c r="AI231" s="448">
        <v>14.580821917808219</v>
      </c>
      <c r="AJ231" s="448">
        <v>25.019178082191782</v>
      </c>
      <c r="AK231" s="449">
        <v>1.9019999999999999E-2</v>
      </c>
      <c r="AL231" s="437" t="s">
        <v>1443</v>
      </c>
    </row>
    <row r="232" spans="1:38" ht="15" customHeight="1">
      <c r="A232" s="33">
        <v>20406001</v>
      </c>
      <c r="B232" s="33">
        <v>1</v>
      </c>
      <c r="C232" s="33">
        <v>1</v>
      </c>
      <c r="D232" s="33">
        <v>1</v>
      </c>
      <c r="E232" s="35" t="s">
        <v>517</v>
      </c>
      <c r="F232" s="35" t="s">
        <v>1365</v>
      </c>
      <c r="G232" s="35" t="s">
        <v>1364</v>
      </c>
      <c r="H232" s="35" t="s">
        <v>1359</v>
      </c>
      <c r="I232" s="35" t="s">
        <v>6</v>
      </c>
      <c r="J232" s="35" t="s">
        <v>1381</v>
      </c>
      <c r="K232" s="33" t="s">
        <v>194</v>
      </c>
      <c r="L232" s="35" t="s">
        <v>12</v>
      </c>
      <c r="M232" s="33" t="s">
        <v>1632</v>
      </c>
      <c r="N232" s="33" t="s">
        <v>257</v>
      </c>
      <c r="O232" s="33" t="s">
        <v>257</v>
      </c>
      <c r="P232" s="33" t="s">
        <v>194</v>
      </c>
      <c r="Q232" s="444">
        <v>-7.4999999999999997E-2</v>
      </c>
      <c r="R232" s="444">
        <v>0</v>
      </c>
      <c r="S232" s="444">
        <v>0</v>
      </c>
      <c r="T232" s="444">
        <v>0</v>
      </c>
      <c r="U232" s="444">
        <v>0</v>
      </c>
      <c r="V232" s="445">
        <v>0</v>
      </c>
      <c r="W232" s="445">
        <v>0</v>
      </c>
      <c r="X232" s="444">
        <v>-7.4999999999999997E-2</v>
      </c>
      <c r="Y232" s="444"/>
      <c r="Z232" s="444"/>
      <c r="AA232" s="444">
        <v>0</v>
      </c>
      <c r="AB232" s="444">
        <v>0</v>
      </c>
      <c r="AC232" s="444">
        <v>0</v>
      </c>
      <c r="AD232" s="444">
        <v>0</v>
      </c>
      <c r="AE232" s="444">
        <v>0</v>
      </c>
      <c r="AF232" s="444">
        <v>0</v>
      </c>
      <c r="AG232" s="445">
        <v>0</v>
      </c>
      <c r="AH232" s="445">
        <v>0</v>
      </c>
      <c r="AI232" s="448">
        <v>0</v>
      </c>
      <c r="AJ232" s="448">
        <v>0</v>
      </c>
      <c r="AK232" s="449">
        <v>0</v>
      </c>
    </row>
    <row r="233" spans="1:38" ht="15" customHeight="1">
      <c r="A233" s="33">
        <v>20284000</v>
      </c>
      <c r="B233" s="33">
        <v>1</v>
      </c>
      <c r="C233" s="33">
        <v>1</v>
      </c>
      <c r="D233" s="33">
        <v>1</v>
      </c>
      <c r="E233" s="35" t="s">
        <v>517</v>
      </c>
      <c r="F233" s="35" t="s">
        <v>1365</v>
      </c>
      <c r="G233" s="35" t="s">
        <v>1364</v>
      </c>
      <c r="H233" s="35" t="s">
        <v>1359</v>
      </c>
      <c r="I233" s="35" t="s">
        <v>6</v>
      </c>
      <c r="J233" s="35" t="s">
        <v>1381</v>
      </c>
      <c r="K233" s="33" t="s">
        <v>194</v>
      </c>
      <c r="L233" s="35" t="s">
        <v>12</v>
      </c>
      <c r="M233" s="33" t="s">
        <v>1632</v>
      </c>
      <c r="N233" s="33" t="s">
        <v>258</v>
      </c>
      <c r="O233" s="33" t="s">
        <v>258</v>
      </c>
      <c r="P233" s="33" t="s">
        <v>194</v>
      </c>
      <c r="Q233" s="444">
        <v>46214285.719999999</v>
      </c>
      <c r="R233" s="444">
        <v>0</v>
      </c>
      <c r="S233" s="444">
        <v>1540476.19</v>
      </c>
      <c r="T233" s="444">
        <v>439368.49</v>
      </c>
      <c r="U233" s="444">
        <v>0</v>
      </c>
      <c r="V233" s="445">
        <v>0</v>
      </c>
      <c r="W233" s="445">
        <v>0</v>
      </c>
      <c r="X233" s="444">
        <v>44673809.530000001</v>
      </c>
      <c r="Y233" s="446">
        <v>40575</v>
      </c>
      <c r="Z233" s="446">
        <v>49706</v>
      </c>
      <c r="AA233" s="444">
        <v>64700000</v>
      </c>
      <c r="AB233" s="444">
        <v>64700000</v>
      </c>
      <c r="AC233" s="444">
        <v>14.43013698630137</v>
      </c>
      <c r="AD233" s="444">
        <v>25.016438356164382</v>
      </c>
      <c r="AE233" s="447">
        <v>1.9E-2</v>
      </c>
      <c r="AF233" s="444">
        <v>644649191.21783566</v>
      </c>
      <c r="AG233" s="445">
        <v>1117579602.242274</v>
      </c>
      <c r="AH233" s="445">
        <v>848802.38107</v>
      </c>
      <c r="AI233" s="448">
        <v>14.43013698630137</v>
      </c>
      <c r="AJ233" s="448">
        <v>25.016438356164386</v>
      </c>
      <c r="AK233" s="449">
        <v>1.9E-2</v>
      </c>
      <c r="AL233" s="437" t="s">
        <v>1443</v>
      </c>
    </row>
    <row r="234" spans="1:38" ht="15" customHeight="1">
      <c r="A234" s="33">
        <v>20285000</v>
      </c>
      <c r="B234" s="33">
        <v>1</v>
      </c>
      <c r="C234" s="33">
        <v>1</v>
      </c>
      <c r="D234" s="33">
        <v>1</v>
      </c>
      <c r="E234" s="35" t="s">
        <v>517</v>
      </c>
      <c r="F234" s="35" t="s">
        <v>1365</v>
      </c>
      <c r="G234" s="35" t="s">
        <v>1364</v>
      </c>
      <c r="H234" s="35" t="s">
        <v>1359</v>
      </c>
      <c r="I234" s="35" t="s">
        <v>6</v>
      </c>
      <c r="J234" s="35" t="s">
        <v>1381</v>
      </c>
      <c r="K234" s="33" t="s">
        <v>194</v>
      </c>
      <c r="L234" s="35" t="s">
        <v>12</v>
      </c>
      <c r="M234" s="33" t="s">
        <v>1632</v>
      </c>
      <c r="N234" s="33" t="s">
        <v>259</v>
      </c>
      <c r="O234" s="33" t="s">
        <v>259</v>
      </c>
      <c r="P234" s="33" t="s">
        <v>194</v>
      </c>
      <c r="Q234" s="444">
        <v>64225724.539999999</v>
      </c>
      <c r="R234" s="444">
        <v>0</v>
      </c>
      <c r="S234" s="444">
        <v>2140857.4900000002</v>
      </c>
      <c r="T234" s="444">
        <v>610606.86</v>
      </c>
      <c r="U234" s="444">
        <v>0</v>
      </c>
      <c r="V234" s="445">
        <v>0</v>
      </c>
      <c r="W234" s="445">
        <v>0</v>
      </c>
      <c r="X234" s="444">
        <v>62084867.049999997</v>
      </c>
      <c r="Y234" s="446">
        <v>40575</v>
      </c>
      <c r="Z234" s="446">
        <v>49706</v>
      </c>
      <c r="AA234" s="444">
        <v>90000000</v>
      </c>
      <c r="AB234" s="444">
        <v>89391856.319999993</v>
      </c>
      <c r="AC234" s="444">
        <v>14.43013698630137</v>
      </c>
      <c r="AD234" s="444">
        <v>25.016438356164382</v>
      </c>
      <c r="AE234" s="447">
        <v>1.8999999999999996E-2</v>
      </c>
      <c r="AF234" s="444">
        <v>895893136.30780816</v>
      </c>
      <c r="AG234" s="445">
        <v>1553142249.4069862</v>
      </c>
      <c r="AH234" s="445">
        <v>1179612.4739499998</v>
      </c>
      <c r="AI234" s="448">
        <v>14.43013698630137</v>
      </c>
      <c r="AJ234" s="448">
        <v>25.016438356164382</v>
      </c>
      <c r="AK234" s="449">
        <v>1.8999999999999996E-2</v>
      </c>
      <c r="AL234" s="437" t="s">
        <v>1443</v>
      </c>
    </row>
    <row r="235" spans="1:38" ht="15" customHeight="1">
      <c r="A235" s="33">
        <v>20286000</v>
      </c>
      <c r="B235" s="33">
        <v>1</v>
      </c>
      <c r="C235" s="33">
        <v>1</v>
      </c>
      <c r="D235" s="33">
        <v>1</v>
      </c>
      <c r="E235" s="35" t="s">
        <v>517</v>
      </c>
      <c r="F235" s="35" t="s">
        <v>1365</v>
      </c>
      <c r="G235" s="35" t="s">
        <v>1364</v>
      </c>
      <c r="H235" s="35" t="s">
        <v>1359</v>
      </c>
      <c r="I235" s="35" t="s">
        <v>6</v>
      </c>
      <c r="J235" s="35" t="s">
        <v>1381</v>
      </c>
      <c r="K235" s="33" t="s">
        <v>194</v>
      </c>
      <c r="L235" s="35" t="s">
        <v>12</v>
      </c>
      <c r="M235" s="33" t="s">
        <v>1632</v>
      </c>
      <c r="N235" s="33" t="s">
        <v>260</v>
      </c>
      <c r="O235" s="33" t="s">
        <v>260</v>
      </c>
      <c r="P235" s="33" t="s">
        <v>194</v>
      </c>
      <c r="Q235" s="444">
        <v>36445845.600000001</v>
      </c>
      <c r="R235" s="444">
        <v>0</v>
      </c>
      <c r="S235" s="444">
        <v>1214861.52</v>
      </c>
      <c r="T235" s="444">
        <v>346497.97</v>
      </c>
      <c r="U235" s="444">
        <v>0</v>
      </c>
      <c r="V235" s="445">
        <v>0</v>
      </c>
      <c r="W235" s="445">
        <v>0</v>
      </c>
      <c r="X235" s="444">
        <v>35230984.079999998</v>
      </c>
      <c r="Y235" s="446">
        <v>40575</v>
      </c>
      <c r="Z235" s="446">
        <v>49888</v>
      </c>
      <c r="AA235" s="444">
        <v>58000000</v>
      </c>
      <c r="AB235" s="444">
        <v>53844460.799999997</v>
      </c>
      <c r="AC235" s="444">
        <v>14.92876712328767</v>
      </c>
      <c r="AD235" s="444">
        <v>25.515068493150686</v>
      </c>
      <c r="AE235" s="447">
        <v>1.8999999999999996E-2</v>
      </c>
      <c r="AF235" s="444">
        <v>525955156.85457528</v>
      </c>
      <c r="AG235" s="445">
        <v>898920971.88230133</v>
      </c>
      <c r="AH235" s="445">
        <v>669388.69751999981</v>
      </c>
      <c r="AI235" s="448">
        <v>14.92876712328767</v>
      </c>
      <c r="AJ235" s="448">
        <v>25.515068493150686</v>
      </c>
      <c r="AK235" s="449">
        <v>1.8999999999999996E-2</v>
      </c>
      <c r="AL235" s="437" t="s">
        <v>1443</v>
      </c>
    </row>
    <row r="236" spans="1:38" ht="15" customHeight="1">
      <c r="A236" s="33">
        <v>20287000</v>
      </c>
      <c r="B236" s="33">
        <v>1</v>
      </c>
      <c r="C236" s="33">
        <v>1</v>
      </c>
      <c r="D236" s="33">
        <v>1</v>
      </c>
      <c r="E236" s="35" t="s">
        <v>517</v>
      </c>
      <c r="F236" s="35" t="s">
        <v>1365</v>
      </c>
      <c r="G236" s="35" t="s">
        <v>1364</v>
      </c>
      <c r="H236" s="35" t="s">
        <v>1359</v>
      </c>
      <c r="I236" s="35" t="s">
        <v>6</v>
      </c>
      <c r="J236" s="35" t="s">
        <v>1381</v>
      </c>
      <c r="K236" s="33" t="s">
        <v>194</v>
      </c>
      <c r="L236" s="35" t="s">
        <v>12</v>
      </c>
      <c r="M236" s="33" t="s">
        <v>1632</v>
      </c>
      <c r="N236" s="33" t="s">
        <v>261</v>
      </c>
      <c r="O236" s="33" t="s">
        <v>261</v>
      </c>
      <c r="P236" s="33" t="s">
        <v>194</v>
      </c>
      <c r="Q236" s="444">
        <v>50509538.359999999</v>
      </c>
      <c r="R236" s="444">
        <v>0</v>
      </c>
      <c r="S236" s="444">
        <v>0</v>
      </c>
      <c r="T236" s="444">
        <v>0</v>
      </c>
      <c r="U236" s="444">
        <v>0</v>
      </c>
      <c r="V236" s="445">
        <v>0</v>
      </c>
      <c r="W236" s="445">
        <v>0</v>
      </c>
      <c r="X236" s="444">
        <v>50509538.359999999</v>
      </c>
      <c r="Y236" s="446">
        <v>40605</v>
      </c>
      <c r="Z236" s="446">
        <v>49737</v>
      </c>
      <c r="AA236" s="444">
        <v>78000000</v>
      </c>
      <c r="AB236" s="444">
        <v>73816306.129999995</v>
      </c>
      <c r="AC236" s="444">
        <v>14.515068493150684</v>
      </c>
      <c r="AD236" s="444">
        <v>25.019178082191782</v>
      </c>
      <c r="AE236" s="447">
        <v>1.9050000000000001E-2</v>
      </c>
      <c r="AF236" s="444">
        <v>733149408.85282183</v>
      </c>
      <c r="AG236" s="445">
        <v>1263707135.0781372</v>
      </c>
      <c r="AH236" s="445">
        <v>962206.70575800003</v>
      </c>
      <c r="AI236" s="448">
        <v>14.515068493150684</v>
      </c>
      <c r="AJ236" s="448">
        <v>25.019178082191786</v>
      </c>
      <c r="AK236" s="449">
        <v>1.9050000000000001E-2</v>
      </c>
      <c r="AL236" s="437" t="s">
        <v>1443</v>
      </c>
    </row>
    <row r="237" spans="1:38" ht="15" customHeight="1">
      <c r="A237" s="33">
        <v>20292000</v>
      </c>
      <c r="B237" s="33">
        <v>1</v>
      </c>
      <c r="C237" s="33">
        <v>1</v>
      </c>
      <c r="D237" s="33">
        <v>1</v>
      </c>
      <c r="E237" s="35" t="s">
        <v>517</v>
      </c>
      <c r="F237" s="35" t="s">
        <v>1365</v>
      </c>
      <c r="G237" s="35" t="s">
        <v>1364</v>
      </c>
      <c r="H237" s="35" t="s">
        <v>1359</v>
      </c>
      <c r="I237" s="35" t="s">
        <v>6</v>
      </c>
      <c r="J237" s="35" t="s">
        <v>1381</v>
      </c>
      <c r="K237" s="33" t="s">
        <v>194</v>
      </c>
      <c r="L237" s="35" t="s">
        <v>12</v>
      </c>
      <c r="M237" s="33" t="s">
        <v>1632</v>
      </c>
      <c r="N237" s="33" t="s">
        <v>262</v>
      </c>
      <c r="O237" s="33" t="s">
        <v>262</v>
      </c>
      <c r="P237" s="33" t="s">
        <v>194</v>
      </c>
      <c r="Q237" s="444">
        <v>1615906.9</v>
      </c>
      <c r="R237" s="444">
        <v>0</v>
      </c>
      <c r="S237" s="444">
        <v>0</v>
      </c>
      <c r="T237" s="444">
        <v>0</v>
      </c>
      <c r="U237" s="444">
        <v>0</v>
      </c>
      <c r="V237" s="445">
        <v>0</v>
      </c>
      <c r="W237" s="445">
        <v>0</v>
      </c>
      <c r="X237" s="444">
        <v>1615906.9</v>
      </c>
      <c r="Y237" s="446">
        <v>41031</v>
      </c>
      <c r="Z237" s="446">
        <v>50162</v>
      </c>
      <c r="AA237" s="444">
        <v>2270161.4900000002</v>
      </c>
      <c r="AB237" s="444">
        <v>2270161.79</v>
      </c>
      <c r="AC237" s="444">
        <v>15.67945205479452</v>
      </c>
      <c r="AD237" s="444">
        <v>25.016438356164382</v>
      </c>
      <c r="AE237" s="447">
        <v>1.916E-2</v>
      </c>
      <c r="AF237" s="444">
        <v>25336534.763561644</v>
      </c>
      <c r="AG237" s="445">
        <v>40424235.353150681</v>
      </c>
      <c r="AH237" s="445">
        <v>30960.776203999998</v>
      </c>
      <c r="AI237" s="448">
        <v>15.679452054794522</v>
      </c>
      <c r="AJ237" s="448">
        <v>25.016438356164382</v>
      </c>
      <c r="AK237" s="449">
        <v>1.916E-2</v>
      </c>
      <c r="AL237" s="437" t="s">
        <v>1443</v>
      </c>
    </row>
    <row r="238" spans="1:38" ht="15" customHeight="1">
      <c r="A238" s="33">
        <v>20289000</v>
      </c>
      <c r="B238" s="33">
        <v>1</v>
      </c>
      <c r="C238" s="33">
        <v>1</v>
      </c>
      <c r="D238" s="33">
        <v>1</v>
      </c>
      <c r="E238" s="35" t="s">
        <v>517</v>
      </c>
      <c r="F238" s="35" t="s">
        <v>1365</v>
      </c>
      <c r="G238" s="35" t="s">
        <v>1364</v>
      </c>
      <c r="H238" s="35" t="s">
        <v>1359</v>
      </c>
      <c r="I238" s="35" t="s">
        <v>6</v>
      </c>
      <c r="J238" s="35" t="s">
        <v>1381</v>
      </c>
      <c r="K238" s="33" t="s">
        <v>194</v>
      </c>
      <c r="L238" s="35" t="s">
        <v>12</v>
      </c>
      <c r="M238" s="33" t="s">
        <v>1632</v>
      </c>
      <c r="N238" s="33" t="s">
        <v>263</v>
      </c>
      <c r="O238" s="33" t="s">
        <v>263</v>
      </c>
      <c r="P238" s="33" t="s">
        <v>194</v>
      </c>
      <c r="Q238" s="444">
        <v>26459890.98</v>
      </c>
      <c r="R238" s="444">
        <v>0</v>
      </c>
      <c r="S238" s="444">
        <v>0</v>
      </c>
      <c r="T238" s="444">
        <v>0</v>
      </c>
      <c r="U238" s="444">
        <v>0</v>
      </c>
      <c r="V238" s="445">
        <v>0</v>
      </c>
      <c r="W238" s="445">
        <v>0</v>
      </c>
      <c r="X238" s="444">
        <v>26459890.98</v>
      </c>
      <c r="Y238" s="446">
        <v>40879</v>
      </c>
      <c r="Z238" s="446">
        <v>50011</v>
      </c>
      <c r="AA238" s="444">
        <v>40000000</v>
      </c>
      <c r="AB238" s="444">
        <v>34159388.969999999</v>
      </c>
      <c r="AC238" s="444">
        <v>15.265753424657534</v>
      </c>
      <c r="AD238" s="444">
        <v>25.019178082191782</v>
      </c>
      <c r="AE238" s="447">
        <v>1.9189999999999999E-2</v>
      </c>
      <c r="AF238" s="444">
        <v>403930171.34399998</v>
      </c>
      <c r="AG238" s="445">
        <v>662004724.46400011</v>
      </c>
      <c r="AH238" s="445">
        <v>507765.3079062</v>
      </c>
      <c r="AI238" s="448">
        <v>15.265753424657534</v>
      </c>
      <c r="AJ238" s="448">
        <v>25.019178082191786</v>
      </c>
      <c r="AK238" s="449">
        <v>1.9189999999999999E-2</v>
      </c>
      <c r="AL238" s="437" t="s">
        <v>1443</v>
      </c>
    </row>
    <row r="239" spans="1:38" ht="15" customHeight="1">
      <c r="A239" s="33">
        <v>20291000</v>
      </c>
      <c r="B239" s="33">
        <v>1</v>
      </c>
      <c r="C239" s="33">
        <v>1</v>
      </c>
      <c r="D239" s="33">
        <v>1</v>
      </c>
      <c r="E239" s="35" t="s">
        <v>517</v>
      </c>
      <c r="F239" s="35" t="s">
        <v>1365</v>
      </c>
      <c r="G239" s="35" t="s">
        <v>1364</v>
      </c>
      <c r="H239" s="35" t="s">
        <v>1359</v>
      </c>
      <c r="I239" s="35" t="s">
        <v>6</v>
      </c>
      <c r="J239" s="35" t="s">
        <v>1381</v>
      </c>
      <c r="K239" s="33" t="s">
        <v>194</v>
      </c>
      <c r="L239" s="35" t="s">
        <v>12</v>
      </c>
      <c r="M239" s="33" t="s">
        <v>1632</v>
      </c>
      <c r="N239" s="33" t="s">
        <v>264</v>
      </c>
      <c r="O239" s="33" t="s">
        <v>264</v>
      </c>
      <c r="P239" s="33" t="s">
        <v>194</v>
      </c>
      <c r="Q239" s="444">
        <v>27826086.916000001</v>
      </c>
      <c r="R239" s="444">
        <v>0</v>
      </c>
      <c r="S239" s="444">
        <v>0</v>
      </c>
      <c r="T239" s="444">
        <v>0</v>
      </c>
      <c r="U239" s="444">
        <v>0</v>
      </c>
      <c r="V239" s="445">
        <v>0</v>
      </c>
      <c r="W239" s="445">
        <v>0</v>
      </c>
      <c r="X239" s="444">
        <v>27826086.916000001</v>
      </c>
      <c r="Y239" s="446">
        <v>41031</v>
      </c>
      <c r="Z239" s="446">
        <v>50162</v>
      </c>
      <c r="AA239" s="444">
        <v>40000000</v>
      </c>
      <c r="AB239" s="444">
        <v>40000000</v>
      </c>
      <c r="AC239" s="444">
        <v>15.67945205479452</v>
      </c>
      <c r="AD239" s="444">
        <v>25.016438356164382</v>
      </c>
      <c r="AE239" s="447">
        <v>1.916E-2</v>
      </c>
      <c r="AF239" s="444">
        <v>436297795.67196715</v>
      </c>
      <c r="AG239" s="445">
        <v>696109588.02738631</v>
      </c>
      <c r="AH239" s="445">
        <v>533147.82531056006</v>
      </c>
      <c r="AI239" s="448">
        <v>15.67945205479452</v>
      </c>
      <c r="AJ239" s="448">
        <v>25.016438356164382</v>
      </c>
      <c r="AK239" s="449">
        <v>1.916E-2</v>
      </c>
      <c r="AL239" s="437" t="s">
        <v>1443</v>
      </c>
    </row>
    <row r="240" spans="1:38" ht="15" customHeight="1">
      <c r="A240" s="33">
        <v>20297000</v>
      </c>
      <c r="B240" s="33">
        <v>1</v>
      </c>
      <c r="C240" s="33">
        <v>1</v>
      </c>
      <c r="D240" s="33">
        <v>1</v>
      </c>
      <c r="E240" s="35" t="s">
        <v>517</v>
      </c>
      <c r="F240" s="35" t="s">
        <v>1365</v>
      </c>
      <c r="G240" s="35" t="s">
        <v>1364</v>
      </c>
      <c r="H240" s="35" t="s">
        <v>1359</v>
      </c>
      <c r="I240" s="35" t="s">
        <v>6</v>
      </c>
      <c r="J240" s="35" t="s">
        <v>1381</v>
      </c>
      <c r="K240" s="33" t="s">
        <v>194</v>
      </c>
      <c r="L240" s="35" t="s">
        <v>12</v>
      </c>
      <c r="M240" s="33" t="s">
        <v>1632</v>
      </c>
      <c r="N240" s="33" t="s">
        <v>265</v>
      </c>
      <c r="O240" s="33" t="s">
        <v>265</v>
      </c>
      <c r="P240" s="33" t="s">
        <v>194</v>
      </c>
      <c r="Q240" s="444">
        <v>39285714.289999999</v>
      </c>
      <c r="R240" s="444">
        <v>0</v>
      </c>
      <c r="S240" s="444">
        <v>0</v>
      </c>
      <c r="T240" s="444">
        <v>0</v>
      </c>
      <c r="U240" s="444">
        <v>0</v>
      </c>
      <c r="V240" s="445">
        <v>0</v>
      </c>
      <c r="W240" s="445">
        <v>0</v>
      </c>
      <c r="X240" s="444">
        <v>39285714.289999999</v>
      </c>
      <c r="Y240" s="446">
        <v>41243</v>
      </c>
      <c r="Z240" s="446">
        <v>50374</v>
      </c>
      <c r="AA240" s="444">
        <v>50000000</v>
      </c>
      <c r="AB240" s="444">
        <v>50000000</v>
      </c>
      <c r="AC240" s="444">
        <v>16.260273972602739</v>
      </c>
      <c r="AD240" s="444">
        <v>25.016438356164382</v>
      </c>
      <c r="AE240" s="447">
        <v>1.9370000000000002E-2</v>
      </c>
      <c r="AF240" s="444">
        <v>638796477.56479454</v>
      </c>
      <c r="AG240" s="445">
        <v>982788649.81367111</v>
      </c>
      <c r="AH240" s="445">
        <v>760964.28579730005</v>
      </c>
      <c r="AI240" s="448">
        <v>16.260273972602739</v>
      </c>
      <c r="AJ240" s="448">
        <v>25.016438356164382</v>
      </c>
      <c r="AK240" s="449">
        <v>1.9370000000000002E-2</v>
      </c>
      <c r="AL240" s="437" t="s">
        <v>1443</v>
      </c>
    </row>
    <row r="241" spans="1:38" ht="15" customHeight="1">
      <c r="A241" s="33">
        <v>20290000</v>
      </c>
      <c r="B241" s="33">
        <v>1</v>
      </c>
      <c r="C241" s="33">
        <v>1</v>
      </c>
      <c r="D241" s="33">
        <v>1</v>
      </c>
      <c r="E241" s="35" t="s">
        <v>517</v>
      </c>
      <c r="F241" s="35" t="s">
        <v>1365</v>
      </c>
      <c r="G241" s="35" t="s">
        <v>1364</v>
      </c>
      <c r="H241" s="35" t="s">
        <v>1359</v>
      </c>
      <c r="I241" s="35" t="s">
        <v>6</v>
      </c>
      <c r="J241" s="35" t="s">
        <v>1381</v>
      </c>
      <c r="K241" s="33" t="s">
        <v>194</v>
      </c>
      <c r="L241" s="35" t="s">
        <v>12</v>
      </c>
      <c r="M241" s="33" t="s">
        <v>1632</v>
      </c>
      <c r="N241" s="33" t="s">
        <v>266</v>
      </c>
      <c r="O241" s="33" t="s">
        <v>266</v>
      </c>
      <c r="P241" s="33" t="s">
        <v>194</v>
      </c>
      <c r="Q241" s="444">
        <v>192918238.53999999</v>
      </c>
      <c r="R241" s="444">
        <v>0</v>
      </c>
      <c r="S241" s="444">
        <v>0</v>
      </c>
      <c r="T241" s="444">
        <v>0</v>
      </c>
      <c r="U241" s="444">
        <v>0</v>
      </c>
      <c r="V241" s="445">
        <v>0</v>
      </c>
      <c r="W241" s="445">
        <v>0</v>
      </c>
      <c r="X241" s="444">
        <v>192918238.53999999</v>
      </c>
      <c r="Y241" s="446">
        <v>40892</v>
      </c>
      <c r="Z241" s="446">
        <v>50024</v>
      </c>
      <c r="AA241" s="444">
        <v>250000000</v>
      </c>
      <c r="AB241" s="444">
        <v>248933378.06999999</v>
      </c>
      <c r="AC241" s="444">
        <v>15.301369863013699</v>
      </c>
      <c r="AD241" s="444">
        <v>25.019178082191782</v>
      </c>
      <c r="AE241" s="447">
        <v>1.9189999999999999E-2</v>
      </c>
      <c r="AF241" s="444">
        <v>2951913321.2216439</v>
      </c>
      <c r="AG241" s="445">
        <v>4826655765.3350134</v>
      </c>
      <c r="AH241" s="445">
        <v>3702100.9975825995</v>
      </c>
      <c r="AI241" s="448">
        <v>15.301369863013699</v>
      </c>
      <c r="AJ241" s="448">
        <v>25.019178082191779</v>
      </c>
      <c r="AK241" s="449">
        <v>1.9189999999999999E-2</v>
      </c>
      <c r="AL241" s="437" t="s">
        <v>1443</v>
      </c>
    </row>
    <row r="242" spans="1:38" ht="15" customHeight="1">
      <c r="A242" s="33">
        <v>20293000</v>
      </c>
      <c r="B242" s="33">
        <v>1</v>
      </c>
      <c r="C242" s="33">
        <v>1</v>
      </c>
      <c r="D242" s="33">
        <v>1</v>
      </c>
      <c r="E242" s="35" t="s">
        <v>517</v>
      </c>
      <c r="F242" s="35" t="s">
        <v>1365</v>
      </c>
      <c r="G242" s="35" t="s">
        <v>1364</v>
      </c>
      <c r="H242" s="35" t="s">
        <v>1359</v>
      </c>
      <c r="I242" s="35" t="s">
        <v>6</v>
      </c>
      <c r="J242" s="35" t="s">
        <v>1381</v>
      </c>
      <c r="K242" s="33" t="s">
        <v>194</v>
      </c>
      <c r="L242" s="35" t="s">
        <v>12</v>
      </c>
      <c r="M242" s="33" t="s">
        <v>1632</v>
      </c>
      <c r="N242" s="33" t="s">
        <v>267</v>
      </c>
      <c r="O242" s="33" t="s">
        <v>267</v>
      </c>
      <c r="P242" s="33" t="s">
        <v>194</v>
      </c>
      <c r="Q242" s="444">
        <v>11315139.26</v>
      </c>
      <c r="R242" s="444">
        <v>0</v>
      </c>
      <c r="S242" s="444">
        <v>0</v>
      </c>
      <c r="T242" s="444">
        <v>0</v>
      </c>
      <c r="U242" s="444">
        <v>0</v>
      </c>
      <c r="V242" s="445">
        <v>0</v>
      </c>
      <c r="W242" s="445">
        <v>0</v>
      </c>
      <c r="X242" s="444">
        <v>11315139.26</v>
      </c>
      <c r="Y242" s="446">
        <v>40984</v>
      </c>
      <c r="Z242" s="446">
        <v>50115</v>
      </c>
      <c r="AA242" s="444">
        <v>14559417.130000001</v>
      </c>
      <c r="AB242" s="444">
        <v>14334092.779999999</v>
      </c>
      <c r="AC242" s="444">
        <v>15.550684931506849</v>
      </c>
      <c r="AD242" s="444">
        <v>25.016438356164382</v>
      </c>
      <c r="AE242" s="447">
        <v>1.9130000000000001E-2</v>
      </c>
      <c r="AF242" s="444">
        <v>175958165.58838356</v>
      </c>
      <c r="AG242" s="445">
        <v>283064483.78920543</v>
      </c>
      <c r="AH242" s="445">
        <v>216458.61404380001</v>
      </c>
      <c r="AI242" s="448">
        <v>15.550684931506849</v>
      </c>
      <c r="AJ242" s="448">
        <v>25.016438356164379</v>
      </c>
      <c r="AK242" s="449">
        <v>1.9130000000000001E-2</v>
      </c>
      <c r="AL242" s="437" t="s">
        <v>1443</v>
      </c>
    </row>
    <row r="243" spans="1:38" ht="15" customHeight="1">
      <c r="A243" s="33">
        <v>20295000</v>
      </c>
      <c r="B243" s="33">
        <v>1</v>
      </c>
      <c r="C243" s="33">
        <v>1</v>
      </c>
      <c r="D243" s="33">
        <v>1</v>
      </c>
      <c r="E243" s="35" t="s">
        <v>517</v>
      </c>
      <c r="F243" s="35" t="s">
        <v>1365</v>
      </c>
      <c r="G243" s="35" t="s">
        <v>1364</v>
      </c>
      <c r="H243" s="35" t="s">
        <v>1359</v>
      </c>
      <c r="I243" s="35" t="s">
        <v>6</v>
      </c>
      <c r="J243" s="35" t="s">
        <v>1381</v>
      </c>
      <c r="K243" s="33" t="s">
        <v>194</v>
      </c>
      <c r="L243" s="35" t="s">
        <v>12</v>
      </c>
      <c r="M243" s="33" t="s">
        <v>1632</v>
      </c>
      <c r="N243" s="33" t="s">
        <v>268</v>
      </c>
      <c r="O243" s="33" t="s">
        <v>268</v>
      </c>
      <c r="P243" s="33" t="s">
        <v>194</v>
      </c>
      <c r="Q243" s="444">
        <v>2447205.3199999998</v>
      </c>
      <c r="R243" s="444">
        <v>0</v>
      </c>
      <c r="S243" s="444">
        <v>0</v>
      </c>
      <c r="T243" s="444">
        <v>23619.99</v>
      </c>
      <c r="U243" s="444">
        <v>0</v>
      </c>
      <c r="V243" s="445">
        <v>0</v>
      </c>
      <c r="W243" s="445">
        <v>0</v>
      </c>
      <c r="X243" s="444">
        <v>2447205.3199999998</v>
      </c>
      <c r="Y243" s="446">
        <v>41136</v>
      </c>
      <c r="Z243" s="446">
        <v>50267</v>
      </c>
      <c r="AA243" s="444">
        <v>10000000</v>
      </c>
      <c r="AB243" s="444">
        <v>2447205.3199999998</v>
      </c>
      <c r="AC243" s="444">
        <v>15.967123287671233</v>
      </c>
      <c r="AD243" s="444">
        <v>25.016438356164382</v>
      </c>
      <c r="AE243" s="447">
        <v>1.9220000000000001E-2</v>
      </c>
      <c r="AF243" s="444">
        <v>39074829.05468493</v>
      </c>
      <c r="AG243" s="445">
        <v>61220361.032657526</v>
      </c>
      <c r="AH243" s="445">
        <v>47035.2862504</v>
      </c>
      <c r="AI243" s="448">
        <v>15.967123287671233</v>
      </c>
      <c r="AJ243" s="448">
        <v>25.016438356164382</v>
      </c>
      <c r="AK243" s="449">
        <v>1.9220000000000001E-2</v>
      </c>
      <c r="AL243" s="437" t="s">
        <v>1443</v>
      </c>
    </row>
    <row r="244" spans="1:38" ht="15" customHeight="1">
      <c r="A244" s="33">
        <v>20299000</v>
      </c>
      <c r="B244" s="33">
        <v>1</v>
      </c>
      <c r="C244" s="33">
        <v>1</v>
      </c>
      <c r="D244" s="33">
        <v>1</v>
      </c>
      <c r="E244" s="35" t="s">
        <v>517</v>
      </c>
      <c r="F244" s="35" t="s">
        <v>1365</v>
      </c>
      <c r="G244" s="35" t="s">
        <v>1364</v>
      </c>
      <c r="H244" s="35" t="s">
        <v>1359</v>
      </c>
      <c r="I244" s="35" t="s">
        <v>6</v>
      </c>
      <c r="J244" s="35" t="s">
        <v>1381</v>
      </c>
      <c r="K244" s="33" t="s">
        <v>194</v>
      </c>
      <c r="L244" s="35" t="s">
        <v>12</v>
      </c>
      <c r="M244" s="33" t="s">
        <v>1632</v>
      </c>
      <c r="N244" s="33" t="s">
        <v>269</v>
      </c>
      <c r="O244" s="33" t="s">
        <v>269</v>
      </c>
      <c r="P244" s="33" t="s">
        <v>194</v>
      </c>
      <c r="Q244" s="444">
        <v>2139185.0099999998</v>
      </c>
      <c r="R244" s="444">
        <v>0</v>
      </c>
      <c r="S244" s="444">
        <v>0</v>
      </c>
      <c r="T244" s="444">
        <v>0</v>
      </c>
      <c r="U244" s="444">
        <v>0</v>
      </c>
      <c r="V244" s="445">
        <v>0</v>
      </c>
      <c r="W244" s="445">
        <v>0</v>
      </c>
      <c r="X244" s="444">
        <v>2139185.0099999998</v>
      </c>
      <c r="Y244" s="446">
        <v>41348</v>
      </c>
      <c r="Z244" s="446">
        <v>50359</v>
      </c>
      <c r="AA244" s="444">
        <v>2168540.1800000002</v>
      </c>
      <c r="AB244" s="444">
        <v>2139185.0099999998</v>
      </c>
      <c r="AC244" s="444">
        <v>16.219178082191782</v>
      </c>
      <c r="AD244" s="444">
        <v>24.687671232876713</v>
      </c>
      <c r="AE244" s="447">
        <v>1.8870000000000001E-2</v>
      </c>
      <c r="AF244" s="444">
        <v>34695822.627945207</v>
      </c>
      <c r="AG244" s="445">
        <v>52811496.233178079</v>
      </c>
      <c r="AH244" s="445">
        <v>40366.421138699996</v>
      </c>
      <c r="AI244" s="448">
        <v>16.219178082191782</v>
      </c>
      <c r="AJ244" s="448">
        <v>24.687671232876713</v>
      </c>
      <c r="AK244" s="449">
        <v>1.8870000000000001E-2</v>
      </c>
      <c r="AL244" s="437" t="s">
        <v>1443</v>
      </c>
    </row>
    <row r="245" spans="1:38" ht="15" customHeight="1">
      <c r="A245" s="33">
        <v>20298000</v>
      </c>
      <c r="B245" s="33">
        <v>1</v>
      </c>
      <c r="C245" s="33">
        <v>1</v>
      </c>
      <c r="D245" s="33">
        <v>1</v>
      </c>
      <c r="E245" s="35" t="s">
        <v>517</v>
      </c>
      <c r="F245" s="35" t="s">
        <v>1365</v>
      </c>
      <c r="G245" s="35" t="s">
        <v>1364</v>
      </c>
      <c r="H245" s="35" t="s">
        <v>1359</v>
      </c>
      <c r="I245" s="35" t="s">
        <v>6</v>
      </c>
      <c r="J245" s="35" t="s">
        <v>1381</v>
      </c>
      <c r="K245" s="33" t="s">
        <v>194</v>
      </c>
      <c r="L245" s="35" t="s">
        <v>12</v>
      </c>
      <c r="M245" s="33" t="s">
        <v>1632</v>
      </c>
      <c r="N245" s="33" t="s">
        <v>270</v>
      </c>
      <c r="O245" s="33" t="s">
        <v>270</v>
      </c>
      <c r="P245" s="33" t="s">
        <v>194</v>
      </c>
      <c r="Q245" s="444">
        <v>94990000</v>
      </c>
      <c r="R245" s="444">
        <v>0</v>
      </c>
      <c r="S245" s="444">
        <v>0</v>
      </c>
      <c r="T245" s="444">
        <v>0</v>
      </c>
      <c r="U245" s="444">
        <v>0</v>
      </c>
      <c r="V245" s="445">
        <v>0</v>
      </c>
      <c r="W245" s="445">
        <v>0</v>
      </c>
      <c r="X245" s="444">
        <v>94990000</v>
      </c>
      <c r="Y245" s="446">
        <v>41348</v>
      </c>
      <c r="Z245" s="446">
        <v>50359</v>
      </c>
      <c r="AA245" s="444">
        <v>100000000</v>
      </c>
      <c r="AB245" s="444">
        <v>94990000</v>
      </c>
      <c r="AC245" s="444">
        <v>16.219178082191782</v>
      </c>
      <c r="AD245" s="444">
        <v>24.687671232876713</v>
      </c>
      <c r="AE245" s="447">
        <v>1.8089999999999998E-2</v>
      </c>
      <c r="AF245" s="444">
        <v>1540659726.0273974</v>
      </c>
      <c r="AG245" s="445">
        <v>2345081890.4109588</v>
      </c>
      <c r="AH245" s="445">
        <v>1718369.0999999999</v>
      </c>
      <c r="AI245" s="448">
        <v>16.219178082191782</v>
      </c>
      <c r="AJ245" s="448">
        <v>24.68767123287671</v>
      </c>
      <c r="AK245" s="449">
        <v>1.8089999999999998E-2</v>
      </c>
      <c r="AL245" s="437" t="s">
        <v>1443</v>
      </c>
    </row>
    <row r="246" spans="1:38" ht="15" customHeight="1">
      <c r="A246" s="33">
        <v>20300000</v>
      </c>
      <c r="B246" s="33">
        <v>1</v>
      </c>
      <c r="C246" s="33">
        <v>1</v>
      </c>
      <c r="D246" s="33">
        <v>1</v>
      </c>
      <c r="E246" s="35" t="s">
        <v>517</v>
      </c>
      <c r="F246" s="35" t="s">
        <v>1365</v>
      </c>
      <c r="G246" s="35" t="s">
        <v>1364</v>
      </c>
      <c r="H246" s="35" t="s">
        <v>1359</v>
      </c>
      <c r="I246" s="35" t="s">
        <v>6</v>
      </c>
      <c r="J246" s="35" t="s">
        <v>1381</v>
      </c>
      <c r="K246" s="33" t="s">
        <v>194</v>
      </c>
      <c r="L246" s="35" t="s">
        <v>12</v>
      </c>
      <c r="M246" s="33" t="s">
        <v>1632</v>
      </c>
      <c r="N246" s="33" t="s">
        <v>271</v>
      </c>
      <c r="O246" s="33" t="s">
        <v>271</v>
      </c>
      <c r="P246" s="33" t="s">
        <v>194</v>
      </c>
      <c r="Q246" s="444">
        <v>89383561.810000002</v>
      </c>
      <c r="R246" s="444">
        <v>0</v>
      </c>
      <c r="S246" s="444">
        <v>0</v>
      </c>
      <c r="T246" s="444">
        <v>0</v>
      </c>
      <c r="U246" s="444">
        <v>0</v>
      </c>
      <c r="V246" s="445">
        <v>0</v>
      </c>
      <c r="W246" s="445">
        <v>0</v>
      </c>
      <c r="X246" s="444">
        <v>89383561.810000002</v>
      </c>
      <c r="Y246" s="446">
        <v>41487</v>
      </c>
      <c r="Z246" s="446">
        <v>50389</v>
      </c>
      <c r="AA246" s="444">
        <v>100000000</v>
      </c>
      <c r="AB246" s="444">
        <v>100000000</v>
      </c>
      <c r="AC246" s="444">
        <v>16.301369863013697</v>
      </c>
      <c r="AD246" s="444">
        <v>24.389041095890413</v>
      </c>
      <c r="AE246" s="447">
        <v>2.1444999999999999E-2</v>
      </c>
      <c r="AF246" s="444">
        <v>1457074500.7383561</v>
      </c>
      <c r="AG246" s="445">
        <v>2179979362.2811508</v>
      </c>
      <c r="AH246" s="445">
        <v>1916830.48301545</v>
      </c>
      <c r="AI246" s="448">
        <v>16.301369863013697</v>
      </c>
      <c r="AJ246" s="448">
        <v>24.389041095890413</v>
      </c>
      <c r="AK246" s="449">
        <v>2.1444999999999999E-2</v>
      </c>
      <c r="AL246" s="437" t="s">
        <v>1443</v>
      </c>
    </row>
    <row r="247" spans="1:38" ht="15" customHeight="1">
      <c r="A247" s="33">
        <v>20229000</v>
      </c>
      <c r="B247" s="33">
        <v>1</v>
      </c>
      <c r="C247" s="33">
        <v>1</v>
      </c>
      <c r="D247" s="33">
        <v>1</v>
      </c>
      <c r="E247" s="35" t="s">
        <v>517</v>
      </c>
      <c r="F247" s="35" t="s">
        <v>1365</v>
      </c>
      <c r="G247" s="35" t="s">
        <v>1364</v>
      </c>
      <c r="H247" s="35" t="s">
        <v>1359</v>
      </c>
      <c r="I247" s="35" t="s">
        <v>6</v>
      </c>
      <c r="J247" s="35" t="s">
        <v>1381</v>
      </c>
      <c r="K247" s="33" t="s">
        <v>194</v>
      </c>
      <c r="L247" s="35" t="s">
        <v>12</v>
      </c>
      <c r="M247" s="33" t="s">
        <v>1632</v>
      </c>
      <c r="N247" s="33" t="s">
        <v>272</v>
      </c>
      <c r="O247" s="33" t="s">
        <v>272</v>
      </c>
      <c r="P247" s="33" t="s">
        <v>194</v>
      </c>
      <c r="Q247" s="444">
        <v>1.2E-2</v>
      </c>
      <c r="R247" s="444">
        <v>0</v>
      </c>
      <c r="S247" s="444">
        <v>0</v>
      </c>
      <c r="T247" s="444">
        <v>0</v>
      </c>
      <c r="U247" s="444">
        <v>0</v>
      </c>
      <c r="V247" s="445">
        <v>0</v>
      </c>
      <c r="W247" s="445">
        <v>0</v>
      </c>
      <c r="X247" s="444">
        <v>1.2E-2</v>
      </c>
      <c r="Y247" s="444"/>
      <c r="Z247" s="444"/>
      <c r="AA247" s="444">
        <v>0</v>
      </c>
      <c r="AB247" s="444">
        <v>0</v>
      </c>
      <c r="AC247" s="444">
        <v>0</v>
      </c>
      <c r="AD247" s="444">
        <v>0</v>
      </c>
      <c r="AE247" s="444">
        <v>0</v>
      </c>
      <c r="AF247" s="444">
        <v>0</v>
      </c>
      <c r="AG247" s="445">
        <v>0</v>
      </c>
      <c r="AH247" s="445">
        <v>0</v>
      </c>
      <c r="AI247" s="448">
        <v>0</v>
      </c>
      <c r="AJ247" s="448">
        <v>0</v>
      </c>
      <c r="AK247" s="449">
        <v>0</v>
      </c>
    </row>
    <row r="248" spans="1:38" ht="15" customHeight="1">
      <c r="A248" s="33">
        <v>20315000</v>
      </c>
      <c r="B248" s="33">
        <v>1</v>
      </c>
      <c r="C248" s="33">
        <v>1</v>
      </c>
      <c r="D248" s="33">
        <v>1</v>
      </c>
      <c r="E248" s="35" t="s">
        <v>517</v>
      </c>
      <c r="F248" s="35" t="s">
        <v>1365</v>
      </c>
      <c r="G248" s="35" t="s">
        <v>1364</v>
      </c>
      <c r="H248" s="35" t="s">
        <v>1359</v>
      </c>
      <c r="I248" s="35" t="s">
        <v>6</v>
      </c>
      <c r="J248" s="35" t="s">
        <v>1381</v>
      </c>
      <c r="K248" s="33" t="s">
        <v>194</v>
      </c>
      <c r="L248" s="35" t="s">
        <v>12</v>
      </c>
      <c r="M248" s="33" t="s">
        <v>1632</v>
      </c>
      <c r="N248" s="33" t="s">
        <v>273</v>
      </c>
      <c r="O248" s="33" t="s">
        <v>273</v>
      </c>
      <c r="P248" s="33" t="s">
        <v>194</v>
      </c>
      <c r="Q248" s="444">
        <v>190000000</v>
      </c>
      <c r="R248" s="444">
        <v>0</v>
      </c>
      <c r="S248" s="444">
        <v>0</v>
      </c>
      <c r="T248" s="444">
        <v>0</v>
      </c>
      <c r="U248" s="444">
        <v>0</v>
      </c>
      <c r="V248" s="445">
        <v>0</v>
      </c>
      <c r="W248" s="445">
        <v>0</v>
      </c>
      <c r="X248" s="444">
        <v>190000000</v>
      </c>
      <c r="Y248" s="446">
        <v>42171</v>
      </c>
      <c r="Z248" s="446">
        <v>51271</v>
      </c>
      <c r="AA248" s="444">
        <v>200000000</v>
      </c>
      <c r="AB248" s="444">
        <v>200000000</v>
      </c>
      <c r="AC248" s="444">
        <v>18.717808219178082</v>
      </c>
      <c r="AD248" s="444">
        <v>24.931506849315067</v>
      </c>
      <c r="AE248" s="447">
        <v>3.209E-2</v>
      </c>
      <c r="AF248" s="444">
        <v>3556383561.6438355</v>
      </c>
      <c r="AG248" s="445">
        <v>4736986301.3698626</v>
      </c>
      <c r="AH248" s="445">
        <v>6097100</v>
      </c>
      <c r="AI248" s="448">
        <v>18.717808219178082</v>
      </c>
      <c r="AJ248" s="448">
        <v>24.931506849315067</v>
      </c>
      <c r="AK248" s="449">
        <v>3.209E-2</v>
      </c>
      <c r="AL248" s="437" t="s">
        <v>1443</v>
      </c>
    </row>
    <row r="249" spans="1:38" ht="15" customHeight="1">
      <c r="A249" s="33">
        <v>20327000</v>
      </c>
      <c r="B249" s="33">
        <v>1</v>
      </c>
      <c r="C249" s="33">
        <v>1</v>
      </c>
      <c r="D249" s="33">
        <v>1</v>
      </c>
      <c r="E249" s="35" t="s">
        <v>517</v>
      </c>
      <c r="F249" s="35" t="s">
        <v>1365</v>
      </c>
      <c r="G249" s="35" t="s">
        <v>1364</v>
      </c>
      <c r="H249" s="35" t="s">
        <v>1359</v>
      </c>
      <c r="I249" s="35" t="s">
        <v>6</v>
      </c>
      <c r="J249" s="35" t="s">
        <v>1381</v>
      </c>
      <c r="K249" s="33" t="s">
        <v>194</v>
      </c>
      <c r="L249" s="35" t="s">
        <v>12</v>
      </c>
      <c r="M249" s="33" t="s">
        <v>1632</v>
      </c>
      <c r="N249" s="33" t="s">
        <v>274</v>
      </c>
      <c r="O249" s="33" t="s">
        <v>274</v>
      </c>
      <c r="P249" s="33" t="s">
        <v>194</v>
      </c>
      <c r="Q249" s="444">
        <v>249800000</v>
      </c>
      <c r="R249" s="444">
        <v>0</v>
      </c>
      <c r="S249" s="444">
        <v>0</v>
      </c>
      <c r="T249" s="444">
        <v>0</v>
      </c>
      <c r="U249" s="444">
        <v>0</v>
      </c>
      <c r="V249" s="445">
        <v>0</v>
      </c>
      <c r="W249" s="445">
        <v>0</v>
      </c>
      <c r="X249" s="444">
        <v>249800000</v>
      </c>
      <c r="Y249" s="446">
        <v>43350</v>
      </c>
      <c r="Z249" s="446">
        <v>52366</v>
      </c>
      <c r="AA249" s="444">
        <v>250000000</v>
      </c>
      <c r="AB249" s="444">
        <v>250000000</v>
      </c>
      <c r="AC249" s="444">
        <v>21.717808219178082</v>
      </c>
      <c r="AD249" s="444">
        <v>24.701369863013699</v>
      </c>
      <c r="AE249" s="447">
        <v>3.6450000000000003E-2</v>
      </c>
      <c r="AF249" s="444">
        <v>5425108493.1506844</v>
      </c>
      <c r="AG249" s="445">
        <v>6170402191.7808218</v>
      </c>
      <c r="AH249" s="445">
        <v>9105210</v>
      </c>
      <c r="AI249" s="448">
        <v>21.717808219178078</v>
      </c>
      <c r="AJ249" s="448">
        <v>24.701369863013699</v>
      </c>
      <c r="AK249" s="449">
        <v>3.6450000000000003E-2</v>
      </c>
      <c r="AL249" s="437" t="s">
        <v>1443</v>
      </c>
    </row>
    <row r="250" spans="1:38" ht="15" customHeight="1">
      <c r="A250" s="33">
        <v>20302000</v>
      </c>
      <c r="B250" s="33">
        <v>1</v>
      </c>
      <c r="C250" s="33">
        <v>1</v>
      </c>
      <c r="D250" s="33">
        <v>1</v>
      </c>
      <c r="E250" s="35" t="s">
        <v>517</v>
      </c>
      <c r="F250" s="35" t="s">
        <v>1365</v>
      </c>
      <c r="G250" s="35" t="s">
        <v>1364</v>
      </c>
      <c r="H250" s="35" t="s">
        <v>1359</v>
      </c>
      <c r="I250" s="35" t="s">
        <v>6</v>
      </c>
      <c r="J250" s="35" t="s">
        <v>1381</v>
      </c>
      <c r="K250" s="33" t="s">
        <v>194</v>
      </c>
      <c r="L250" s="35" t="s">
        <v>12</v>
      </c>
      <c r="M250" s="33" t="s">
        <v>1632</v>
      </c>
      <c r="N250" s="33" t="s">
        <v>275</v>
      </c>
      <c r="O250" s="33" t="s">
        <v>275</v>
      </c>
      <c r="P250" s="33" t="s">
        <v>194</v>
      </c>
      <c r="Q250" s="444">
        <v>267002186.13</v>
      </c>
      <c r="R250" s="444">
        <v>0</v>
      </c>
      <c r="S250" s="444">
        <v>0</v>
      </c>
      <c r="T250" s="444">
        <v>0</v>
      </c>
      <c r="U250" s="444">
        <v>0</v>
      </c>
      <c r="V250" s="445">
        <v>0</v>
      </c>
      <c r="W250" s="445">
        <v>0</v>
      </c>
      <c r="X250" s="444">
        <v>267002186.13</v>
      </c>
      <c r="Y250" s="446">
        <v>41611</v>
      </c>
      <c r="Z250" s="446">
        <v>50724</v>
      </c>
      <c r="AA250" s="444">
        <v>270000000</v>
      </c>
      <c r="AB250" s="444">
        <v>267002186.13</v>
      </c>
      <c r="AC250" s="444">
        <v>17.219178082191782</v>
      </c>
      <c r="AD250" s="444">
        <v>24.967123287671232</v>
      </c>
      <c r="AE250" s="447">
        <v>3.0499999999999992E-2</v>
      </c>
      <c r="AF250" s="444">
        <v>4597558191.3069868</v>
      </c>
      <c r="AG250" s="445">
        <v>6666276499.1854515</v>
      </c>
      <c r="AH250" s="445">
        <v>8143566.6769649982</v>
      </c>
      <c r="AI250" s="448">
        <v>17.219178082191782</v>
      </c>
      <c r="AJ250" s="448">
        <v>24.967123287671232</v>
      </c>
      <c r="AK250" s="449">
        <v>3.0499999999999992E-2</v>
      </c>
      <c r="AL250" s="437" t="s">
        <v>1443</v>
      </c>
    </row>
    <row r="251" spans="1:38" ht="15" customHeight="1">
      <c r="A251" s="33">
        <v>20303000</v>
      </c>
      <c r="B251" s="33">
        <v>1</v>
      </c>
      <c r="C251" s="33">
        <v>1</v>
      </c>
      <c r="D251" s="33">
        <v>1</v>
      </c>
      <c r="E251" s="35" t="s">
        <v>517</v>
      </c>
      <c r="F251" s="35" t="s">
        <v>1365</v>
      </c>
      <c r="G251" s="35" t="s">
        <v>1364</v>
      </c>
      <c r="H251" s="35" t="s">
        <v>1359</v>
      </c>
      <c r="I251" s="35" t="s">
        <v>6</v>
      </c>
      <c r="J251" s="35" t="s">
        <v>1381</v>
      </c>
      <c r="K251" s="33" t="s">
        <v>194</v>
      </c>
      <c r="L251" s="35" t="s">
        <v>12</v>
      </c>
      <c r="M251" s="33" t="s">
        <v>1632</v>
      </c>
      <c r="N251" s="33" t="s">
        <v>276</v>
      </c>
      <c r="O251" s="33" t="s">
        <v>276</v>
      </c>
      <c r="P251" s="33" t="s">
        <v>194</v>
      </c>
      <c r="Q251" s="444">
        <v>29950000</v>
      </c>
      <c r="R251" s="444">
        <v>0</v>
      </c>
      <c r="S251" s="444">
        <v>0</v>
      </c>
      <c r="T251" s="444">
        <v>0</v>
      </c>
      <c r="U251" s="444">
        <v>0</v>
      </c>
      <c r="V251" s="445">
        <v>0</v>
      </c>
      <c r="W251" s="445">
        <v>0</v>
      </c>
      <c r="X251" s="444">
        <v>29950000</v>
      </c>
      <c r="Y251" s="446">
        <v>41726</v>
      </c>
      <c r="Z251" s="446">
        <v>48898</v>
      </c>
      <c r="AA251" s="444">
        <v>30000000</v>
      </c>
      <c r="AB251" s="444">
        <v>29950000</v>
      </c>
      <c r="AC251" s="444">
        <v>12.216438356164383</v>
      </c>
      <c r="AD251" s="444">
        <v>19.649315068493152</v>
      </c>
      <c r="AE251" s="447">
        <v>1.7440000000000001E-2</v>
      </c>
      <c r="AF251" s="444">
        <v>365882328.76712328</v>
      </c>
      <c r="AG251" s="445">
        <v>588496986.30136991</v>
      </c>
      <c r="AH251" s="445">
        <v>522328</v>
      </c>
      <c r="AI251" s="448">
        <v>12.216438356164383</v>
      </c>
      <c r="AJ251" s="448">
        <v>19.649315068493152</v>
      </c>
      <c r="AK251" s="449">
        <v>1.7440000000000001E-2</v>
      </c>
      <c r="AL251" s="437" t="s">
        <v>1443</v>
      </c>
    </row>
    <row r="252" spans="1:38" ht="15" customHeight="1">
      <c r="A252" s="33">
        <v>20305000</v>
      </c>
      <c r="B252" s="33">
        <v>1</v>
      </c>
      <c r="C252" s="33">
        <v>1</v>
      </c>
      <c r="D252" s="33">
        <v>1</v>
      </c>
      <c r="E252" s="35" t="s">
        <v>517</v>
      </c>
      <c r="F252" s="35" t="s">
        <v>1365</v>
      </c>
      <c r="G252" s="35" t="s">
        <v>1364</v>
      </c>
      <c r="H252" s="35" t="s">
        <v>1359</v>
      </c>
      <c r="I252" s="35" t="s">
        <v>6</v>
      </c>
      <c r="J252" s="35" t="s">
        <v>1381</v>
      </c>
      <c r="K252" s="33" t="s">
        <v>194</v>
      </c>
      <c r="L252" s="35" t="s">
        <v>12</v>
      </c>
      <c r="M252" s="33" t="s">
        <v>1632</v>
      </c>
      <c r="N252" s="33" t="s">
        <v>277</v>
      </c>
      <c r="O252" s="33" t="s">
        <v>277</v>
      </c>
      <c r="P252" s="33" t="s">
        <v>194</v>
      </c>
      <c r="Q252" s="444">
        <v>10329042.83</v>
      </c>
      <c r="R252" s="444">
        <v>0</v>
      </c>
      <c r="S252" s="444">
        <v>0</v>
      </c>
      <c r="T252" s="444">
        <v>0</v>
      </c>
      <c r="U252" s="444">
        <v>0</v>
      </c>
      <c r="V252" s="445">
        <v>0</v>
      </c>
      <c r="W252" s="445">
        <v>0</v>
      </c>
      <c r="X252" s="444">
        <v>10329042.83</v>
      </c>
      <c r="Y252" s="446">
        <v>41753</v>
      </c>
      <c r="Z252" s="446">
        <v>50785</v>
      </c>
      <c r="AA252" s="444">
        <v>20000000</v>
      </c>
      <c r="AB252" s="444">
        <v>10329042.83</v>
      </c>
      <c r="AC252" s="444">
        <v>17.386301369863013</v>
      </c>
      <c r="AD252" s="444">
        <v>24.745205479452054</v>
      </c>
      <c r="AE252" s="447">
        <v>1.8939999999999999E-2</v>
      </c>
      <c r="AF252" s="444">
        <v>179583851.50460273</v>
      </c>
      <c r="AG252" s="445">
        <v>255594287.23441094</v>
      </c>
      <c r="AH252" s="445">
        <v>195632.07120019998</v>
      </c>
      <c r="AI252" s="448">
        <v>17.386301369863013</v>
      </c>
      <c r="AJ252" s="448">
        <v>24.745205479452054</v>
      </c>
      <c r="AK252" s="449">
        <v>1.8939999999999999E-2</v>
      </c>
      <c r="AL252" s="437" t="s">
        <v>1443</v>
      </c>
    </row>
    <row r="253" spans="1:38" ht="15" customHeight="1">
      <c r="A253" s="33">
        <v>20304000</v>
      </c>
      <c r="B253" s="33">
        <v>1</v>
      </c>
      <c r="C253" s="33">
        <v>1</v>
      </c>
      <c r="D253" s="33">
        <v>1</v>
      </c>
      <c r="E253" s="35" t="s">
        <v>517</v>
      </c>
      <c r="F253" s="35" t="s">
        <v>1365</v>
      </c>
      <c r="G253" s="35" t="s">
        <v>1364</v>
      </c>
      <c r="H253" s="35" t="s">
        <v>1359</v>
      </c>
      <c r="I253" s="35" t="s">
        <v>6</v>
      </c>
      <c r="J253" s="35" t="s">
        <v>1381</v>
      </c>
      <c r="K253" s="33" t="s">
        <v>194</v>
      </c>
      <c r="L253" s="35" t="s">
        <v>12</v>
      </c>
      <c r="M253" s="33" t="s">
        <v>1632</v>
      </c>
      <c r="N253" s="33" t="s">
        <v>278</v>
      </c>
      <c r="O253" s="33" t="s">
        <v>278</v>
      </c>
      <c r="P253" s="33" t="s">
        <v>194</v>
      </c>
      <c r="Q253" s="444">
        <v>58104429.109999999</v>
      </c>
      <c r="R253" s="444">
        <v>0</v>
      </c>
      <c r="S253" s="444">
        <v>0</v>
      </c>
      <c r="T253" s="444">
        <v>0</v>
      </c>
      <c r="U253" s="444">
        <v>0</v>
      </c>
      <c r="V253" s="445">
        <v>0</v>
      </c>
      <c r="W253" s="445">
        <v>0</v>
      </c>
      <c r="X253" s="444">
        <v>58104429.109999999</v>
      </c>
      <c r="Y253" s="446">
        <v>41726</v>
      </c>
      <c r="Z253" s="446">
        <v>50785</v>
      </c>
      <c r="AA253" s="444">
        <v>60000000</v>
      </c>
      <c r="AB253" s="444">
        <v>59470735.289999999</v>
      </c>
      <c r="AC253" s="444">
        <v>17.386301369863013</v>
      </c>
      <c r="AD253" s="444">
        <v>24.81917808219178</v>
      </c>
      <c r="AE253" s="447">
        <v>2.0330000000000001E-2</v>
      </c>
      <c r="AF253" s="444">
        <v>1010221115.4303013</v>
      </c>
      <c r="AG253" s="445">
        <v>1442104173.445178</v>
      </c>
      <c r="AH253" s="445">
        <v>1181263.0438063</v>
      </c>
      <c r="AI253" s="448">
        <v>17.386301369863013</v>
      </c>
      <c r="AJ253" s="448">
        <v>24.81917808219178</v>
      </c>
      <c r="AK253" s="449">
        <v>2.0330000000000001E-2</v>
      </c>
      <c r="AL253" s="437" t="s">
        <v>1443</v>
      </c>
    </row>
    <row r="254" spans="1:38" ht="15" customHeight="1">
      <c r="A254" s="33">
        <v>20308000</v>
      </c>
      <c r="B254" s="33">
        <v>1</v>
      </c>
      <c r="C254" s="33">
        <v>1</v>
      </c>
      <c r="D254" s="33">
        <v>1</v>
      </c>
      <c r="E254" s="35" t="s">
        <v>517</v>
      </c>
      <c r="F254" s="35" t="s">
        <v>1365</v>
      </c>
      <c r="G254" s="35" t="s">
        <v>1364</v>
      </c>
      <c r="H254" s="35" t="s">
        <v>1359</v>
      </c>
      <c r="I254" s="35" t="s">
        <v>6</v>
      </c>
      <c r="J254" s="35" t="s">
        <v>1381</v>
      </c>
      <c r="K254" s="33" t="s">
        <v>194</v>
      </c>
      <c r="L254" s="35" t="s">
        <v>12</v>
      </c>
      <c r="M254" s="33" t="s">
        <v>1632</v>
      </c>
      <c r="N254" s="33" t="s">
        <v>279</v>
      </c>
      <c r="O254" s="33" t="s">
        <v>279</v>
      </c>
      <c r="P254" s="33" t="s">
        <v>194</v>
      </c>
      <c r="Q254" s="444">
        <v>150000000</v>
      </c>
      <c r="R254" s="444">
        <v>0</v>
      </c>
      <c r="S254" s="444">
        <v>0</v>
      </c>
      <c r="T254" s="444">
        <v>0</v>
      </c>
      <c r="U254" s="444">
        <v>0</v>
      </c>
      <c r="V254" s="445">
        <v>0</v>
      </c>
      <c r="W254" s="445">
        <v>0</v>
      </c>
      <c r="X254" s="444">
        <v>150000000</v>
      </c>
      <c r="Y254" s="446">
        <v>41813</v>
      </c>
      <c r="Z254" s="446">
        <v>50905</v>
      </c>
      <c r="AA254" s="444">
        <v>150000000</v>
      </c>
      <c r="AB254" s="444">
        <v>150000000</v>
      </c>
      <c r="AC254" s="444">
        <v>17.715068493150685</v>
      </c>
      <c r="AD254" s="444">
        <v>24.909589041095892</v>
      </c>
      <c r="AE254" s="447">
        <v>3.0800000000000001E-2</v>
      </c>
      <c r="AF254" s="444">
        <v>2657260273.9726028</v>
      </c>
      <c r="AG254" s="445">
        <v>3736438356.1643839</v>
      </c>
      <c r="AH254" s="445">
        <v>4620000</v>
      </c>
      <c r="AI254" s="448">
        <v>17.715068493150685</v>
      </c>
      <c r="AJ254" s="448">
        <v>24.909589041095892</v>
      </c>
      <c r="AK254" s="449">
        <v>3.0800000000000001E-2</v>
      </c>
      <c r="AL254" s="437" t="s">
        <v>1443</v>
      </c>
    </row>
    <row r="255" spans="1:38" ht="15" customHeight="1">
      <c r="A255" s="33">
        <v>20306000</v>
      </c>
      <c r="B255" s="33">
        <v>1</v>
      </c>
      <c r="C255" s="33">
        <v>1</v>
      </c>
      <c r="D255" s="33">
        <v>1</v>
      </c>
      <c r="E255" s="35" t="s">
        <v>517</v>
      </c>
      <c r="F255" s="35" t="s">
        <v>1365</v>
      </c>
      <c r="G255" s="35" t="s">
        <v>1364</v>
      </c>
      <c r="H255" s="35" t="s">
        <v>1359</v>
      </c>
      <c r="I255" s="35" t="s">
        <v>6</v>
      </c>
      <c r="J255" s="35" t="s">
        <v>1381</v>
      </c>
      <c r="K255" s="33" t="s">
        <v>194</v>
      </c>
      <c r="L255" s="35" t="s">
        <v>12</v>
      </c>
      <c r="M255" s="33" t="s">
        <v>1632</v>
      </c>
      <c r="N255" s="33" t="s">
        <v>280</v>
      </c>
      <c r="O255" s="33" t="s">
        <v>280</v>
      </c>
      <c r="P255" s="33" t="s">
        <v>194</v>
      </c>
      <c r="Q255" s="444">
        <v>170000000</v>
      </c>
      <c r="R255" s="444">
        <v>0</v>
      </c>
      <c r="S255" s="444">
        <v>0</v>
      </c>
      <c r="T255" s="444">
        <v>0</v>
      </c>
      <c r="U255" s="444">
        <v>0</v>
      </c>
      <c r="V255" s="445">
        <v>0</v>
      </c>
      <c r="W255" s="445">
        <v>0</v>
      </c>
      <c r="X255" s="444">
        <v>170000000</v>
      </c>
      <c r="Y255" s="446">
        <v>41851</v>
      </c>
      <c r="Z255" s="446">
        <v>50936</v>
      </c>
      <c r="AA255" s="444">
        <v>170000000</v>
      </c>
      <c r="AB255" s="444">
        <v>170000000</v>
      </c>
      <c r="AC255" s="444">
        <v>17.8</v>
      </c>
      <c r="AD255" s="444">
        <v>24.890410958904109</v>
      </c>
      <c r="AE255" s="447">
        <v>3.092E-2</v>
      </c>
      <c r="AF255" s="444">
        <v>3026000000</v>
      </c>
      <c r="AG255" s="445">
        <v>4231369863.0136986</v>
      </c>
      <c r="AH255" s="445">
        <v>5256400</v>
      </c>
      <c r="AI255" s="448">
        <v>17.8</v>
      </c>
      <c r="AJ255" s="448">
        <v>24.890410958904109</v>
      </c>
      <c r="AK255" s="449">
        <v>3.092E-2</v>
      </c>
      <c r="AL255" s="437" t="s">
        <v>1443</v>
      </c>
    </row>
    <row r="256" spans="1:38" ht="15" customHeight="1">
      <c r="A256" s="33">
        <v>20307000</v>
      </c>
      <c r="B256" s="33">
        <v>1</v>
      </c>
      <c r="C256" s="33">
        <v>1</v>
      </c>
      <c r="D256" s="33">
        <v>1</v>
      </c>
      <c r="E256" s="35" t="s">
        <v>517</v>
      </c>
      <c r="F256" s="35" t="s">
        <v>1365</v>
      </c>
      <c r="G256" s="35" t="s">
        <v>1364</v>
      </c>
      <c r="H256" s="35" t="s">
        <v>1359</v>
      </c>
      <c r="I256" s="35" t="s">
        <v>6</v>
      </c>
      <c r="J256" s="35" t="s">
        <v>1381</v>
      </c>
      <c r="K256" s="33" t="s">
        <v>194</v>
      </c>
      <c r="L256" s="35" t="s">
        <v>12</v>
      </c>
      <c r="M256" s="33" t="s">
        <v>1632</v>
      </c>
      <c r="N256" s="33" t="s">
        <v>281</v>
      </c>
      <c r="O256" s="33" t="s">
        <v>281</v>
      </c>
      <c r="P256" s="33" t="s">
        <v>194</v>
      </c>
      <c r="Q256" s="444">
        <v>50000000</v>
      </c>
      <c r="R256" s="444">
        <v>0</v>
      </c>
      <c r="S256" s="444">
        <v>0</v>
      </c>
      <c r="T256" s="444">
        <v>0</v>
      </c>
      <c r="U256" s="444">
        <v>0</v>
      </c>
      <c r="V256" s="445">
        <v>0</v>
      </c>
      <c r="W256" s="445">
        <v>0</v>
      </c>
      <c r="X256" s="444">
        <v>50000000</v>
      </c>
      <c r="Y256" s="446">
        <v>41851</v>
      </c>
      <c r="Z256" s="446">
        <v>50936</v>
      </c>
      <c r="AA256" s="444">
        <v>50000000</v>
      </c>
      <c r="AB256" s="444">
        <v>50000000</v>
      </c>
      <c r="AC256" s="444">
        <v>17.8</v>
      </c>
      <c r="AD256" s="444">
        <v>24.890410958904109</v>
      </c>
      <c r="AE256" s="447">
        <v>2.5399999999999999E-2</v>
      </c>
      <c r="AF256" s="444">
        <v>890000000</v>
      </c>
      <c r="AG256" s="445">
        <v>1244520547.9452055</v>
      </c>
      <c r="AH256" s="445">
        <v>1270000</v>
      </c>
      <c r="AI256" s="448">
        <v>17.8</v>
      </c>
      <c r="AJ256" s="448">
        <v>24.890410958904109</v>
      </c>
      <c r="AK256" s="449">
        <v>2.5399999999999999E-2</v>
      </c>
      <c r="AL256" s="437" t="s">
        <v>1443</v>
      </c>
    </row>
    <row r="257" spans="1:38" ht="15" customHeight="1">
      <c r="A257" s="33">
        <v>20309000</v>
      </c>
      <c r="B257" s="33">
        <v>1</v>
      </c>
      <c r="C257" s="33">
        <v>1</v>
      </c>
      <c r="D257" s="33">
        <v>1</v>
      </c>
      <c r="E257" s="35" t="s">
        <v>517</v>
      </c>
      <c r="F257" s="35" t="s">
        <v>1365</v>
      </c>
      <c r="G257" s="35" t="s">
        <v>1364</v>
      </c>
      <c r="H257" s="35" t="s">
        <v>1359</v>
      </c>
      <c r="I257" s="35" t="s">
        <v>6</v>
      </c>
      <c r="J257" s="35" t="s">
        <v>1381</v>
      </c>
      <c r="K257" s="33" t="s">
        <v>194</v>
      </c>
      <c r="L257" s="35" t="s">
        <v>12</v>
      </c>
      <c r="M257" s="33" t="s">
        <v>1632</v>
      </c>
      <c r="N257" s="33" t="s">
        <v>282</v>
      </c>
      <c r="O257" s="33" t="s">
        <v>282</v>
      </c>
      <c r="P257" s="33" t="s">
        <v>194</v>
      </c>
      <c r="Q257" s="444">
        <v>117121000</v>
      </c>
      <c r="R257" s="444">
        <v>0</v>
      </c>
      <c r="S257" s="444">
        <v>0</v>
      </c>
      <c r="T257" s="444">
        <v>1768825.84</v>
      </c>
      <c r="U257" s="444">
        <v>2209.1999999999998</v>
      </c>
      <c r="V257" s="445">
        <v>0</v>
      </c>
      <c r="W257" s="445">
        <v>0</v>
      </c>
      <c r="X257" s="444">
        <v>117121000</v>
      </c>
      <c r="Y257" s="446">
        <v>41957</v>
      </c>
      <c r="Z257" s="446">
        <v>50997</v>
      </c>
      <c r="AA257" s="444">
        <v>120000000</v>
      </c>
      <c r="AB257" s="444">
        <v>118012000</v>
      </c>
      <c r="AC257" s="444">
        <v>17.967123287671232</v>
      </c>
      <c r="AD257" s="444">
        <v>24.767123287671232</v>
      </c>
      <c r="AE257" s="447">
        <v>2.894E-2</v>
      </c>
      <c r="AF257" s="444">
        <v>2104327446.5753424</v>
      </c>
      <c r="AG257" s="445">
        <v>2900750246.5753422</v>
      </c>
      <c r="AH257" s="445">
        <v>3389481.74</v>
      </c>
      <c r="AI257" s="448">
        <v>17.967123287671232</v>
      </c>
      <c r="AJ257" s="448">
        <v>24.767123287671229</v>
      </c>
      <c r="AK257" s="449">
        <v>2.894E-2</v>
      </c>
      <c r="AL257" s="437" t="s">
        <v>1443</v>
      </c>
    </row>
    <row r="258" spans="1:38" ht="15" customHeight="1">
      <c r="A258" s="33">
        <v>20310000</v>
      </c>
      <c r="B258" s="33">
        <v>1</v>
      </c>
      <c r="C258" s="33">
        <v>1</v>
      </c>
      <c r="D258" s="33">
        <v>1</v>
      </c>
      <c r="E258" s="35" t="s">
        <v>517</v>
      </c>
      <c r="F258" s="35" t="s">
        <v>1365</v>
      </c>
      <c r="G258" s="35" t="s">
        <v>1364</v>
      </c>
      <c r="H258" s="35" t="s">
        <v>1359</v>
      </c>
      <c r="I258" s="35" t="s">
        <v>6</v>
      </c>
      <c r="J258" s="35" t="s">
        <v>1381</v>
      </c>
      <c r="K258" s="33" t="s">
        <v>194</v>
      </c>
      <c r="L258" s="35" t="s">
        <v>12</v>
      </c>
      <c r="M258" s="33" t="s">
        <v>1632</v>
      </c>
      <c r="N258" s="33" t="s">
        <v>283</v>
      </c>
      <c r="O258" s="33" t="s">
        <v>283</v>
      </c>
      <c r="P258" s="33" t="s">
        <v>194</v>
      </c>
      <c r="Q258" s="444">
        <v>23960400</v>
      </c>
      <c r="R258" s="444">
        <v>0</v>
      </c>
      <c r="S258" s="444">
        <v>0</v>
      </c>
      <c r="T258" s="444">
        <v>152046.78</v>
      </c>
      <c r="U258" s="444">
        <v>14974.9</v>
      </c>
      <c r="V258" s="445">
        <v>0</v>
      </c>
      <c r="W258" s="445">
        <v>0</v>
      </c>
      <c r="X258" s="444">
        <v>23960400</v>
      </c>
      <c r="Y258" s="446">
        <v>41957</v>
      </c>
      <c r="Z258" s="446">
        <v>50997</v>
      </c>
      <c r="AA258" s="444">
        <v>30000000</v>
      </c>
      <c r="AB258" s="444">
        <v>30000000</v>
      </c>
      <c r="AC258" s="444">
        <v>17.967123287671232</v>
      </c>
      <c r="AD258" s="444">
        <v>24.767123287671232</v>
      </c>
      <c r="AE258" s="447">
        <v>2.5150000000000002E-2</v>
      </c>
      <c r="AF258" s="444">
        <v>430499460.82191777</v>
      </c>
      <c r="AG258" s="445">
        <v>593430180.82191777</v>
      </c>
      <c r="AH258" s="445">
        <v>602604.06000000006</v>
      </c>
      <c r="AI258" s="448">
        <v>17.967123287671232</v>
      </c>
      <c r="AJ258" s="448">
        <v>24.767123287671232</v>
      </c>
      <c r="AK258" s="449">
        <v>2.5150000000000002E-2</v>
      </c>
      <c r="AL258" s="437" t="s">
        <v>1443</v>
      </c>
    </row>
    <row r="259" spans="1:38" ht="15" customHeight="1">
      <c r="A259" s="33">
        <v>20314000</v>
      </c>
      <c r="B259" s="33">
        <v>1</v>
      </c>
      <c r="C259" s="33">
        <v>1</v>
      </c>
      <c r="D259" s="33">
        <v>1</v>
      </c>
      <c r="E259" s="35" t="s">
        <v>517</v>
      </c>
      <c r="F259" s="35" t="s">
        <v>1365</v>
      </c>
      <c r="G259" s="35" t="s">
        <v>1364</v>
      </c>
      <c r="H259" s="35" t="s">
        <v>1359</v>
      </c>
      <c r="I259" s="35" t="s">
        <v>6</v>
      </c>
      <c r="J259" s="35" t="s">
        <v>1381</v>
      </c>
      <c r="K259" s="33" t="s">
        <v>194</v>
      </c>
      <c r="L259" s="35" t="s">
        <v>12</v>
      </c>
      <c r="M259" s="33" t="s">
        <v>1632</v>
      </c>
      <c r="N259" s="33" t="s">
        <v>284</v>
      </c>
      <c r="O259" s="33" t="s">
        <v>284</v>
      </c>
      <c r="P259" s="33" t="s">
        <v>194</v>
      </c>
      <c r="Q259" s="444">
        <v>11331706.18</v>
      </c>
      <c r="R259" s="444">
        <v>0</v>
      </c>
      <c r="S259" s="444">
        <v>0</v>
      </c>
      <c r="T259" s="444">
        <v>0</v>
      </c>
      <c r="U259" s="444">
        <v>0</v>
      </c>
      <c r="V259" s="445">
        <v>0</v>
      </c>
      <c r="W259" s="445">
        <v>0</v>
      </c>
      <c r="X259" s="444">
        <v>11331706.18</v>
      </c>
      <c r="Y259" s="446">
        <v>42040</v>
      </c>
      <c r="Z259" s="446">
        <v>51119</v>
      </c>
      <c r="AA259" s="444">
        <v>30000000</v>
      </c>
      <c r="AB259" s="444">
        <v>14400000</v>
      </c>
      <c r="AC259" s="444">
        <v>18.301369863013697</v>
      </c>
      <c r="AD259" s="444">
        <v>24.873972602739727</v>
      </c>
      <c r="AE259" s="447">
        <v>2.1855000000000003E-2</v>
      </c>
      <c r="AF259" s="444">
        <v>207385745.97917807</v>
      </c>
      <c r="AG259" s="445">
        <v>281864549.06361645</v>
      </c>
      <c r="AH259" s="445">
        <v>247654.43856390004</v>
      </c>
      <c r="AI259" s="448">
        <v>18.301369863013697</v>
      </c>
      <c r="AJ259" s="448">
        <v>24.873972602739727</v>
      </c>
      <c r="AK259" s="449">
        <v>2.1855000000000003E-2</v>
      </c>
      <c r="AL259" s="437" t="s">
        <v>1443</v>
      </c>
    </row>
    <row r="260" spans="1:38" ht="15" customHeight="1">
      <c r="A260" s="33">
        <v>20312000</v>
      </c>
      <c r="B260" s="33">
        <v>1</v>
      </c>
      <c r="C260" s="33">
        <v>1</v>
      </c>
      <c r="D260" s="33">
        <v>1</v>
      </c>
      <c r="E260" s="35" t="s">
        <v>517</v>
      </c>
      <c r="F260" s="35" t="s">
        <v>1365</v>
      </c>
      <c r="G260" s="35" t="s">
        <v>1364</v>
      </c>
      <c r="H260" s="35" t="s">
        <v>1359</v>
      </c>
      <c r="I260" s="35" t="s">
        <v>6</v>
      </c>
      <c r="J260" s="35" t="s">
        <v>1381</v>
      </c>
      <c r="K260" s="33" t="s">
        <v>194</v>
      </c>
      <c r="L260" s="35" t="s">
        <v>12</v>
      </c>
      <c r="M260" s="33" t="s">
        <v>1632</v>
      </c>
      <c r="N260" s="33" t="s">
        <v>1402</v>
      </c>
      <c r="O260" s="33" t="s">
        <v>1402</v>
      </c>
      <c r="P260" s="33" t="s">
        <v>194</v>
      </c>
      <c r="Q260" s="444">
        <v>0</v>
      </c>
      <c r="R260" s="444">
        <v>0</v>
      </c>
      <c r="S260" s="444">
        <v>0</v>
      </c>
      <c r="T260" s="444">
        <v>0</v>
      </c>
      <c r="U260" s="444">
        <v>0</v>
      </c>
      <c r="V260" s="444">
        <v>0</v>
      </c>
      <c r="W260" s="445">
        <v>0</v>
      </c>
      <c r="X260" s="444">
        <v>0</v>
      </c>
      <c r="Y260" s="444"/>
      <c r="Z260" s="444"/>
      <c r="AA260" s="444">
        <v>0</v>
      </c>
      <c r="AB260" s="444">
        <v>0</v>
      </c>
      <c r="AC260" s="444">
        <v>0</v>
      </c>
      <c r="AD260" s="444">
        <v>0</v>
      </c>
      <c r="AE260" s="444">
        <v>0</v>
      </c>
      <c r="AF260" s="444">
        <v>0</v>
      </c>
      <c r="AG260" s="445">
        <v>0</v>
      </c>
      <c r="AH260" s="445">
        <v>0</v>
      </c>
      <c r="AI260" s="444">
        <v>0</v>
      </c>
      <c r="AJ260" s="444">
        <v>0</v>
      </c>
      <c r="AK260" s="444">
        <v>0</v>
      </c>
    </row>
    <row r="261" spans="1:38" ht="15" customHeight="1">
      <c r="A261" s="33">
        <v>20313000</v>
      </c>
      <c r="B261" s="33">
        <v>1</v>
      </c>
      <c r="C261" s="33">
        <v>1</v>
      </c>
      <c r="D261" s="33">
        <v>1</v>
      </c>
      <c r="E261" s="35" t="s">
        <v>517</v>
      </c>
      <c r="F261" s="35" t="s">
        <v>1365</v>
      </c>
      <c r="G261" s="35" t="s">
        <v>1364</v>
      </c>
      <c r="H261" s="35" t="s">
        <v>1359</v>
      </c>
      <c r="I261" s="35" t="s">
        <v>6</v>
      </c>
      <c r="J261" s="35" t="s">
        <v>1381</v>
      </c>
      <c r="K261" s="33" t="s">
        <v>194</v>
      </c>
      <c r="L261" s="35" t="s">
        <v>12</v>
      </c>
      <c r="M261" s="33" t="s">
        <v>1632</v>
      </c>
      <c r="N261" s="33" t="s">
        <v>285</v>
      </c>
      <c r="O261" s="33" t="s">
        <v>285</v>
      </c>
      <c r="P261" s="33" t="s">
        <v>194</v>
      </c>
      <c r="Q261" s="444">
        <v>68706438.030000001</v>
      </c>
      <c r="R261" s="444">
        <v>-10623.74</v>
      </c>
      <c r="S261" s="444">
        <v>0</v>
      </c>
      <c r="T261" s="444">
        <v>0</v>
      </c>
      <c r="U261" s="444">
        <v>0</v>
      </c>
      <c r="V261" s="445">
        <v>0</v>
      </c>
      <c r="W261" s="445">
        <v>0</v>
      </c>
      <c r="X261" s="444">
        <v>68695814.290000007</v>
      </c>
      <c r="Y261" s="446">
        <v>42040</v>
      </c>
      <c r="Z261" s="446">
        <v>51119</v>
      </c>
      <c r="AA261" s="444">
        <v>80000000</v>
      </c>
      <c r="AB261" s="444">
        <v>73162121.799999997</v>
      </c>
      <c r="AC261" s="444">
        <v>18.301369863013697</v>
      </c>
      <c r="AD261" s="444">
        <v>24.873972602739727</v>
      </c>
      <c r="AE261" s="447">
        <v>2.2105E-2</v>
      </c>
      <c r="AF261" s="444">
        <v>1257227505.3621919</v>
      </c>
      <c r="AG261" s="445">
        <v>1708737802.5723565</v>
      </c>
      <c r="AH261" s="445">
        <v>1518520.9748804502</v>
      </c>
      <c r="AI261" s="448">
        <v>18.301369863013697</v>
      </c>
      <c r="AJ261" s="448">
        <v>24.873972602739727</v>
      </c>
      <c r="AK261" s="449">
        <v>2.2105E-2</v>
      </c>
      <c r="AL261" s="437" t="s">
        <v>1443</v>
      </c>
    </row>
    <row r="262" spans="1:38" ht="15" customHeight="1">
      <c r="A262" s="33">
        <v>20311000</v>
      </c>
      <c r="B262" s="33">
        <v>1</v>
      </c>
      <c r="C262" s="33">
        <v>1</v>
      </c>
      <c r="D262" s="33">
        <v>1</v>
      </c>
      <c r="E262" s="35" t="s">
        <v>517</v>
      </c>
      <c r="F262" s="35" t="s">
        <v>1365</v>
      </c>
      <c r="G262" s="35" t="s">
        <v>1364</v>
      </c>
      <c r="H262" s="35" t="s">
        <v>1359</v>
      </c>
      <c r="I262" s="35" t="s">
        <v>6</v>
      </c>
      <c r="J262" s="35" t="s">
        <v>1381</v>
      </c>
      <c r="K262" s="33" t="s">
        <v>194</v>
      </c>
      <c r="L262" s="35" t="s">
        <v>12</v>
      </c>
      <c r="M262" s="33" t="s">
        <v>1632</v>
      </c>
      <c r="N262" s="33" t="s">
        <v>286</v>
      </c>
      <c r="O262" s="33" t="s">
        <v>286</v>
      </c>
      <c r="P262" s="33" t="s">
        <v>194</v>
      </c>
      <c r="Q262" s="444">
        <v>500000000</v>
      </c>
      <c r="R262" s="444">
        <v>0</v>
      </c>
      <c r="S262" s="444">
        <v>0</v>
      </c>
      <c r="T262" s="444">
        <v>0</v>
      </c>
      <c r="U262" s="444">
        <v>0</v>
      </c>
      <c r="V262" s="445">
        <v>0</v>
      </c>
      <c r="W262" s="445">
        <v>0</v>
      </c>
      <c r="X262" s="444">
        <v>500000000</v>
      </c>
      <c r="Y262" s="446">
        <v>42040</v>
      </c>
      <c r="Z262" s="446">
        <v>49324</v>
      </c>
      <c r="AA262" s="444">
        <v>500000000</v>
      </c>
      <c r="AB262" s="444">
        <v>500000000</v>
      </c>
      <c r="AC262" s="444">
        <v>13.383561643835616</v>
      </c>
      <c r="AD262" s="444">
        <v>19.956164383561642</v>
      </c>
      <c r="AE262" s="447">
        <v>2.9780000000000001E-2</v>
      </c>
      <c r="AF262" s="444">
        <v>6691780821.9178085</v>
      </c>
      <c r="AG262" s="445">
        <v>9978082191.7808208</v>
      </c>
      <c r="AH262" s="445">
        <v>14890000</v>
      </c>
      <c r="AI262" s="448">
        <v>13.383561643835616</v>
      </c>
      <c r="AJ262" s="448">
        <v>19.956164383561642</v>
      </c>
      <c r="AK262" s="449">
        <v>2.9780000000000001E-2</v>
      </c>
      <c r="AL262" s="437" t="s">
        <v>1443</v>
      </c>
    </row>
    <row r="263" spans="1:38" ht="15" customHeight="1">
      <c r="A263" s="33">
        <v>20318000</v>
      </c>
      <c r="B263" s="33">
        <v>1</v>
      </c>
      <c r="C263" s="33">
        <v>1</v>
      </c>
      <c r="D263" s="33">
        <v>1</v>
      </c>
      <c r="E263" s="35" t="s">
        <v>517</v>
      </c>
      <c r="F263" s="35" t="s">
        <v>1365</v>
      </c>
      <c r="G263" s="35" t="s">
        <v>1364</v>
      </c>
      <c r="H263" s="35" t="s">
        <v>1359</v>
      </c>
      <c r="I263" s="35" t="s">
        <v>6</v>
      </c>
      <c r="J263" s="35" t="s">
        <v>1381</v>
      </c>
      <c r="K263" s="33" t="s">
        <v>194</v>
      </c>
      <c r="L263" s="35" t="s">
        <v>12</v>
      </c>
      <c r="M263" s="33" t="s">
        <v>1632</v>
      </c>
      <c r="N263" s="33" t="s">
        <v>287</v>
      </c>
      <c r="O263" s="33" t="s">
        <v>287</v>
      </c>
      <c r="P263" s="33" t="s">
        <v>194</v>
      </c>
      <c r="Q263" s="444">
        <v>28500000</v>
      </c>
      <c r="R263" s="444">
        <v>0</v>
      </c>
      <c r="S263" s="444">
        <v>0</v>
      </c>
      <c r="T263" s="444">
        <v>0</v>
      </c>
      <c r="U263" s="444">
        <v>0</v>
      </c>
      <c r="V263" s="445">
        <v>0</v>
      </c>
      <c r="W263" s="445">
        <v>0</v>
      </c>
      <c r="X263" s="444">
        <v>28500000</v>
      </c>
      <c r="Y263" s="446">
        <v>42277</v>
      </c>
      <c r="Z263" s="446">
        <v>51271</v>
      </c>
      <c r="AA263" s="444">
        <v>30000000</v>
      </c>
      <c r="AB263" s="444">
        <v>30000000</v>
      </c>
      <c r="AC263" s="444">
        <v>18.717808219178082</v>
      </c>
      <c r="AD263" s="444">
        <v>24.641095890410959</v>
      </c>
      <c r="AE263" s="447">
        <v>2.5499999999999998E-2</v>
      </c>
      <c r="AF263" s="444">
        <v>533457534.24657536</v>
      </c>
      <c r="AG263" s="445">
        <v>702271232.87671232</v>
      </c>
      <c r="AH263" s="445">
        <v>726750</v>
      </c>
      <c r="AI263" s="448">
        <v>18.717808219178082</v>
      </c>
      <c r="AJ263" s="448">
        <v>24.641095890410959</v>
      </c>
      <c r="AK263" s="449">
        <v>2.5499999999999998E-2</v>
      </c>
      <c r="AL263" s="437" t="s">
        <v>1443</v>
      </c>
    </row>
    <row r="264" spans="1:38" ht="15" customHeight="1">
      <c r="A264" s="33">
        <v>20317000</v>
      </c>
      <c r="B264" s="33">
        <v>1</v>
      </c>
      <c r="C264" s="33">
        <v>1</v>
      </c>
      <c r="D264" s="33">
        <v>1</v>
      </c>
      <c r="E264" s="35" t="s">
        <v>517</v>
      </c>
      <c r="F264" s="35" t="s">
        <v>1365</v>
      </c>
      <c r="G264" s="35" t="s">
        <v>1364</v>
      </c>
      <c r="H264" s="35" t="s">
        <v>1359</v>
      </c>
      <c r="I264" s="35" t="s">
        <v>6</v>
      </c>
      <c r="J264" s="35" t="s">
        <v>1381</v>
      </c>
      <c r="K264" s="33" t="s">
        <v>194</v>
      </c>
      <c r="L264" s="35" t="s">
        <v>12</v>
      </c>
      <c r="M264" s="33" t="s">
        <v>1632</v>
      </c>
      <c r="N264" s="33" t="s">
        <v>288</v>
      </c>
      <c r="O264" s="33" t="s">
        <v>288</v>
      </c>
      <c r="P264" s="33" t="s">
        <v>194</v>
      </c>
      <c r="Q264" s="444">
        <v>42085000</v>
      </c>
      <c r="R264" s="444">
        <v>0</v>
      </c>
      <c r="S264" s="444">
        <v>0</v>
      </c>
      <c r="T264" s="444">
        <v>0</v>
      </c>
      <c r="U264" s="444">
        <v>0</v>
      </c>
      <c r="V264" s="445">
        <v>0</v>
      </c>
      <c r="W264" s="445">
        <v>0</v>
      </c>
      <c r="X264" s="444">
        <v>42085000</v>
      </c>
      <c r="Y264" s="446">
        <v>42277</v>
      </c>
      <c r="Z264" s="446">
        <v>51271</v>
      </c>
      <c r="AA264" s="444">
        <v>50000000</v>
      </c>
      <c r="AB264" s="444">
        <v>50000000</v>
      </c>
      <c r="AC264" s="444">
        <v>18.717808219178082</v>
      </c>
      <c r="AD264" s="444">
        <v>24.641095890410959</v>
      </c>
      <c r="AE264" s="447">
        <v>2.2105E-2</v>
      </c>
      <c r="AF264" s="444">
        <v>787738958.9041096</v>
      </c>
      <c r="AG264" s="445">
        <v>1037020520.5479453</v>
      </c>
      <c r="AH264" s="445">
        <v>930288.92499999993</v>
      </c>
      <c r="AI264" s="448">
        <v>18.717808219178082</v>
      </c>
      <c r="AJ264" s="448">
        <v>24.641095890410959</v>
      </c>
      <c r="AK264" s="449">
        <v>2.2105E-2</v>
      </c>
      <c r="AL264" s="437" t="s">
        <v>1443</v>
      </c>
    </row>
    <row r="265" spans="1:38" ht="15" customHeight="1">
      <c r="A265" s="33">
        <v>20316000</v>
      </c>
      <c r="B265" s="33">
        <v>1</v>
      </c>
      <c r="C265" s="33">
        <v>1</v>
      </c>
      <c r="D265" s="33">
        <v>1</v>
      </c>
      <c r="E265" s="35" t="s">
        <v>517</v>
      </c>
      <c r="F265" s="35" t="s">
        <v>1365</v>
      </c>
      <c r="G265" s="35" t="s">
        <v>1364</v>
      </c>
      <c r="H265" s="35" t="s">
        <v>1359</v>
      </c>
      <c r="I265" s="35" t="s">
        <v>6</v>
      </c>
      <c r="J265" s="35" t="s">
        <v>1381</v>
      </c>
      <c r="K265" s="33" t="s">
        <v>194</v>
      </c>
      <c r="L265" s="35" t="s">
        <v>12</v>
      </c>
      <c r="M265" s="33" t="s">
        <v>1632</v>
      </c>
      <c r="N265" s="33" t="s">
        <v>289</v>
      </c>
      <c r="O265" s="33" t="s">
        <v>289</v>
      </c>
      <c r="P265" s="33" t="s">
        <v>194</v>
      </c>
      <c r="Q265" s="444">
        <v>160000000</v>
      </c>
      <c r="R265" s="444">
        <v>0</v>
      </c>
      <c r="S265" s="444">
        <v>0</v>
      </c>
      <c r="T265" s="444">
        <v>0</v>
      </c>
      <c r="U265" s="444">
        <v>0</v>
      </c>
      <c r="V265" s="445">
        <v>0</v>
      </c>
      <c r="W265" s="445">
        <v>0</v>
      </c>
      <c r="X265" s="444">
        <v>160000000</v>
      </c>
      <c r="Y265" s="446">
        <v>42171</v>
      </c>
      <c r="Z265" s="446">
        <v>51606</v>
      </c>
      <c r="AA265" s="444">
        <v>300000000</v>
      </c>
      <c r="AB265" s="444">
        <v>160000000</v>
      </c>
      <c r="AC265" s="444">
        <v>19.635616438356163</v>
      </c>
      <c r="AD265" s="444">
        <v>25.849315068493151</v>
      </c>
      <c r="AE265" s="447">
        <v>3.2460000000000003E-2</v>
      </c>
      <c r="AF265" s="444">
        <v>3141698630.1369863</v>
      </c>
      <c r="AG265" s="445">
        <v>4135890410.9589043</v>
      </c>
      <c r="AH265" s="445">
        <v>5193600</v>
      </c>
      <c r="AI265" s="448">
        <v>19.635616438356163</v>
      </c>
      <c r="AJ265" s="448">
        <v>25.849315068493151</v>
      </c>
      <c r="AK265" s="449">
        <v>3.2460000000000003E-2</v>
      </c>
      <c r="AL265" s="437" t="s">
        <v>1443</v>
      </c>
    </row>
    <row r="266" spans="1:38" ht="15" customHeight="1">
      <c r="A266" s="33">
        <v>20320000</v>
      </c>
      <c r="B266" s="33">
        <v>1</v>
      </c>
      <c r="C266" s="33">
        <v>1</v>
      </c>
      <c r="D266" s="33">
        <v>1</v>
      </c>
      <c r="E266" s="35" t="s">
        <v>517</v>
      </c>
      <c r="F266" s="35" t="s">
        <v>1365</v>
      </c>
      <c r="G266" s="35" t="s">
        <v>1364</v>
      </c>
      <c r="H266" s="35" t="s">
        <v>1359</v>
      </c>
      <c r="I266" s="35" t="s">
        <v>6</v>
      </c>
      <c r="J266" s="35" t="s">
        <v>1381</v>
      </c>
      <c r="K266" s="33" t="s">
        <v>194</v>
      </c>
      <c r="L266" s="35" t="s">
        <v>12</v>
      </c>
      <c r="M266" s="33" t="s">
        <v>1632</v>
      </c>
      <c r="N266" s="33" t="s">
        <v>290</v>
      </c>
      <c r="O266" s="33" t="s">
        <v>290</v>
      </c>
      <c r="P266" s="33" t="s">
        <v>194</v>
      </c>
      <c r="Q266" s="444">
        <v>114546500</v>
      </c>
      <c r="R266" s="444">
        <v>0</v>
      </c>
      <c r="S266" s="444">
        <v>0</v>
      </c>
      <c r="T266" s="444">
        <v>1058562.3999999999</v>
      </c>
      <c r="U266" s="444">
        <v>15207.99</v>
      </c>
      <c r="V266" s="445">
        <v>0</v>
      </c>
      <c r="W266" s="445">
        <v>0</v>
      </c>
      <c r="X266" s="444">
        <v>114546500</v>
      </c>
      <c r="Y266" s="446">
        <v>42674</v>
      </c>
      <c r="Z266" s="446">
        <v>51728</v>
      </c>
      <c r="AA266" s="444">
        <v>118000000</v>
      </c>
      <c r="AB266" s="444">
        <v>118000000</v>
      </c>
      <c r="AC266" s="444">
        <v>19.969863013698632</v>
      </c>
      <c r="AD266" s="444">
        <v>24.805479452054794</v>
      </c>
      <c r="AE266" s="447">
        <v>2.5233333333333333E-2</v>
      </c>
      <c r="AF266" s="444">
        <v>2287477913.6986303</v>
      </c>
      <c r="AG266" s="445">
        <v>2841380852.0547943</v>
      </c>
      <c r="AH266" s="445">
        <v>2890390.0166666666</v>
      </c>
      <c r="AI266" s="448">
        <v>19.969863013698632</v>
      </c>
      <c r="AJ266" s="448">
        <v>24.805479452054794</v>
      </c>
      <c r="AK266" s="449">
        <v>2.5233333333333333E-2</v>
      </c>
      <c r="AL266" s="437" t="s">
        <v>1443</v>
      </c>
    </row>
    <row r="267" spans="1:38" ht="15" customHeight="1">
      <c r="A267" s="33">
        <v>20321000</v>
      </c>
      <c r="B267" s="33">
        <v>1</v>
      </c>
      <c r="C267" s="33">
        <v>1</v>
      </c>
      <c r="D267" s="33">
        <v>1</v>
      </c>
      <c r="E267" s="35" t="s">
        <v>517</v>
      </c>
      <c r="F267" s="35" t="s">
        <v>1365</v>
      </c>
      <c r="G267" s="35" t="s">
        <v>1364</v>
      </c>
      <c r="H267" s="35" t="s">
        <v>1359</v>
      </c>
      <c r="I267" s="35" t="s">
        <v>6</v>
      </c>
      <c r="J267" s="35" t="s">
        <v>1381</v>
      </c>
      <c r="K267" s="33" t="s">
        <v>194</v>
      </c>
      <c r="L267" s="35" t="s">
        <v>12</v>
      </c>
      <c r="M267" s="33" t="s">
        <v>1632</v>
      </c>
      <c r="N267" s="33" t="s">
        <v>291</v>
      </c>
      <c r="O267" s="33" t="s">
        <v>291</v>
      </c>
      <c r="P267" s="33" t="s">
        <v>194</v>
      </c>
      <c r="Q267" s="444">
        <v>23211160.350000001</v>
      </c>
      <c r="R267" s="444">
        <v>0</v>
      </c>
      <c r="S267" s="444">
        <v>0</v>
      </c>
      <c r="T267" s="444">
        <v>287754.8</v>
      </c>
      <c r="U267" s="444">
        <v>0</v>
      </c>
      <c r="V267" s="445">
        <v>0</v>
      </c>
      <c r="W267" s="445">
        <v>0</v>
      </c>
      <c r="X267" s="444">
        <v>23211160.350000001</v>
      </c>
      <c r="Y267" s="446">
        <v>42674</v>
      </c>
      <c r="Z267" s="446">
        <v>51728</v>
      </c>
      <c r="AA267" s="444">
        <v>25000000</v>
      </c>
      <c r="AB267" s="444">
        <v>25000000</v>
      </c>
      <c r="AC267" s="444">
        <v>19.969863013698632</v>
      </c>
      <c r="AD267" s="444">
        <v>24.805479452054794</v>
      </c>
      <c r="AE267" s="447">
        <v>2.5000000000000001E-2</v>
      </c>
      <c r="AF267" s="444">
        <v>463523692.57849324</v>
      </c>
      <c r="AG267" s="445">
        <v>575763961.12027395</v>
      </c>
      <c r="AH267" s="445">
        <v>580279.00875000004</v>
      </c>
      <c r="AI267" s="448">
        <v>19.969863013698632</v>
      </c>
      <c r="AJ267" s="448">
        <v>24.80547945205479</v>
      </c>
      <c r="AK267" s="449">
        <v>2.5000000000000001E-2</v>
      </c>
      <c r="AL267" s="437" t="s">
        <v>1443</v>
      </c>
    </row>
    <row r="268" spans="1:38" ht="15" customHeight="1">
      <c r="A268" s="33">
        <v>20322000</v>
      </c>
      <c r="B268" s="33">
        <v>1</v>
      </c>
      <c r="C268" s="33">
        <v>1</v>
      </c>
      <c r="D268" s="33">
        <v>1</v>
      </c>
      <c r="E268" s="35" t="s">
        <v>517</v>
      </c>
      <c r="F268" s="35" t="s">
        <v>1365</v>
      </c>
      <c r="G268" s="35" t="s">
        <v>1364</v>
      </c>
      <c r="H268" s="35" t="s">
        <v>1359</v>
      </c>
      <c r="I268" s="35" t="s">
        <v>6</v>
      </c>
      <c r="J268" s="35" t="s">
        <v>1381</v>
      </c>
      <c r="K268" s="33" t="s">
        <v>194</v>
      </c>
      <c r="L268" s="35" t="s">
        <v>12</v>
      </c>
      <c r="M268" s="33" t="s">
        <v>1632</v>
      </c>
      <c r="N268" s="33" t="s">
        <v>292</v>
      </c>
      <c r="O268" s="33" t="s">
        <v>292</v>
      </c>
      <c r="P268" s="33" t="s">
        <v>194</v>
      </c>
      <c r="Q268" s="444">
        <v>159513936.72</v>
      </c>
      <c r="R268" s="444">
        <v>0</v>
      </c>
      <c r="S268" s="444">
        <v>0</v>
      </c>
      <c r="T268" s="444">
        <v>2570192.59</v>
      </c>
      <c r="U268" s="444">
        <v>0</v>
      </c>
      <c r="V268" s="445">
        <v>0</v>
      </c>
      <c r="W268" s="445">
        <v>0</v>
      </c>
      <c r="X268" s="444">
        <v>159513936.72</v>
      </c>
      <c r="Y268" s="446">
        <v>42674</v>
      </c>
      <c r="Z268" s="446">
        <v>51728</v>
      </c>
      <c r="AA268" s="444">
        <v>159804462.13</v>
      </c>
      <c r="AB268" s="444">
        <v>159513936.72</v>
      </c>
      <c r="AC268" s="444">
        <v>19.969863013698632</v>
      </c>
      <c r="AD268" s="444">
        <v>24.805479452054794</v>
      </c>
      <c r="AE268" s="447">
        <v>3.286E-2</v>
      </c>
      <c r="AF268" s="444">
        <v>3185471465.074192</v>
      </c>
      <c r="AG268" s="445">
        <v>3956819679.6243286</v>
      </c>
      <c r="AH268" s="445">
        <v>5241627.9606192</v>
      </c>
      <c r="AI268" s="448">
        <v>19.969863013698632</v>
      </c>
      <c r="AJ268" s="448">
        <v>24.805479452054794</v>
      </c>
      <c r="AK268" s="449">
        <v>3.286E-2</v>
      </c>
      <c r="AL268" s="437" t="s">
        <v>1443</v>
      </c>
    </row>
    <row r="269" spans="1:38" ht="15" customHeight="1">
      <c r="A269" s="33">
        <v>20323000</v>
      </c>
      <c r="B269" s="33">
        <v>1</v>
      </c>
      <c r="C269" s="33">
        <v>1</v>
      </c>
      <c r="D269" s="33">
        <v>1</v>
      </c>
      <c r="E269" s="35" t="s">
        <v>517</v>
      </c>
      <c r="F269" s="35" t="s">
        <v>1365</v>
      </c>
      <c r="G269" s="35" t="s">
        <v>1364</v>
      </c>
      <c r="H269" s="35" t="s">
        <v>1359</v>
      </c>
      <c r="I269" s="35" t="s">
        <v>6</v>
      </c>
      <c r="J269" s="35" t="s">
        <v>1381</v>
      </c>
      <c r="K269" s="33" t="s">
        <v>194</v>
      </c>
      <c r="L269" s="35" t="s">
        <v>12</v>
      </c>
      <c r="M269" s="33" t="s">
        <v>1632</v>
      </c>
      <c r="N269" s="33" t="s">
        <v>293</v>
      </c>
      <c r="O269" s="33" t="s">
        <v>293</v>
      </c>
      <c r="P269" s="33" t="s">
        <v>194</v>
      </c>
      <c r="Q269" s="444">
        <v>19019299.73</v>
      </c>
      <c r="R269" s="444">
        <v>0</v>
      </c>
      <c r="S269" s="444">
        <v>0</v>
      </c>
      <c r="T269" s="444">
        <v>0</v>
      </c>
      <c r="U269" s="444">
        <v>0</v>
      </c>
      <c r="V269" s="445">
        <v>0</v>
      </c>
      <c r="W269" s="445">
        <v>0</v>
      </c>
      <c r="X269" s="444">
        <v>19019299.73</v>
      </c>
      <c r="Y269" s="446">
        <v>42703</v>
      </c>
      <c r="Z269" s="446">
        <v>51789</v>
      </c>
      <c r="AA269" s="444">
        <v>19251980.489999998</v>
      </c>
      <c r="AB269" s="444">
        <v>19019299.73</v>
      </c>
      <c r="AC269" s="444">
        <v>20.136986301369863</v>
      </c>
      <c r="AD269" s="444">
        <v>24.893150684931506</v>
      </c>
      <c r="AE269" s="447">
        <v>1.9390000000000001E-2</v>
      </c>
      <c r="AF269" s="444">
        <v>382991378.12465751</v>
      </c>
      <c r="AG269" s="445">
        <v>473450294.10076714</v>
      </c>
      <c r="AH269" s="445">
        <v>368784.22176470002</v>
      </c>
      <c r="AI269" s="448">
        <v>20.136986301369863</v>
      </c>
      <c r="AJ269" s="448">
        <v>24.893150684931506</v>
      </c>
      <c r="AK269" s="449">
        <v>1.9390000000000001E-2</v>
      </c>
      <c r="AL269" s="437" t="s">
        <v>1443</v>
      </c>
    </row>
    <row r="270" spans="1:38" ht="15" customHeight="1">
      <c r="A270" s="33">
        <v>20324000</v>
      </c>
      <c r="B270" s="33">
        <v>1</v>
      </c>
      <c r="C270" s="33">
        <v>1</v>
      </c>
      <c r="D270" s="33">
        <v>1</v>
      </c>
      <c r="E270" s="35" t="s">
        <v>517</v>
      </c>
      <c r="F270" s="35" t="s">
        <v>1365</v>
      </c>
      <c r="G270" s="35" t="s">
        <v>1364</v>
      </c>
      <c r="H270" s="35" t="s">
        <v>1359</v>
      </c>
      <c r="I270" s="35" t="s">
        <v>6</v>
      </c>
      <c r="J270" s="35" t="s">
        <v>1381</v>
      </c>
      <c r="K270" s="33" t="s">
        <v>194</v>
      </c>
      <c r="L270" s="35" t="s">
        <v>12</v>
      </c>
      <c r="M270" s="33" t="s">
        <v>1632</v>
      </c>
      <c r="N270" s="33" t="s">
        <v>294</v>
      </c>
      <c r="O270" s="33" t="s">
        <v>294</v>
      </c>
      <c r="P270" s="33" t="s">
        <v>194</v>
      </c>
      <c r="Q270" s="444">
        <v>49279586.75</v>
      </c>
      <c r="R270" s="444">
        <v>0</v>
      </c>
      <c r="S270" s="444">
        <v>0</v>
      </c>
      <c r="T270" s="444">
        <v>0</v>
      </c>
      <c r="U270" s="444">
        <v>0</v>
      </c>
      <c r="V270" s="445">
        <v>0</v>
      </c>
      <c r="W270" s="445">
        <v>0</v>
      </c>
      <c r="X270" s="444">
        <v>49279586.75</v>
      </c>
      <c r="Y270" s="446">
        <v>42843</v>
      </c>
      <c r="Z270" s="446">
        <v>51881</v>
      </c>
      <c r="AA270" s="444">
        <v>60000000</v>
      </c>
      <c r="AB270" s="444">
        <v>60000000</v>
      </c>
      <c r="AC270" s="444">
        <v>20.389041095890413</v>
      </c>
      <c r="AD270" s="444">
        <v>24.761643835616439</v>
      </c>
      <c r="AE270" s="447">
        <v>2.5233333333333333E-2</v>
      </c>
      <c r="AF270" s="444">
        <v>1004763519.4342467</v>
      </c>
      <c r="AG270" s="445">
        <v>1220243575.4698632</v>
      </c>
      <c r="AH270" s="445">
        <v>1243488.2389916666</v>
      </c>
      <c r="AI270" s="448">
        <v>20.389041095890413</v>
      </c>
      <c r="AJ270" s="448">
        <v>24.761643835616443</v>
      </c>
      <c r="AK270" s="449">
        <v>2.5233333333333333E-2</v>
      </c>
      <c r="AL270" s="437" t="s">
        <v>1443</v>
      </c>
    </row>
    <row r="271" spans="1:38" ht="15" customHeight="1">
      <c r="A271" s="33">
        <v>20325000</v>
      </c>
      <c r="B271" s="33">
        <v>1</v>
      </c>
      <c r="C271" s="33">
        <v>1</v>
      </c>
      <c r="D271" s="33">
        <v>1</v>
      </c>
      <c r="E271" s="35" t="s">
        <v>517</v>
      </c>
      <c r="F271" s="35" t="s">
        <v>1365</v>
      </c>
      <c r="G271" s="35" t="s">
        <v>1364</v>
      </c>
      <c r="H271" s="35" t="s">
        <v>1359</v>
      </c>
      <c r="I271" s="35" t="s">
        <v>6</v>
      </c>
      <c r="J271" s="35" t="s">
        <v>1381</v>
      </c>
      <c r="K271" s="33" t="s">
        <v>194</v>
      </c>
      <c r="L271" s="35" t="s">
        <v>12</v>
      </c>
      <c r="M271" s="33" t="s">
        <v>1632</v>
      </c>
      <c r="N271" s="33" t="s">
        <v>295</v>
      </c>
      <c r="O271" s="33" t="s">
        <v>295</v>
      </c>
      <c r="P271" s="33" t="s">
        <v>194</v>
      </c>
      <c r="Q271" s="444">
        <v>10389490.07</v>
      </c>
      <c r="R271" s="444">
        <v>0</v>
      </c>
      <c r="S271" s="444">
        <v>0</v>
      </c>
      <c r="T271" s="444">
        <v>65929.14</v>
      </c>
      <c r="U271" s="444">
        <v>5103.43</v>
      </c>
      <c r="V271" s="445">
        <v>0</v>
      </c>
      <c r="W271" s="445">
        <v>0</v>
      </c>
      <c r="X271" s="444">
        <v>10389490.07</v>
      </c>
      <c r="Y271" s="446">
        <v>42881</v>
      </c>
      <c r="Z271" s="446">
        <v>51912</v>
      </c>
      <c r="AA271" s="444">
        <v>12447779</v>
      </c>
      <c r="AB271" s="444">
        <v>12447779</v>
      </c>
      <c r="AC271" s="444">
        <v>20.473972602739725</v>
      </c>
      <c r="AD271" s="444">
        <v>24.742465753424657</v>
      </c>
      <c r="AE271" s="447">
        <v>2.5150000000000002E-2</v>
      </c>
      <c r="AF271" s="444">
        <v>212714135.04961643</v>
      </c>
      <c r="AG271" s="445">
        <v>257061602.25252056</v>
      </c>
      <c r="AH271" s="445">
        <v>261295.67526050002</v>
      </c>
      <c r="AI271" s="448">
        <v>20.473972602739725</v>
      </c>
      <c r="AJ271" s="448">
        <v>24.742465753424657</v>
      </c>
      <c r="AK271" s="449">
        <v>2.5150000000000002E-2</v>
      </c>
      <c r="AL271" s="437" t="s">
        <v>1443</v>
      </c>
    </row>
    <row r="272" spans="1:38" ht="15" customHeight="1">
      <c r="A272" s="33">
        <v>20333000</v>
      </c>
      <c r="B272" s="33">
        <v>1</v>
      </c>
      <c r="C272" s="33">
        <v>1</v>
      </c>
      <c r="D272" s="33">
        <v>1</v>
      </c>
      <c r="E272" s="35" t="s">
        <v>517</v>
      </c>
      <c r="F272" s="35" t="s">
        <v>1365</v>
      </c>
      <c r="G272" s="35" t="s">
        <v>1364</v>
      </c>
      <c r="H272" s="35" t="s">
        <v>1359</v>
      </c>
      <c r="I272" s="35" t="s">
        <v>6</v>
      </c>
      <c r="J272" s="35" t="s">
        <v>1381</v>
      </c>
      <c r="K272" s="33" t="s">
        <v>194</v>
      </c>
      <c r="L272" s="35" t="s">
        <v>12</v>
      </c>
      <c r="M272" s="33" t="s">
        <v>1632</v>
      </c>
      <c r="N272" s="33" t="s">
        <v>296</v>
      </c>
      <c r="O272" s="33" t="s">
        <v>296</v>
      </c>
      <c r="P272" s="33" t="s">
        <v>194</v>
      </c>
      <c r="Q272" s="444">
        <v>35962509.289999999</v>
      </c>
      <c r="R272" s="444">
        <v>0</v>
      </c>
      <c r="S272" s="444">
        <v>0</v>
      </c>
      <c r="T272" s="444">
        <v>0</v>
      </c>
      <c r="U272" s="444">
        <v>0</v>
      </c>
      <c r="V272" s="445">
        <v>0</v>
      </c>
      <c r="W272" s="445">
        <v>0</v>
      </c>
      <c r="X272" s="444">
        <v>35962509.289999999</v>
      </c>
      <c r="Y272" s="446">
        <v>43649</v>
      </c>
      <c r="Z272" s="446">
        <v>52185</v>
      </c>
      <c r="AA272" s="444">
        <v>150000000</v>
      </c>
      <c r="AB272" s="444">
        <v>150000000</v>
      </c>
      <c r="AC272" s="444">
        <v>21.221917808219178</v>
      </c>
      <c r="AD272" s="444">
        <v>23.386301369863013</v>
      </c>
      <c r="AE272" s="447">
        <v>3.61E-2</v>
      </c>
      <c r="AF272" s="444">
        <v>763193416.32969856</v>
      </c>
      <c r="AG272" s="445">
        <v>841030080.27243829</v>
      </c>
      <c r="AH272" s="445">
        <v>1298246.585369</v>
      </c>
      <c r="AI272" s="448">
        <v>21.221917808219178</v>
      </c>
      <c r="AJ272" s="448">
        <v>23.386301369863013</v>
      </c>
      <c r="AK272" s="449">
        <v>3.61E-2</v>
      </c>
      <c r="AL272" s="437" t="s">
        <v>1443</v>
      </c>
    </row>
    <row r="273" spans="1:38" ht="15" customHeight="1">
      <c r="A273" s="33">
        <v>20326000</v>
      </c>
      <c r="B273" s="33">
        <v>1</v>
      </c>
      <c r="C273" s="33">
        <v>1</v>
      </c>
      <c r="D273" s="33">
        <v>1</v>
      </c>
      <c r="E273" s="35" t="s">
        <v>517</v>
      </c>
      <c r="F273" s="35" t="s">
        <v>1365</v>
      </c>
      <c r="G273" s="35" t="s">
        <v>1364</v>
      </c>
      <c r="H273" s="35" t="s">
        <v>1359</v>
      </c>
      <c r="I273" s="35" t="s">
        <v>6</v>
      </c>
      <c r="J273" s="35" t="s">
        <v>1381</v>
      </c>
      <c r="K273" s="33" t="s">
        <v>194</v>
      </c>
      <c r="L273" s="35" t="s">
        <v>12</v>
      </c>
      <c r="M273" s="33" t="s">
        <v>1632</v>
      </c>
      <c r="N273" s="33" t="s">
        <v>297</v>
      </c>
      <c r="O273" s="33" t="s">
        <v>297</v>
      </c>
      <c r="P273" s="33" t="s">
        <v>194</v>
      </c>
      <c r="Q273" s="444">
        <v>215397143.86000001</v>
      </c>
      <c r="R273" s="444">
        <v>0</v>
      </c>
      <c r="S273" s="444">
        <v>0</v>
      </c>
      <c r="T273" s="444">
        <v>0</v>
      </c>
      <c r="U273" s="444">
        <v>0</v>
      </c>
      <c r="V273" s="445">
        <v>0</v>
      </c>
      <c r="W273" s="445">
        <v>0</v>
      </c>
      <c r="X273" s="444">
        <v>215397143.86000001</v>
      </c>
      <c r="Y273" s="446">
        <v>43350</v>
      </c>
      <c r="Z273" s="446">
        <v>52215</v>
      </c>
      <c r="AA273" s="444">
        <v>237600000</v>
      </c>
      <c r="AB273" s="444">
        <v>237600000</v>
      </c>
      <c r="AC273" s="444">
        <v>21.304109589041097</v>
      </c>
      <c r="AD273" s="444">
        <v>24.287671232876711</v>
      </c>
      <c r="AE273" s="447">
        <v>3.3649999999999999E-2</v>
      </c>
      <c r="AF273" s="444">
        <v>4588844357.9598913</v>
      </c>
      <c r="AG273" s="445">
        <v>5231495014.5723286</v>
      </c>
      <c r="AH273" s="445">
        <v>7248113.8908890001</v>
      </c>
      <c r="AI273" s="448">
        <v>21.304109589041097</v>
      </c>
      <c r="AJ273" s="448">
        <v>24.287671232876711</v>
      </c>
      <c r="AK273" s="449">
        <v>3.3649999999999999E-2</v>
      </c>
      <c r="AL273" s="437" t="s">
        <v>1443</v>
      </c>
    </row>
    <row r="274" spans="1:38" ht="15" customHeight="1">
      <c r="A274" s="33">
        <v>20337000</v>
      </c>
      <c r="B274" s="33">
        <v>1</v>
      </c>
      <c r="C274" s="33">
        <v>1</v>
      </c>
      <c r="D274" s="33">
        <v>1</v>
      </c>
      <c r="E274" s="35" t="s">
        <v>517</v>
      </c>
      <c r="F274" s="35" t="s">
        <v>1365</v>
      </c>
      <c r="G274" s="35" t="s">
        <v>1364</v>
      </c>
      <c r="H274" s="35" t="s">
        <v>1359</v>
      </c>
      <c r="I274" s="35" t="s">
        <v>6</v>
      </c>
      <c r="J274" s="35" t="s">
        <v>1381</v>
      </c>
      <c r="K274" s="33" t="s">
        <v>194</v>
      </c>
      <c r="L274" s="35" t="s">
        <v>12</v>
      </c>
      <c r="M274" s="33" t="s">
        <v>1632</v>
      </c>
      <c r="N274" s="33" t="s">
        <v>298</v>
      </c>
      <c r="O274" s="33" t="s">
        <v>298</v>
      </c>
      <c r="P274" s="33" t="s">
        <v>194</v>
      </c>
      <c r="Q274" s="444">
        <v>22646400</v>
      </c>
      <c r="R274" s="444">
        <v>0</v>
      </c>
      <c r="S274" s="444">
        <v>0</v>
      </c>
      <c r="T274" s="444">
        <v>0</v>
      </c>
      <c r="U274" s="444">
        <v>0</v>
      </c>
      <c r="V274" s="445">
        <v>0</v>
      </c>
      <c r="W274" s="445">
        <v>0</v>
      </c>
      <c r="X274" s="444">
        <v>22646400</v>
      </c>
      <c r="Y274" s="446">
        <v>43712</v>
      </c>
      <c r="Z274" s="446">
        <v>52519</v>
      </c>
      <c r="AA274" s="444">
        <v>100000000</v>
      </c>
      <c r="AB274" s="444">
        <v>100000000</v>
      </c>
      <c r="AC274" s="444">
        <v>22.136986301369863</v>
      </c>
      <c r="AD274" s="444">
        <v>24.12876712328767</v>
      </c>
      <c r="AE274" s="447">
        <v>2.895E-2</v>
      </c>
      <c r="AF274" s="444">
        <v>501323046.57534248</v>
      </c>
      <c r="AG274" s="445">
        <v>546429711.78082192</v>
      </c>
      <c r="AH274" s="445">
        <v>655613.28</v>
      </c>
      <c r="AI274" s="448">
        <v>22.136986301369863</v>
      </c>
      <c r="AJ274" s="448">
        <v>24.12876712328767</v>
      </c>
      <c r="AK274" s="449">
        <v>2.895E-2</v>
      </c>
      <c r="AL274" s="437" t="s">
        <v>1443</v>
      </c>
    </row>
    <row r="275" spans="1:38" ht="15" customHeight="1">
      <c r="A275" s="33">
        <v>20329000</v>
      </c>
      <c r="B275" s="33">
        <v>1</v>
      </c>
      <c r="C275" s="33">
        <v>1</v>
      </c>
      <c r="D275" s="33">
        <v>1</v>
      </c>
      <c r="E275" s="35" t="s">
        <v>517</v>
      </c>
      <c r="F275" s="35" t="s">
        <v>1365</v>
      </c>
      <c r="G275" s="35" t="s">
        <v>1364</v>
      </c>
      <c r="H275" s="35" t="s">
        <v>1359</v>
      </c>
      <c r="I275" s="35" t="s">
        <v>6</v>
      </c>
      <c r="J275" s="35" t="s">
        <v>1381</v>
      </c>
      <c r="K275" s="33" t="s">
        <v>194</v>
      </c>
      <c r="L275" s="35" t="s">
        <v>12</v>
      </c>
      <c r="M275" s="33" t="s">
        <v>1632</v>
      </c>
      <c r="N275" s="33" t="s">
        <v>299</v>
      </c>
      <c r="O275" s="33" t="s">
        <v>299</v>
      </c>
      <c r="P275" s="33" t="s">
        <v>194</v>
      </c>
      <c r="Q275" s="444">
        <v>3773355.4</v>
      </c>
      <c r="R275" s="444">
        <v>5051170.66</v>
      </c>
      <c r="S275" s="444">
        <v>0</v>
      </c>
      <c r="T275" s="444">
        <v>0</v>
      </c>
      <c r="U275" s="444">
        <v>0</v>
      </c>
      <c r="V275" s="445">
        <v>0</v>
      </c>
      <c r="W275" s="445">
        <v>0</v>
      </c>
      <c r="X275" s="444">
        <v>8824526.0600000005</v>
      </c>
      <c r="Y275" s="446">
        <v>43536</v>
      </c>
      <c r="Z275" s="446">
        <v>52550</v>
      </c>
      <c r="AA275" s="444">
        <v>50000000</v>
      </c>
      <c r="AB275" s="444">
        <v>41841940</v>
      </c>
      <c r="AC275" s="444">
        <v>22.221917808219178</v>
      </c>
      <c r="AD275" s="444">
        <v>24.695890410958903</v>
      </c>
      <c r="AE275" s="447">
        <v>3.6450000000000003E-2</v>
      </c>
      <c r="AF275" s="444">
        <v>196097892.80180824</v>
      </c>
      <c r="AG275" s="445">
        <v>217929528.50641096</v>
      </c>
      <c r="AH275" s="445">
        <v>321653.97488700005</v>
      </c>
      <c r="AI275" s="448">
        <v>22.221917808219178</v>
      </c>
      <c r="AJ275" s="448">
        <v>24.695890410958903</v>
      </c>
      <c r="AK275" s="449">
        <v>3.6450000000000003E-2</v>
      </c>
      <c r="AL275" s="437" t="s">
        <v>1443</v>
      </c>
    </row>
    <row r="276" spans="1:38" ht="15" customHeight="1">
      <c r="A276" s="33">
        <v>20328000</v>
      </c>
      <c r="B276" s="33">
        <v>1</v>
      </c>
      <c r="C276" s="33">
        <v>1</v>
      </c>
      <c r="D276" s="33">
        <v>1</v>
      </c>
      <c r="E276" s="35" t="s">
        <v>517</v>
      </c>
      <c r="F276" s="35" t="s">
        <v>1365</v>
      </c>
      <c r="G276" s="35" t="s">
        <v>1364</v>
      </c>
      <c r="H276" s="35" t="s">
        <v>1359</v>
      </c>
      <c r="I276" s="35" t="s">
        <v>6</v>
      </c>
      <c r="J276" s="35" t="s">
        <v>1381</v>
      </c>
      <c r="K276" s="33" t="s">
        <v>194</v>
      </c>
      <c r="L276" s="35" t="s">
        <v>12</v>
      </c>
      <c r="M276" s="33" t="s">
        <v>1632</v>
      </c>
      <c r="N276" s="33" t="s">
        <v>300</v>
      </c>
      <c r="O276" s="33" t="s">
        <v>300</v>
      </c>
      <c r="P276" s="33" t="s">
        <v>194</v>
      </c>
      <c r="Q276" s="444">
        <v>100000000</v>
      </c>
      <c r="R276" s="444">
        <v>0</v>
      </c>
      <c r="S276" s="444">
        <v>0</v>
      </c>
      <c r="T276" s="444">
        <v>0</v>
      </c>
      <c r="U276" s="444">
        <v>0</v>
      </c>
      <c r="V276" s="445">
        <v>0</v>
      </c>
      <c r="W276" s="445">
        <v>0</v>
      </c>
      <c r="X276" s="444">
        <v>100000000</v>
      </c>
      <c r="Y276" s="446">
        <v>43445</v>
      </c>
      <c r="Z276" s="446">
        <v>50693</v>
      </c>
      <c r="AA276" s="444">
        <v>100000000</v>
      </c>
      <c r="AB276" s="444">
        <v>100000000</v>
      </c>
      <c r="AC276" s="444">
        <v>17.134246575342466</v>
      </c>
      <c r="AD276" s="444">
        <v>19.857534246575341</v>
      </c>
      <c r="AE276" s="447">
        <v>1.9400000000000001E-2</v>
      </c>
      <c r="AF276" s="444">
        <v>1713424657.5342467</v>
      </c>
      <c r="AG276" s="445">
        <v>1985753424.6575341</v>
      </c>
      <c r="AH276" s="445">
        <v>1940000</v>
      </c>
      <c r="AI276" s="448">
        <v>17.134246575342466</v>
      </c>
      <c r="AJ276" s="448">
        <v>19.857534246575341</v>
      </c>
      <c r="AK276" s="449">
        <v>1.9400000000000001E-2</v>
      </c>
      <c r="AL276" s="437" t="s">
        <v>1443</v>
      </c>
    </row>
    <row r="277" spans="1:38" ht="15" customHeight="1">
      <c r="A277" s="33">
        <v>20338000</v>
      </c>
      <c r="B277" s="33">
        <v>1</v>
      </c>
      <c r="C277" s="33">
        <v>1</v>
      </c>
      <c r="D277" s="33">
        <v>1</v>
      </c>
      <c r="E277" s="35" t="s">
        <v>517</v>
      </c>
      <c r="F277" s="35" t="s">
        <v>1365</v>
      </c>
      <c r="G277" s="35" t="s">
        <v>1364</v>
      </c>
      <c r="H277" s="35" t="s">
        <v>1359</v>
      </c>
      <c r="I277" s="35" t="s">
        <v>6</v>
      </c>
      <c r="J277" s="35" t="s">
        <v>1381</v>
      </c>
      <c r="K277" s="33" t="s">
        <v>194</v>
      </c>
      <c r="L277" s="35" t="s">
        <v>12</v>
      </c>
      <c r="M277" s="33" t="s">
        <v>1632</v>
      </c>
      <c r="N277" s="33" t="s">
        <v>301</v>
      </c>
      <c r="O277" s="33" t="s">
        <v>301</v>
      </c>
      <c r="P277" s="33" t="s">
        <v>194</v>
      </c>
      <c r="Q277" s="444">
        <v>163204.24</v>
      </c>
      <c r="R277" s="444">
        <v>0</v>
      </c>
      <c r="S277" s="444">
        <v>0</v>
      </c>
      <c r="T277" s="444">
        <v>0</v>
      </c>
      <c r="U277" s="444">
        <v>0</v>
      </c>
      <c r="V277" s="445">
        <v>0</v>
      </c>
      <c r="W277" s="445">
        <v>0</v>
      </c>
      <c r="X277" s="444">
        <v>163204.24</v>
      </c>
      <c r="Y277" s="446">
        <v>43717</v>
      </c>
      <c r="Z277" s="446">
        <v>52580</v>
      </c>
      <c r="AA277" s="444">
        <v>40081242</v>
      </c>
      <c r="AB277" s="444">
        <v>40081242</v>
      </c>
      <c r="AC277" s="444">
        <v>22.304109589041097</v>
      </c>
      <c r="AD277" s="444">
        <v>24.282191780821918</v>
      </c>
      <c r="AE277" s="447">
        <v>3.6150000000000002E-2</v>
      </c>
      <c r="AF277" s="444">
        <v>3640125.2543561645</v>
      </c>
      <c r="AG277" s="445">
        <v>3962956.6551232873</v>
      </c>
      <c r="AH277" s="445">
        <v>5899.8332760000003</v>
      </c>
      <c r="AI277" s="448">
        <v>22.304109589041097</v>
      </c>
      <c r="AJ277" s="448">
        <v>24.282191780821918</v>
      </c>
      <c r="AK277" s="449">
        <v>3.6150000000000002E-2</v>
      </c>
      <c r="AL277" s="437" t="s">
        <v>1443</v>
      </c>
    </row>
    <row r="278" spans="1:38" ht="15" customHeight="1">
      <c r="A278" s="33">
        <v>20330000</v>
      </c>
      <c r="B278" s="33">
        <v>1</v>
      </c>
      <c r="C278" s="33">
        <v>1</v>
      </c>
      <c r="D278" s="33">
        <v>1</v>
      </c>
      <c r="E278" s="35" t="s">
        <v>517</v>
      </c>
      <c r="F278" s="35" t="s">
        <v>1365</v>
      </c>
      <c r="G278" s="35" t="s">
        <v>1364</v>
      </c>
      <c r="H278" s="35" t="s">
        <v>1359</v>
      </c>
      <c r="I278" s="35" t="s">
        <v>6</v>
      </c>
      <c r="J278" s="35" t="s">
        <v>1381</v>
      </c>
      <c r="K278" s="33" t="s">
        <v>194</v>
      </c>
      <c r="L278" s="35" t="s">
        <v>12</v>
      </c>
      <c r="M278" s="33" t="s">
        <v>1632</v>
      </c>
      <c r="N278" s="33" t="s">
        <v>302</v>
      </c>
      <c r="O278" s="33" t="s">
        <v>302</v>
      </c>
      <c r="P278" s="33" t="s">
        <v>194</v>
      </c>
      <c r="Q278" s="444">
        <v>675203.47</v>
      </c>
      <c r="R278" s="444">
        <v>0</v>
      </c>
      <c r="S278" s="444">
        <v>0</v>
      </c>
      <c r="T278" s="444">
        <v>0</v>
      </c>
      <c r="U278" s="444">
        <v>0</v>
      </c>
      <c r="V278" s="445">
        <v>0</v>
      </c>
      <c r="W278" s="445">
        <v>0</v>
      </c>
      <c r="X278" s="444">
        <v>675203.47</v>
      </c>
      <c r="Y278" s="446">
        <v>43565</v>
      </c>
      <c r="Z278" s="446">
        <v>52550</v>
      </c>
      <c r="AA278" s="444">
        <v>50000000</v>
      </c>
      <c r="AB278" s="444">
        <v>50000000</v>
      </c>
      <c r="AC278" s="444">
        <v>22.221917808219178</v>
      </c>
      <c r="AD278" s="444">
        <v>24.616438356164384</v>
      </c>
      <c r="AE278" s="447">
        <v>3.3300000000000003E-2</v>
      </c>
      <c r="AF278" s="444">
        <v>15004316.014164383</v>
      </c>
      <c r="AG278" s="445">
        <v>16621104.597123288</v>
      </c>
      <c r="AH278" s="445">
        <v>22484.275551000002</v>
      </c>
      <c r="AI278" s="448">
        <v>22.221917808219178</v>
      </c>
      <c r="AJ278" s="448">
        <v>24.616438356164384</v>
      </c>
      <c r="AK278" s="449">
        <v>3.3300000000000003E-2</v>
      </c>
      <c r="AL278" s="437" t="s">
        <v>1443</v>
      </c>
    </row>
    <row r="279" spans="1:38" ht="15" customHeight="1">
      <c r="A279" s="33">
        <v>20336000</v>
      </c>
      <c r="B279" s="33">
        <v>1</v>
      </c>
      <c r="C279" s="33">
        <v>1</v>
      </c>
      <c r="D279" s="33">
        <v>1</v>
      </c>
      <c r="E279" s="35" t="s">
        <v>517</v>
      </c>
      <c r="F279" s="35" t="s">
        <v>1365</v>
      </c>
      <c r="G279" s="35" t="s">
        <v>1364</v>
      </c>
      <c r="H279" s="35" t="s">
        <v>1359</v>
      </c>
      <c r="I279" s="35" t="s">
        <v>6</v>
      </c>
      <c r="J279" s="35" t="s">
        <v>1381</v>
      </c>
      <c r="K279" s="33" t="s">
        <v>194</v>
      </c>
      <c r="L279" s="35" t="s">
        <v>12</v>
      </c>
      <c r="M279" s="33" t="s">
        <v>1632</v>
      </c>
      <c r="N279" s="33" t="s">
        <v>303</v>
      </c>
      <c r="O279" s="33" t="s">
        <v>303</v>
      </c>
      <c r="P279" s="33" t="s">
        <v>194</v>
      </c>
      <c r="Q279" s="444">
        <v>307000</v>
      </c>
      <c r="R279" s="444">
        <v>0</v>
      </c>
      <c r="S279" s="444">
        <v>0</v>
      </c>
      <c r="T279" s="444">
        <v>0</v>
      </c>
      <c r="U279" s="444">
        <v>0</v>
      </c>
      <c r="V279" s="445">
        <v>0</v>
      </c>
      <c r="W279" s="445">
        <v>0</v>
      </c>
      <c r="X279" s="444">
        <v>307000</v>
      </c>
      <c r="Y279" s="446">
        <v>43705</v>
      </c>
      <c r="Z279" s="446">
        <v>52732</v>
      </c>
      <c r="AA279" s="444">
        <v>12000000</v>
      </c>
      <c r="AB279" s="444">
        <v>12000000</v>
      </c>
      <c r="AC279" s="444">
        <v>22.720547945205478</v>
      </c>
      <c r="AD279" s="444">
        <v>24.731506849315068</v>
      </c>
      <c r="AE279" s="447">
        <v>3.0350000000000002E-2</v>
      </c>
      <c r="AF279" s="444">
        <v>6975208.2191780815</v>
      </c>
      <c r="AG279" s="445">
        <v>7592572.6027397262</v>
      </c>
      <c r="AH279" s="445">
        <v>9317.4500000000007</v>
      </c>
      <c r="AI279" s="448">
        <v>22.720547945205478</v>
      </c>
      <c r="AJ279" s="448">
        <v>24.731506849315068</v>
      </c>
      <c r="AK279" s="449">
        <v>3.0350000000000002E-2</v>
      </c>
      <c r="AL279" s="437" t="s">
        <v>1443</v>
      </c>
    </row>
    <row r="280" spans="1:38" ht="15" customHeight="1">
      <c r="A280" s="33">
        <v>20331000</v>
      </c>
      <c r="B280" s="33">
        <v>1</v>
      </c>
      <c r="C280" s="33">
        <v>1</v>
      </c>
      <c r="D280" s="33">
        <v>1</v>
      </c>
      <c r="E280" s="35" t="s">
        <v>517</v>
      </c>
      <c r="F280" s="35" t="s">
        <v>1365</v>
      </c>
      <c r="G280" s="35" t="s">
        <v>1364</v>
      </c>
      <c r="H280" s="35" t="s">
        <v>1359</v>
      </c>
      <c r="I280" s="35" t="s">
        <v>6</v>
      </c>
      <c r="J280" s="35" t="s">
        <v>1381</v>
      </c>
      <c r="K280" s="33" t="s">
        <v>194</v>
      </c>
      <c r="L280" s="35" t="s">
        <v>12</v>
      </c>
      <c r="M280" s="33" t="s">
        <v>1632</v>
      </c>
      <c r="N280" s="33" t="s">
        <v>304</v>
      </c>
      <c r="O280" s="33" t="s">
        <v>304</v>
      </c>
      <c r="P280" s="33" t="s">
        <v>194</v>
      </c>
      <c r="Q280" s="444">
        <v>500000000</v>
      </c>
      <c r="R280" s="444">
        <v>0</v>
      </c>
      <c r="S280" s="444">
        <v>0</v>
      </c>
      <c r="T280" s="444">
        <v>0</v>
      </c>
      <c r="U280" s="444">
        <v>0</v>
      </c>
      <c r="V280" s="445">
        <v>0</v>
      </c>
      <c r="W280" s="445">
        <v>0</v>
      </c>
      <c r="X280" s="444">
        <v>500000000</v>
      </c>
      <c r="Y280" s="446">
        <v>43609</v>
      </c>
      <c r="Z280" s="446">
        <v>46157</v>
      </c>
      <c r="AA280" s="444">
        <v>500000000</v>
      </c>
      <c r="AB280" s="444">
        <v>500000000</v>
      </c>
      <c r="AC280" s="444">
        <v>4.7068493150684931</v>
      </c>
      <c r="AD280" s="444">
        <v>6.9808219178082194</v>
      </c>
      <c r="AE280" s="447">
        <v>3.9969999999999999E-2</v>
      </c>
      <c r="AF280" s="444">
        <v>2353424657.5342464</v>
      </c>
      <c r="AG280" s="445">
        <v>3490410958.9041095</v>
      </c>
      <c r="AH280" s="445">
        <v>19985000</v>
      </c>
      <c r="AI280" s="448">
        <v>4.7068493150684931</v>
      </c>
      <c r="AJ280" s="448">
        <v>6.9808219178082194</v>
      </c>
      <c r="AK280" s="449">
        <v>3.9969999999999999E-2</v>
      </c>
      <c r="AL280" s="437" t="s">
        <v>1443</v>
      </c>
    </row>
    <row r="281" spans="1:38" ht="15" customHeight="1">
      <c r="A281" s="33">
        <v>20332000</v>
      </c>
      <c r="B281" s="33">
        <v>1</v>
      </c>
      <c r="C281" s="33">
        <v>1</v>
      </c>
      <c r="D281" s="33">
        <v>1</v>
      </c>
      <c r="E281" s="35" t="s">
        <v>517</v>
      </c>
      <c r="F281" s="35" t="s">
        <v>1365</v>
      </c>
      <c r="G281" s="35" t="s">
        <v>1364</v>
      </c>
      <c r="H281" s="35" t="s">
        <v>1359</v>
      </c>
      <c r="I281" s="35" t="s">
        <v>6</v>
      </c>
      <c r="J281" s="35" t="s">
        <v>1381</v>
      </c>
      <c r="K281" s="33" t="s">
        <v>194</v>
      </c>
      <c r="L281" s="35" t="s">
        <v>12</v>
      </c>
      <c r="M281" s="33" t="s">
        <v>1632</v>
      </c>
      <c r="N281" s="33" t="s">
        <v>305</v>
      </c>
      <c r="O281" s="33" t="s">
        <v>305</v>
      </c>
      <c r="P281" s="33" t="s">
        <v>194</v>
      </c>
      <c r="Q281" s="444">
        <v>40000000</v>
      </c>
      <c r="R281" s="444">
        <v>0</v>
      </c>
      <c r="S281" s="444">
        <v>0</v>
      </c>
      <c r="T281" s="444">
        <v>0</v>
      </c>
      <c r="U281" s="444">
        <v>0</v>
      </c>
      <c r="V281" s="445">
        <v>0</v>
      </c>
      <c r="W281" s="445">
        <v>0</v>
      </c>
      <c r="X281" s="444">
        <v>40000000</v>
      </c>
      <c r="Y281" s="446">
        <v>43658</v>
      </c>
      <c r="Z281" s="446">
        <v>52763</v>
      </c>
      <c r="AA281" s="444">
        <v>93900000</v>
      </c>
      <c r="AB281" s="444">
        <v>93900000</v>
      </c>
      <c r="AC281" s="444">
        <v>22.805479452054794</v>
      </c>
      <c r="AD281" s="444">
        <v>24.945205479452056</v>
      </c>
      <c r="AE281" s="447">
        <v>3.6049999999999999E-2</v>
      </c>
      <c r="AF281" s="444">
        <v>912219178.08219171</v>
      </c>
      <c r="AG281" s="445">
        <v>997808219.17808223</v>
      </c>
      <c r="AH281" s="445">
        <v>1442000</v>
      </c>
      <c r="AI281" s="448">
        <v>22.805479452054794</v>
      </c>
      <c r="AJ281" s="448">
        <v>24.945205479452056</v>
      </c>
      <c r="AK281" s="449">
        <v>3.6049999999999999E-2</v>
      </c>
      <c r="AL281" s="437" t="s">
        <v>1443</v>
      </c>
    </row>
    <row r="282" spans="1:38" ht="15" customHeight="1">
      <c r="A282" s="33">
        <v>20334000</v>
      </c>
      <c r="B282" s="33">
        <v>1</v>
      </c>
      <c r="C282" s="33">
        <v>1</v>
      </c>
      <c r="D282" s="33">
        <v>0</v>
      </c>
      <c r="E282" s="35" t="s">
        <v>517</v>
      </c>
      <c r="F282" s="35" t="s">
        <v>1365</v>
      </c>
      <c r="G282" s="35" t="s">
        <v>1361</v>
      </c>
      <c r="H282" s="35" t="s">
        <v>1361</v>
      </c>
      <c r="I282" s="35" t="s">
        <v>1361</v>
      </c>
      <c r="J282" s="35" t="s">
        <v>1381</v>
      </c>
      <c r="K282" s="33" t="s">
        <v>194</v>
      </c>
      <c r="L282" s="35" t="s">
        <v>208</v>
      </c>
      <c r="M282" s="33" t="s">
        <v>1632</v>
      </c>
      <c r="N282" s="33" t="s">
        <v>1401</v>
      </c>
      <c r="O282" s="33" t="s">
        <v>1401</v>
      </c>
      <c r="P282" s="33" t="s">
        <v>194</v>
      </c>
      <c r="Q282" s="444">
        <v>0</v>
      </c>
      <c r="R282" s="444">
        <v>0</v>
      </c>
      <c r="S282" s="444">
        <v>0</v>
      </c>
      <c r="T282" s="444">
        <v>0</v>
      </c>
      <c r="U282" s="444">
        <v>0</v>
      </c>
      <c r="V282" s="444">
        <v>0</v>
      </c>
      <c r="W282" s="445">
        <v>0</v>
      </c>
      <c r="X282" s="444">
        <v>0</v>
      </c>
      <c r="Y282" s="446">
        <v>43669</v>
      </c>
      <c r="Z282" s="446">
        <v>52427</v>
      </c>
      <c r="AA282" s="444">
        <v>87100000</v>
      </c>
      <c r="AB282" s="444">
        <v>87100000</v>
      </c>
      <c r="AC282" s="444">
        <v>21.884931506849316</v>
      </c>
      <c r="AD282" s="444">
        <v>23.994520547945207</v>
      </c>
      <c r="AE282" s="447">
        <v>1.2E-2</v>
      </c>
      <c r="AF282" s="444">
        <v>0</v>
      </c>
      <c r="AG282" s="445">
        <v>0</v>
      </c>
      <c r="AH282" s="445">
        <v>0</v>
      </c>
      <c r="AI282" s="448">
        <v>0</v>
      </c>
      <c r="AJ282" s="444">
        <v>0</v>
      </c>
      <c r="AK282" s="444">
        <v>0</v>
      </c>
      <c r="AL282" s="437" t="s">
        <v>1443</v>
      </c>
    </row>
    <row r="283" spans="1:38" ht="15" customHeight="1">
      <c r="A283" s="33">
        <v>20339000</v>
      </c>
      <c r="B283" s="33">
        <v>1</v>
      </c>
      <c r="C283" s="33">
        <v>1</v>
      </c>
      <c r="D283" s="33">
        <v>1</v>
      </c>
      <c r="E283" s="35" t="s">
        <v>517</v>
      </c>
      <c r="F283" s="35" t="s">
        <v>1365</v>
      </c>
      <c r="G283" s="35" t="s">
        <v>1364</v>
      </c>
      <c r="H283" s="35" t="s">
        <v>1359</v>
      </c>
      <c r="I283" s="35" t="s">
        <v>6</v>
      </c>
      <c r="J283" s="35" t="s">
        <v>1381</v>
      </c>
      <c r="K283" s="33" t="s">
        <v>194</v>
      </c>
      <c r="L283" s="35" t="s">
        <v>12</v>
      </c>
      <c r="M283" s="33" t="s">
        <v>1632</v>
      </c>
      <c r="N283" s="33" t="s">
        <v>306</v>
      </c>
      <c r="O283" s="33" t="s">
        <v>306</v>
      </c>
      <c r="P283" s="33" t="s">
        <v>194</v>
      </c>
      <c r="Q283" s="444">
        <v>9144479</v>
      </c>
      <c r="R283" s="444">
        <v>0</v>
      </c>
      <c r="S283" s="444">
        <v>0</v>
      </c>
      <c r="T283" s="444">
        <v>0</v>
      </c>
      <c r="U283" s="444">
        <v>0</v>
      </c>
      <c r="V283" s="445">
        <v>0</v>
      </c>
      <c r="W283" s="445">
        <v>0</v>
      </c>
      <c r="X283" s="444">
        <v>9144479</v>
      </c>
      <c r="Y283" s="446">
        <v>43742</v>
      </c>
      <c r="Z283" s="446">
        <v>52793</v>
      </c>
      <c r="AA283" s="444">
        <v>43000000</v>
      </c>
      <c r="AB283" s="444">
        <v>43000000</v>
      </c>
      <c r="AC283" s="444">
        <v>22.887671232876713</v>
      </c>
      <c r="AD283" s="444">
        <v>24.797260273972604</v>
      </c>
      <c r="AE283" s="447">
        <v>3.61E-2</v>
      </c>
      <c r="AF283" s="444">
        <v>209295828.94794521</v>
      </c>
      <c r="AG283" s="445">
        <v>226758025.83287671</v>
      </c>
      <c r="AH283" s="445">
        <v>330115.69189999998</v>
      </c>
      <c r="AI283" s="448">
        <v>22.887671232876713</v>
      </c>
      <c r="AJ283" s="448">
        <v>24.797260273972604</v>
      </c>
      <c r="AK283" s="449">
        <v>3.61E-2</v>
      </c>
      <c r="AL283" s="437" t="s">
        <v>1443</v>
      </c>
    </row>
    <row r="284" spans="1:38" ht="15" customHeight="1">
      <c r="A284" s="33">
        <v>20335000</v>
      </c>
      <c r="B284" s="33">
        <v>1</v>
      </c>
      <c r="C284" s="33">
        <v>1</v>
      </c>
      <c r="D284" s="33">
        <v>1</v>
      </c>
      <c r="E284" s="35" t="s">
        <v>517</v>
      </c>
      <c r="F284" s="35" t="s">
        <v>1365</v>
      </c>
      <c r="G284" s="35" t="s">
        <v>1364</v>
      </c>
      <c r="H284" s="35" t="s">
        <v>1359</v>
      </c>
      <c r="I284" s="35" t="s">
        <v>6</v>
      </c>
      <c r="J284" s="35" t="s">
        <v>1381</v>
      </c>
      <c r="K284" s="33" t="s">
        <v>194</v>
      </c>
      <c r="L284" s="35" t="s">
        <v>12</v>
      </c>
      <c r="M284" s="33" t="s">
        <v>1632</v>
      </c>
      <c r="N284" s="33" t="s">
        <v>307</v>
      </c>
      <c r="O284" s="33" t="s">
        <v>307</v>
      </c>
      <c r="P284" s="33" t="s">
        <v>194</v>
      </c>
      <c r="Q284" s="444">
        <v>300000000</v>
      </c>
      <c r="R284" s="444">
        <v>0</v>
      </c>
      <c r="S284" s="444">
        <v>0</v>
      </c>
      <c r="T284" s="444">
        <v>0</v>
      </c>
      <c r="U284" s="444">
        <v>0</v>
      </c>
      <c r="V284" s="445">
        <v>0</v>
      </c>
      <c r="W284" s="445">
        <v>0</v>
      </c>
      <c r="X284" s="444">
        <v>300000000</v>
      </c>
      <c r="Y284" s="446">
        <v>43669</v>
      </c>
      <c r="Z284" s="446">
        <v>50875</v>
      </c>
      <c r="AA284" s="444">
        <v>300000000</v>
      </c>
      <c r="AB284" s="444">
        <v>300000000</v>
      </c>
      <c r="AC284" s="444">
        <v>17.632876712328766</v>
      </c>
      <c r="AD284" s="444">
        <v>19.742465753424657</v>
      </c>
      <c r="AE284" s="447">
        <v>2.5499999999999998E-2</v>
      </c>
      <c r="AF284" s="444">
        <v>5289863013.6986303</v>
      </c>
      <c r="AG284" s="445">
        <v>5922739726.0273972</v>
      </c>
      <c r="AH284" s="445">
        <v>7649999.9999999991</v>
      </c>
      <c r="AI284" s="448">
        <v>17.632876712328766</v>
      </c>
      <c r="AJ284" s="448">
        <v>19.742465753424657</v>
      </c>
      <c r="AK284" s="449">
        <v>2.5499999999999998E-2</v>
      </c>
      <c r="AL284" s="437" t="s">
        <v>1443</v>
      </c>
    </row>
    <row r="285" spans="1:38" ht="15" customHeight="1">
      <c r="A285" s="33">
        <v>20340000</v>
      </c>
      <c r="B285" s="33">
        <v>1</v>
      </c>
      <c r="C285" s="33">
        <v>1</v>
      </c>
      <c r="D285" s="33">
        <v>1</v>
      </c>
      <c r="E285" s="35" t="s">
        <v>517</v>
      </c>
      <c r="F285" s="35" t="s">
        <v>1365</v>
      </c>
      <c r="G285" s="35" t="s">
        <v>1364</v>
      </c>
      <c r="H285" s="35" t="s">
        <v>1359</v>
      </c>
      <c r="I285" s="35" t="s">
        <v>6</v>
      </c>
      <c r="J285" s="35" t="s">
        <v>1381</v>
      </c>
      <c r="K285" s="33" t="s">
        <v>194</v>
      </c>
      <c r="L285" s="35" t="s">
        <v>12</v>
      </c>
      <c r="M285" s="33" t="s">
        <v>1632</v>
      </c>
      <c r="N285" s="33" t="s">
        <v>308</v>
      </c>
      <c r="O285" s="33" t="s">
        <v>308</v>
      </c>
      <c r="P285" s="33" t="s">
        <v>194</v>
      </c>
      <c r="Q285" s="444">
        <v>1378178.63</v>
      </c>
      <c r="R285" s="444">
        <v>0</v>
      </c>
      <c r="S285" s="444">
        <v>0</v>
      </c>
      <c r="T285" s="444">
        <v>0</v>
      </c>
      <c r="U285" s="444">
        <v>0</v>
      </c>
      <c r="V285" s="445">
        <v>0</v>
      </c>
      <c r="W285" s="445">
        <v>0</v>
      </c>
      <c r="X285" s="444">
        <v>1378178.63</v>
      </c>
      <c r="Y285" s="446">
        <v>43787</v>
      </c>
      <c r="Z285" s="446">
        <v>52855</v>
      </c>
      <c r="AA285" s="444">
        <v>75000000</v>
      </c>
      <c r="AB285" s="444">
        <v>75000000</v>
      </c>
      <c r="AC285" s="444">
        <v>23.057534246575344</v>
      </c>
      <c r="AD285" s="444">
        <v>24.843835616438355</v>
      </c>
      <c r="AE285" s="447">
        <v>2.495E-2</v>
      </c>
      <c r="AF285" s="444">
        <v>31777400.959123287</v>
      </c>
      <c r="AG285" s="445">
        <v>34239243.333808213</v>
      </c>
      <c r="AH285" s="445">
        <v>34385.556818499994</v>
      </c>
      <c r="AI285" s="448">
        <v>23.057534246575344</v>
      </c>
      <c r="AJ285" s="448">
        <v>24.843835616438355</v>
      </c>
      <c r="AK285" s="449">
        <v>2.4949999999999996E-2</v>
      </c>
      <c r="AL285" s="437" t="s">
        <v>1443</v>
      </c>
    </row>
    <row r="286" spans="1:38" ht="15" customHeight="1">
      <c r="A286" s="33">
        <v>20343000</v>
      </c>
      <c r="B286" s="33">
        <v>1</v>
      </c>
      <c r="C286" s="33">
        <v>1</v>
      </c>
      <c r="D286" s="33">
        <v>1</v>
      </c>
      <c r="E286" s="35" t="s">
        <v>517</v>
      </c>
      <c r="F286" s="35" t="s">
        <v>1365</v>
      </c>
      <c r="G286" s="35" t="s">
        <v>1364</v>
      </c>
      <c r="H286" s="35" t="s">
        <v>1359</v>
      </c>
      <c r="I286" s="35" t="s">
        <v>6</v>
      </c>
      <c r="J286" s="35" t="s">
        <v>1381</v>
      </c>
      <c r="K286" s="33" t="s">
        <v>194</v>
      </c>
      <c r="L286" s="35" t="s">
        <v>12</v>
      </c>
      <c r="M286" s="33" t="s">
        <v>1632</v>
      </c>
      <c r="N286" s="33" t="s">
        <v>309</v>
      </c>
      <c r="O286" s="33" t="s">
        <v>309</v>
      </c>
      <c r="P286" s="33" t="s">
        <v>194</v>
      </c>
      <c r="Q286" s="444">
        <v>176586103.19999999</v>
      </c>
      <c r="R286" s="444">
        <v>0</v>
      </c>
      <c r="S286" s="444">
        <v>0</v>
      </c>
      <c r="T286" s="444">
        <v>0</v>
      </c>
      <c r="U286" s="444">
        <v>0</v>
      </c>
      <c r="V286" s="445">
        <v>0</v>
      </c>
      <c r="W286" s="445">
        <v>0</v>
      </c>
      <c r="X286" s="444">
        <v>176586103.19999999</v>
      </c>
      <c r="Y286" s="446">
        <v>43987</v>
      </c>
      <c r="Z286" s="446">
        <v>53097</v>
      </c>
      <c r="AA286" s="444">
        <v>250000000</v>
      </c>
      <c r="AB286" s="444">
        <v>250000000</v>
      </c>
      <c r="AC286" s="444">
        <v>23.720547945205478</v>
      </c>
      <c r="AD286" s="444">
        <v>24.958904109589042</v>
      </c>
      <c r="AE286" s="447">
        <v>2.3300000000000001E-2</v>
      </c>
      <c r="AF286" s="444">
        <v>4188719127.4126024</v>
      </c>
      <c r="AG286" s="445">
        <v>4407395616.8547945</v>
      </c>
      <c r="AH286" s="445">
        <v>4114456.20456</v>
      </c>
      <c r="AI286" s="448">
        <v>23.720547945205478</v>
      </c>
      <c r="AJ286" s="448">
        <v>24.958904109589042</v>
      </c>
      <c r="AK286" s="449">
        <v>2.3300000000000001E-2</v>
      </c>
      <c r="AL286" s="437" t="s">
        <v>1443</v>
      </c>
    </row>
    <row r="287" spans="1:38" ht="15" customHeight="1">
      <c r="A287" s="33">
        <v>20344000</v>
      </c>
      <c r="B287" s="33">
        <v>1</v>
      </c>
      <c r="C287" s="33">
        <v>1</v>
      </c>
      <c r="D287" s="33">
        <v>1</v>
      </c>
      <c r="E287" s="35" t="s">
        <v>517</v>
      </c>
      <c r="F287" s="35" t="s">
        <v>1365</v>
      </c>
      <c r="G287" s="35" t="s">
        <v>1364</v>
      </c>
      <c r="H287" s="35" t="s">
        <v>1359</v>
      </c>
      <c r="I287" s="35" t="s">
        <v>6</v>
      </c>
      <c r="J287" s="35" t="s">
        <v>1381</v>
      </c>
      <c r="K287" s="33" t="s">
        <v>194</v>
      </c>
      <c r="L287" s="35" t="s">
        <v>12</v>
      </c>
      <c r="M287" s="33" t="s">
        <v>1632</v>
      </c>
      <c r="N287" s="33" t="s">
        <v>310</v>
      </c>
      <c r="O287" s="33" t="s">
        <v>310</v>
      </c>
      <c r="P287" s="33" t="s">
        <v>194</v>
      </c>
      <c r="Q287" s="444">
        <v>280000000</v>
      </c>
      <c r="R287" s="444">
        <v>0</v>
      </c>
      <c r="S287" s="444">
        <v>0</v>
      </c>
      <c r="T287" s="444">
        <v>0</v>
      </c>
      <c r="U287" s="444">
        <v>0</v>
      </c>
      <c r="V287" s="445">
        <v>0</v>
      </c>
      <c r="W287" s="445">
        <v>0</v>
      </c>
      <c r="X287" s="444">
        <v>280000000</v>
      </c>
      <c r="Y287" s="446">
        <v>43999</v>
      </c>
      <c r="Z287" s="446">
        <v>51271</v>
      </c>
      <c r="AA287" s="444">
        <v>280000000</v>
      </c>
      <c r="AB287" s="444">
        <v>280000000</v>
      </c>
      <c r="AC287" s="444">
        <v>18.717808219178082</v>
      </c>
      <c r="AD287" s="444">
        <v>19.923287671232877</v>
      </c>
      <c r="AE287" s="447">
        <v>2.5499999999999998E-2</v>
      </c>
      <c r="AF287" s="444">
        <v>5240986301.3698626</v>
      </c>
      <c r="AG287" s="445">
        <v>5578520547.9452057</v>
      </c>
      <c r="AH287" s="445">
        <v>7140000</v>
      </c>
      <c r="AI287" s="448">
        <v>18.717808219178082</v>
      </c>
      <c r="AJ287" s="448">
        <v>19.923287671232877</v>
      </c>
      <c r="AK287" s="449">
        <v>2.5499999999999998E-2</v>
      </c>
      <c r="AL287" s="437" t="s">
        <v>1443</v>
      </c>
    </row>
    <row r="288" spans="1:38" ht="15" customHeight="1">
      <c r="A288" s="33">
        <v>20027100</v>
      </c>
      <c r="B288" s="33">
        <v>1</v>
      </c>
      <c r="C288" s="33">
        <v>1</v>
      </c>
      <c r="D288" s="33">
        <v>1</v>
      </c>
      <c r="E288" s="35" t="s">
        <v>517</v>
      </c>
      <c r="F288" s="35" t="s">
        <v>1365</v>
      </c>
      <c r="G288" s="35" t="s">
        <v>1364</v>
      </c>
      <c r="H288" s="35" t="s">
        <v>1359</v>
      </c>
      <c r="I288" s="35" t="s">
        <v>6</v>
      </c>
      <c r="J288" s="35" t="s">
        <v>1381</v>
      </c>
      <c r="K288" s="33" t="s">
        <v>194</v>
      </c>
      <c r="L288" s="35" t="s">
        <v>12</v>
      </c>
      <c r="M288" s="33" t="s">
        <v>1632</v>
      </c>
      <c r="N288" s="33" t="s">
        <v>311</v>
      </c>
      <c r="O288" s="33" t="s">
        <v>311</v>
      </c>
      <c r="P288" s="33" t="s">
        <v>194</v>
      </c>
      <c r="Q288" s="444">
        <v>5.0000000000000001E-3</v>
      </c>
      <c r="R288" s="444">
        <v>0</v>
      </c>
      <c r="S288" s="444">
        <v>0</v>
      </c>
      <c r="T288" s="444">
        <v>0</v>
      </c>
      <c r="U288" s="444">
        <v>0</v>
      </c>
      <c r="V288" s="445">
        <v>0</v>
      </c>
      <c r="W288" s="445">
        <v>0</v>
      </c>
      <c r="X288" s="444">
        <v>5.0000000000000001E-3</v>
      </c>
      <c r="Y288" s="444"/>
      <c r="Z288" s="444"/>
      <c r="AA288" s="444">
        <v>0</v>
      </c>
      <c r="AB288" s="444">
        <v>0</v>
      </c>
      <c r="AC288" s="444">
        <v>0</v>
      </c>
      <c r="AD288" s="444">
        <v>0</v>
      </c>
      <c r="AE288" s="444">
        <v>0</v>
      </c>
      <c r="AF288" s="444">
        <v>0</v>
      </c>
      <c r="AG288" s="445">
        <v>0</v>
      </c>
      <c r="AH288" s="445">
        <v>0</v>
      </c>
      <c r="AI288" s="448">
        <v>0</v>
      </c>
      <c r="AJ288" s="448">
        <v>0</v>
      </c>
      <c r="AK288" s="449">
        <v>0</v>
      </c>
    </row>
    <row r="289" spans="1:38" ht="15" customHeight="1">
      <c r="A289" s="33">
        <v>20342000</v>
      </c>
      <c r="B289" s="33">
        <v>1</v>
      </c>
      <c r="C289" s="33">
        <v>1</v>
      </c>
      <c r="D289" s="33">
        <v>1</v>
      </c>
      <c r="E289" s="35" t="s">
        <v>517</v>
      </c>
      <c r="F289" s="35" t="s">
        <v>1365</v>
      </c>
      <c r="G289" s="35" t="s">
        <v>1364</v>
      </c>
      <c r="H289" s="35" t="s">
        <v>1359</v>
      </c>
      <c r="I289" s="35" t="s">
        <v>6</v>
      </c>
      <c r="J289" s="35" t="s">
        <v>1381</v>
      </c>
      <c r="K289" s="33" t="s">
        <v>194</v>
      </c>
      <c r="L289" s="35" t="s">
        <v>12</v>
      </c>
      <c r="M289" s="33" t="s">
        <v>1632</v>
      </c>
      <c r="N289" s="33" t="s">
        <v>312</v>
      </c>
      <c r="O289" s="33" t="s">
        <v>312</v>
      </c>
      <c r="P289" s="33" t="s">
        <v>194</v>
      </c>
      <c r="Q289" s="444">
        <v>31500000</v>
      </c>
      <c r="R289" s="444">
        <v>31500000</v>
      </c>
      <c r="S289" s="444">
        <v>0</v>
      </c>
      <c r="T289" s="444">
        <v>0</v>
      </c>
      <c r="U289" s="444">
        <v>0</v>
      </c>
      <c r="V289" s="445">
        <v>0</v>
      </c>
      <c r="W289" s="445">
        <v>0</v>
      </c>
      <c r="X289" s="444">
        <v>63000000</v>
      </c>
      <c r="Y289" s="446">
        <v>43924</v>
      </c>
      <c r="Z289" s="446">
        <v>53250</v>
      </c>
      <c r="AA289" s="444">
        <v>63000000</v>
      </c>
      <c r="AB289" s="444">
        <v>63000000</v>
      </c>
      <c r="AC289" s="444">
        <v>24.139726027397259</v>
      </c>
      <c r="AD289" s="444">
        <v>25.550684931506851</v>
      </c>
      <c r="AE289" s="447">
        <v>2.5499999999999998E-2</v>
      </c>
      <c r="AF289" s="444">
        <v>1520802739.7260273</v>
      </c>
      <c r="AG289" s="445">
        <v>1609693150.6849315</v>
      </c>
      <c r="AH289" s="445">
        <v>1606500</v>
      </c>
      <c r="AI289" s="448">
        <v>24.139726027397259</v>
      </c>
      <c r="AJ289" s="448">
        <v>25.550684931506851</v>
      </c>
      <c r="AK289" s="449">
        <v>2.5499999999999998E-2</v>
      </c>
      <c r="AL289" s="437" t="s">
        <v>1443</v>
      </c>
    </row>
    <row r="290" spans="1:38" ht="15" customHeight="1">
      <c r="A290" s="33">
        <v>20029101</v>
      </c>
      <c r="B290" s="33">
        <v>1</v>
      </c>
      <c r="C290" s="33">
        <v>1</v>
      </c>
      <c r="D290" s="33">
        <v>1</v>
      </c>
      <c r="E290" s="35" t="s">
        <v>517</v>
      </c>
      <c r="F290" s="35" t="s">
        <v>1365</v>
      </c>
      <c r="G290" s="35" t="s">
        <v>1364</v>
      </c>
      <c r="H290" s="35" t="s">
        <v>1359</v>
      </c>
      <c r="I290" s="35" t="s">
        <v>6</v>
      </c>
      <c r="J290" s="35" t="s">
        <v>1381</v>
      </c>
      <c r="K290" s="33" t="s">
        <v>194</v>
      </c>
      <c r="L290" s="35" t="s">
        <v>12</v>
      </c>
      <c r="M290" s="33" t="s">
        <v>1632</v>
      </c>
      <c r="N290" s="33" t="s">
        <v>313</v>
      </c>
      <c r="O290" s="33" t="s">
        <v>313</v>
      </c>
      <c r="P290" s="33" t="s">
        <v>194</v>
      </c>
      <c r="Q290" s="444">
        <v>1E-3</v>
      </c>
      <c r="R290" s="444">
        <v>0</v>
      </c>
      <c r="S290" s="444">
        <v>0</v>
      </c>
      <c r="T290" s="444">
        <v>0</v>
      </c>
      <c r="U290" s="444">
        <v>0</v>
      </c>
      <c r="V290" s="445">
        <v>0</v>
      </c>
      <c r="W290" s="445">
        <v>0</v>
      </c>
      <c r="X290" s="444">
        <v>1E-3</v>
      </c>
      <c r="Y290" s="444"/>
      <c r="Z290" s="444"/>
      <c r="AA290" s="444">
        <v>0</v>
      </c>
      <c r="AB290" s="444">
        <v>0</v>
      </c>
      <c r="AC290" s="444">
        <v>0</v>
      </c>
      <c r="AD290" s="444">
        <v>0</v>
      </c>
      <c r="AE290" s="444">
        <v>0</v>
      </c>
      <c r="AF290" s="444">
        <v>0</v>
      </c>
      <c r="AG290" s="445">
        <v>0</v>
      </c>
      <c r="AH290" s="445">
        <v>0</v>
      </c>
      <c r="AI290" s="448">
        <v>0</v>
      </c>
      <c r="AJ290" s="448">
        <v>0</v>
      </c>
      <c r="AK290" s="449">
        <v>0</v>
      </c>
    </row>
    <row r="291" spans="1:38" ht="15" customHeight="1">
      <c r="A291" s="33">
        <v>20348000</v>
      </c>
      <c r="B291" s="33">
        <v>1</v>
      </c>
      <c r="C291" s="33">
        <v>1</v>
      </c>
      <c r="D291" s="33">
        <v>1</v>
      </c>
      <c r="E291" s="35" t="s">
        <v>517</v>
      </c>
      <c r="F291" s="35" t="s">
        <v>1365</v>
      </c>
      <c r="G291" s="35" t="s">
        <v>1364</v>
      </c>
      <c r="H291" s="35" t="s">
        <v>1359</v>
      </c>
      <c r="I291" s="35" t="s">
        <v>6</v>
      </c>
      <c r="J291" s="35" t="s">
        <v>1381</v>
      </c>
      <c r="K291" s="33" t="s">
        <v>194</v>
      </c>
      <c r="L291" s="35" t="s">
        <v>12</v>
      </c>
      <c r="M291" s="33" t="s">
        <v>1632</v>
      </c>
      <c r="N291" s="33" t="s">
        <v>314</v>
      </c>
      <c r="O291" s="33" t="s">
        <v>314</v>
      </c>
      <c r="P291" s="33" t="s">
        <v>194</v>
      </c>
      <c r="Q291" s="444">
        <v>200000000</v>
      </c>
      <c r="R291" s="444">
        <v>0</v>
      </c>
      <c r="S291" s="444">
        <v>0</v>
      </c>
      <c r="T291" s="444">
        <v>0</v>
      </c>
      <c r="U291" s="444">
        <v>0</v>
      </c>
      <c r="V291" s="445">
        <v>0</v>
      </c>
      <c r="W291" s="445">
        <v>0</v>
      </c>
      <c r="X291" s="444">
        <v>200000000</v>
      </c>
      <c r="Y291" s="446">
        <v>44277</v>
      </c>
      <c r="Z291" s="446">
        <v>50844</v>
      </c>
      <c r="AA291" s="444">
        <v>200000000</v>
      </c>
      <c r="AB291" s="444">
        <v>200000000</v>
      </c>
      <c r="AC291" s="444">
        <v>17.547945205479451</v>
      </c>
      <c r="AD291" s="444">
        <v>17.991780821917807</v>
      </c>
      <c r="AE291" s="447">
        <v>2.5600000000000001E-2</v>
      </c>
      <c r="AF291" s="444">
        <v>3509589041.09589</v>
      </c>
      <c r="AG291" s="445">
        <v>3598356164.3835616</v>
      </c>
      <c r="AH291" s="445">
        <v>5120000</v>
      </c>
      <c r="AI291" s="448">
        <v>17.547945205479451</v>
      </c>
      <c r="AJ291" s="448">
        <v>17.991780821917807</v>
      </c>
      <c r="AK291" s="449">
        <v>2.5600000000000001E-2</v>
      </c>
      <c r="AL291" s="437" t="s">
        <v>1443</v>
      </c>
    </row>
    <row r="292" spans="1:38" ht="15" customHeight="1">
      <c r="A292" s="33">
        <v>30033000</v>
      </c>
      <c r="B292" s="33">
        <v>1</v>
      </c>
      <c r="C292" s="33">
        <v>1</v>
      </c>
      <c r="D292" s="33">
        <v>1</v>
      </c>
      <c r="E292" s="35" t="s">
        <v>517</v>
      </c>
      <c r="F292" s="35" t="s">
        <v>1365</v>
      </c>
      <c r="G292" s="35" t="s">
        <v>1364</v>
      </c>
      <c r="H292" s="35" t="s">
        <v>1359</v>
      </c>
      <c r="I292" s="35" t="s">
        <v>6</v>
      </c>
      <c r="J292" s="35" t="s">
        <v>1381</v>
      </c>
      <c r="K292" s="33" t="s">
        <v>194</v>
      </c>
      <c r="L292" s="35" t="s">
        <v>12</v>
      </c>
      <c r="M292" s="33" t="s">
        <v>1632</v>
      </c>
      <c r="N292" s="33" t="s">
        <v>315</v>
      </c>
      <c r="O292" s="33" t="s">
        <v>315</v>
      </c>
      <c r="P292" s="33" t="s">
        <v>194</v>
      </c>
      <c r="Q292" s="444">
        <v>3.0000000000000001E-3</v>
      </c>
      <c r="R292" s="444">
        <v>0</v>
      </c>
      <c r="S292" s="444">
        <v>0</v>
      </c>
      <c r="T292" s="444">
        <v>0</v>
      </c>
      <c r="U292" s="444">
        <v>0</v>
      </c>
      <c r="V292" s="445">
        <v>0</v>
      </c>
      <c r="W292" s="445">
        <v>0</v>
      </c>
      <c r="X292" s="444">
        <v>3.0000000000000001E-3</v>
      </c>
      <c r="Y292" s="444">
        <v>0</v>
      </c>
      <c r="Z292" s="444"/>
      <c r="AA292" s="444">
        <v>0</v>
      </c>
      <c r="AB292" s="444">
        <v>0</v>
      </c>
      <c r="AC292" s="444">
        <v>0</v>
      </c>
      <c r="AD292" s="444">
        <v>0</v>
      </c>
      <c r="AE292" s="444">
        <v>0</v>
      </c>
      <c r="AF292" s="444">
        <v>0</v>
      </c>
      <c r="AG292" s="445">
        <v>0</v>
      </c>
      <c r="AH292" s="445">
        <v>0</v>
      </c>
      <c r="AI292" s="448">
        <v>0</v>
      </c>
      <c r="AJ292" s="448">
        <v>0</v>
      </c>
      <c r="AK292" s="449">
        <v>0</v>
      </c>
    </row>
    <row r="293" spans="1:38" ht="15" customHeight="1">
      <c r="A293" s="33">
        <v>20213001</v>
      </c>
      <c r="B293" s="33">
        <v>1</v>
      </c>
      <c r="C293" s="33">
        <v>1</v>
      </c>
      <c r="D293" s="33">
        <v>1</v>
      </c>
      <c r="E293" s="35" t="s">
        <v>517</v>
      </c>
      <c r="F293" s="35" t="s">
        <v>1365</v>
      </c>
      <c r="G293" s="35" t="s">
        <v>1364</v>
      </c>
      <c r="H293" s="35" t="s">
        <v>1359</v>
      </c>
      <c r="I293" s="35" t="s">
        <v>6</v>
      </c>
      <c r="J293" s="35" t="s">
        <v>1381</v>
      </c>
      <c r="K293" s="33" t="s">
        <v>194</v>
      </c>
      <c r="L293" s="35" t="s">
        <v>12</v>
      </c>
      <c r="M293" s="33" t="s">
        <v>1632</v>
      </c>
      <c r="N293" s="33" t="s">
        <v>316</v>
      </c>
      <c r="O293" s="33" t="s">
        <v>316</v>
      </c>
      <c r="P293" s="33" t="s">
        <v>194</v>
      </c>
      <c r="Q293" s="444">
        <v>-0.21</v>
      </c>
      <c r="R293" s="444">
        <v>0</v>
      </c>
      <c r="S293" s="444">
        <v>0</v>
      </c>
      <c r="T293" s="444">
        <v>0</v>
      </c>
      <c r="U293" s="444">
        <v>0</v>
      </c>
      <c r="V293" s="445">
        <v>0</v>
      </c>
      <c r="W293" s="445">
        <v>0</v>
      </c>
      <c r="X293" s="444">
        <v>-0.21</v>
      </c>
      <c r="Y293" s="444">
        <v>0</v>
      </c>
      <c r="Z293" s="444"/>
      <c r="AA293" s="444">
        <v>0</v>
      </c>
      <c r="AB293" s="444">
        <v>0</v>
      </c>
      <c r="AC293" s="444">
        <v>0</v>
      </c>
      <c r="AD293" s="444">
        <v>0</v>
      </c>
      <c r="AE293" s="444">
        <v>0</v>
      </c>
      <c r="AF293" s="444">
        <v>0</v>
      </c>
      <c r="AG293" s="445">
        <v>0</v>
      </c>
      <c r="AH293" s="445">
        <v>0</v>
      </c>
      <c r="AI293" s="448">
        <v>0</v>
      </c>
      <c r="AJ293" s="448">
        <v>0</v>
      </c>
      <c r="AK293" s="449">
        <v>0</v>
      </c>
    </row>
    <row r="294" spans="1:38" ht="15" customHeight="1">
      <c r="A294" s="33">
        <v>20214100</v>
      </c>
      <c r="B294" s="33">
        <v>1</v>
      </c>
      <c r="C294" s="33">
        <v>1</v>
      </c>
      <c r="D294" s="33">
        <v>1</v>
      </c>
      <c r="E294" s="35" t="s">
        <v>517</v>
      </c>
      <c r="F294" s="35" t="s">
        <v>1365</v>
      </c>
      <c r="G294" s="35" t="s">
        <v>1364</v>
      </c>
      <c r="H294" s="35" t="s">
        <v>1359</v>
      </c>
      <c r="I294" s="35" t="s">
        <v>6</v>
      </c>
      <c r="J294" s="35" t="s">
        <v>1381</v>
      </c>
      <c r="K294" s="33" t="s">
        <v>194</v>
      </c>
      <c r="L294" s="35" t="s">
        <v>12</v>
      </c>
      <c r="M294" s="33" t="s">
        <v>1632</v>
      </c>
      <c r="N294" s="33" t="s">
        <v>317</v>
      </c>
      <c r="O294" s="33" t="s">
        <v>317</v>
      </c>
      <c r="P294" s="33" t="s">
        <v>194</v>
      </c>
      <c r="Q294" s="444">
        <v>0.40600000000000003</v>
      </c>
      <c r="R294" s="444">
        <v>0</v>
      </c>
      <c r="S294" s="444">
        <v>0</v>
      </c>
      <c r="T294" s="444">
        <v>0</v>
      </c>
      <c r="U294" s="444">
        <v>0</v>
      </c>
      <c r="V294" s="445">
        <v>0</v>
      </c>
      <c r="W294" s="445">
        <v>0</v>
      </c>
      <c r="X294" s="444">
        <v>0.40600000000000003</v>
      </c>
      <c r="Y294" s="444">
        <v>0</v>
      </c>
      <c r="Z294" s="444"/>
      <c r="AA294" s="444">
        <v>0</v>
      </c>
      <c r="AB294" s="444">
        <v>0</v>
      </c>
      <c r="AC294" s="444">
        <v>0</v>
      </c>
      <c r="AD294" s="444">
        <v>0</v>
      </c>
      <c r="AE294" s="444">
        <v>0</v>
      </c>
      <c r="AF294" s="444">
        <v>0</v>
      </c>
      <c r="AG294" s="445">
        <v>0</v>
      </c>
      <c r="AH294" s="445">
        <v>0</v>
      </c>
      <c r="AI294" s="448">
        <v>0</v>
      </c>
      <c r="AJ294" s="448">
        <v>0</v>
      </c>
      <c r="AK294" s="449">
        <v>0</v>
      </c>
    </row>
    <row r="295" spans="1:38" ht="15" customHeight="1">
      <c r="A295" s="33">
        <v>20214101</v>
      </c>
      <c r="B295" s="33">
        <v>1</v>
      </c>
      <c r="C295" s="33">
        <v>1</v>
      </c>
      <c r="D295" s="33">
        <v>1</v>
      </c>
      <c r="E295" s="35" t="s">
        <v>517</v>
      </c>
      <c r="F295" s="35" t="s">
        <v>1365</v>
      </c>
      <c r="G295" s="35" t="s">
        <v>1364</v>
      </c>
      <c r="H295" s="35" t="s">
        <v>1359</v>
      </c>
      <c r="I295" s="35" t="s">
        <v>6</v>
      </c>
      <c r="J295" s="35" t="s">
        <v>1381</v>
      </c>
      <c r="K295" s="33" t="s">
        <v>194</v>
      </c>
      <c r="L295" s="35" t="s">
        <v>12</v>
      </c>
      <c r="M295" s="33" t="s">
        <v>1632</v>
      </c>
      <c r="N295" s="33" t="s">
        <v>318</v>
      </c>
      <c r="O295" s="33" t="s">
        <v>318</v>
      </c>
      <c r="P295" s="33" t="s">
        <v>194</v>
      </c>
      <c r="Q295" s="444">
        <v>-0.40699999999999997</v>
      </c>
      <c r="R295" s="444">
        <v>0</v>
      </c>
      <c r="S295" s="444">
        <v>0</v>
      </c>
      <c r="T295" s="444">
        <v>0</v>
      </c>
      <c r="U295" s="444">
        <v>0</v>
      </c>
      <c r="V295" s="445">
        <v>0</v>
      </c>
      <c r="W295" s="445">
        <v>0</v>
      </c>
      <c r="X295" s="444">
        <v>-0.40699999999999997</v>
      </c>
      <c r="Y295" s="444">
        <v>0</v>
      </c>
      <c r="Z295" s="444"/>
      <c r="AA295" s="444">
        <v>0</v>
      </c>
      <c r="AB295" s="444">
        <v>0</v>
      </c>
      <c r="AC295" s="444">
        <v>0</v>
      </c>
      <c r="AD295" s="444">
        <v>0</v>
      </c>
      <c r="AE295" s="444">
        <v>0</v>
      </c>
      <c r="AF295" s="444">
        <v>0</v>
      </c>
      <c r="AG295" s="445">
        <v>0</v>
      </c>
      <c r="AH295" s="445">
        <v>0</v>
      </c>
      <c r="AI295" s="448">
        <v>0</v>
      </c>
      <c r="AJ295" s="448">
        <v>0</v>
      </c>
      <c r="AK295" s="449">
        <v>0</v>
      </c>
    </row>
    <row r="296" spans="1:38" ht="15" customHeight="1">
      <c r="A296" s="33">
        <v>20215100</v>
      </c>
      <c r="B296" s="33">
        <v>1</v>
      </c>
      <c r="C296" s="33">
        <v>1</v>
      </c>
      <c r="D296" s="33">
        <v>1</v>
      </c>
      <c r="E296" s="35" t="s">
        <v>517</v>
      </c>
      <c r="F296" s="35" t="s">
        <v>1365</v>
      </c>
      <c r="G296" s="35" t="s">
        <v>1364</v>
      </c>
      <c r="H296" s="35" t="s">
        <v>1359</v>
      </c>
      <c r="I296" s="35" t="s">
        <v>6</v>
      </c>
      <c r="J296" s="35" t="s">
        <v>1381</v>
      </c>
      <c r="K296" s="33" t="s">
        <v>194</v>
      </c>
      <c r="L296" s="35" t="s">
        <v>12</v>
      </c>
      <c r="M296" s="33" t="s">
        <v>1632</v>
      </c>
      <c r="N296" s="33" t="s">
        <v>319</v>
      </c>
      <c r="O296" s="33" t="s">
        <v>319</v>
      </c>
      <c r="P296" s="33" t="s">
        <v>194</v>
      </c>
      <c r="Q296" s="444">
        <v>-0.02</v>
      </c>
      <c r="R296" s="444">
        <v>0</v>
      </c>
      <c r="S296" s="444">
        <v>0</v>
      </c>
      <c r="T296" s="444">
        <v>0</v>
      </c>
      <c r="U296" s="444">
        <v>0</v>
      </c>
      <c r="V296" s="445">
        <v>0</v>
      </c>
      <c r="W296" s="445">
        <v>0</v>
      </c>
      <c r="X296" s="444">
        <v>-0.02</v>
      </c>
      <c r="Y296" s="444">
        <v>0</v>
      </c>
      <c r="Z296" s="444"/>
      <c r="AA296" s="444">
        <v>0</v>
      </c>
      <c r="AB296" s="444">
        <v>0</v>
      </c>
      <c r="AC296" s="444">
        <v>0</v>
      </c>
      <c r="AD296" s="444">
        <v>0</v>
      </c>
      <c r="AE296" s="444">
        <v>0</v>
      </c>
      <c r="AF296" s="444">
        <v>0</v>
      </c>
      <c r="AG296" s="445">
        <v>0</v>
      </c>
      <c r="AH296" s="445">
        <v>0</v>
      </c>
      <c r="AI296" s="448">
        <v>0</v>
      </c>
      <c r="AJ296" s="448">
        <v>0</v>
      </c>
      <c r="AK296" s="449">
        <v>0</v>
      </c>
    </row>
    <row r="297" spans="1:38" ht="15" customHeight="1">
      <c r="A297" s="33">
        <v>20037000</v>
      </c>
      <c r="B297" s="33">
        <v>1</v>
      </c>
      <c r="C297" s="33">
        <v>1</v>
      </c>
      <c r="D297" s="33">
        <v>1</v>
      </c>
      <c r="E297" s="35" t="s">
        <v>517</v>
      </c>
      <c r="F297" s="35" t="s">
        <v>1365</v>
      </c>
      <c r="G297" s="35" t="s">
        <v>1364</v>
      </c>
      <c r="H297" s="35" t="s">
        <v>1359</v>
      </c>
      <c r="I297" s="35" t="s">
        <v>6</v>
      </c>
      <c r="J297" s="35" t="s">
        <v>1381</v>
      </c>
      <c r="K297" s="33" t="s">
        <v>194</v>
      </c>
      <c r="L297" s="35" t="s">
        <v>12</v>
      </c>
      <c r="M297" s="33" t="s">
        <v>1632</v>
      </c>
      <c r="N297" s="33" t="s">
        <v>320</v>
      </c>
      <c r="O297" s="33" t="s">
        <v>320</v>
      </c>
      <c r="P297" s="33" t="s">
        <v>194</v>
      </c>
      <c r="Q297" s="444">
        <v>-0.14199999999999999</v>
      </c>
      <c r="R297" s="444">
        <v>0</v>
      </c>
      <c r="S297" s="444">
        <v>0</v>
      </c>
      <c r="T297" s="444">
        <v>0</v>
      </c>
      <c r="U297" s="444">
        <v>0</v>
      </c>
      <c r="V297" s="445">
        <v>0</v>
      </c>
      <c r="W297" s="445">
        <v>0</v>
      </c>
      <c r="X297" s="444">
        <v>-0.14199999999999999</v>
      </c>
      <c r="Y297" s="444">
        <v>0</v>
      </c>
      <c r="Z297" s="444"/>
      <c r="AA297" s="444">
        <v>0</v>
      </c>
      <c r="AB297" s="444">
        <v>0</v>
      </c>
      <c r="AC297" s="444">
        <v>0</v>
      </c>
      <c r="AD297" s="444">
        <v>0</v>
      </c>
      <c r="AE297" s="444">
        <v>0</v>
      </c>
      <c r="AF297" s="444">
        <v>0</v>
      </c>
      <c r="AG297" s="445">
        <v>0</v>
      </c>
      <c r="AH297" s="445">
        <v>0</v>
      </c>
      <c r="AI297" s="448">
        <v>0</v>
      </c>
      <c r="AJ297" s="448">
        <v>0</v>
      </c>
      <c r="AK297" s="449">
        <v>0</v>
      </c>
    </row>
    <row r="298" spans="1:38" ht="15" customHeight="1">
      <c r="A298" s="33">
        <v>30037100</v>
      </c>
      <c r="B298" s="33">
        <v>1</v>
      </c>
      <c r="C298" s="33">
        <v>1</v>
      </c>
      <c r="D298" s="33">
        <v>1</v>
      </c>
      <c r="E298" s="35" t="s">
        <v>517</v>
      </c>
      <c r="F298" s="35" t="s">
        <v>1365</v>
      </c>
      <c r="G298" s="35" t="s">
        <v>1364</v>
      </c>
      <c r="H298" s="35" t="s">
        <v>1359</v>
      </c>
      <c r="I298" s="35" t="s">
        <v>6</v>
      </c>
      <c r="J298" s="35" t="s">
        <v>1381</v>
      </c>
      <c r="K298" s="33" t="s">
        <v>194</v>
      </c>
      <c r="L298" s="35" t="s">
        <v>12</v>
      </c>
      <c r="M298" s="33" t="s">
        <v>1632</v>
      </c>
      <c r="N298" s="33" t="s">
        <v>321</v>
      </c>
      <c r="O298" s="33" t="s">
        <v>321</v>
      </c>
      <c r="P298" s="33" t="s">
        <v>194</v>
      </c>
      <c r="Q298" s="444">
        <v>0.03</v>
      </c>
      <c r="R298" s="444">
        <v>0</v>
      </c>
      <c r="S298" s="444">
        <v>0</v>
      </c>
      <c r="T298" s="444">
        <v>0</v>
      </c>
      <c r="U298" s="444">
        <v>0</v>
      </c>
      <c r="V298" s="445">
        <v>0</v>
      </c>
      <c r="W298" s="445">
        <v>0</v>
      </c>
      <c r="X298" s="444">
        <v>0.03</v>
      </c>
      <c r="Y298" s="444">
        <v>0</v>
      </c>
      <c r="Z298" s="444"/>
      <c r="AA298" s="444">
        <v>0</v>
      </c>
      <c r="AB298" s="444">
        <v>0</v>
      </c>
      <c r="AC298" s="444">
        <v>0</v>
      </c>
      <c r="AD298" s="444">
        <v>0</v>
      </c>
      <c r="AE298" s="444">
        <v>0</v>
      </c>
      <c r="AF298" s="444">
        <v>0</v>
      </c>
      <c r="AG298" s="445">
        <v>0</v>
      </c>
      <c r="AH298" s="445">
        <v>0</v>
      </c>
      <c r="AI298" s="448">
        <v>0</v>
      </c>
      <c r="AJ298" s="448">
        <v>0</v>
      </c>
      <c r="AK298" s="449">
        <v>0</v>
      </c>
    </row>
    <row r="299" spans="1:38" ht="15" customHeight="1">
      <c r="A299" s="33">
        <v>20037100</v>
      </c>
      <c r="B299" s="33">
        <v>1</v>
      </c>
      <c r="C299" s="33">
        <v>1</v>
      </c>
      <c r="D299" s="33">
        <v>1</v>
      </c>
      <c r="E299" s="35" t="s">
        <v>517</v>
      </c>
      <c r="F299" s="35" t="s">
        <v>1365</v>
      </c>
      <c r="G299" s="35" t="s">
        <v>1364</v>
      </c>
      <c r="H299" s="35" t="s">
        <v>1359</v>
      </c>
      <c r="I299" s="35" t="s">
        <v>6</v>
      </c>
      <c r="J299" s="35" t="s">
        <v>1381</v>
      </c>
      <c r="K299" s="33" t="s">
        <v>194</v>
      </c>
      <c r="L299" s="35" t="s">
        <v>12</v>
      </c>
      <c r="M299" s="33" t="s">
        <v>1632</v>
      </c>
      <c r="N299" s="33" t="s">
        <v>322</v>
      </c>
      <c r="O299" s="33" t="s">
        <v>322</v>
      </c>
      <c r="P299" s="33" t="s">
        <v>194</v>
      </c>
      <c r="Q299" s="444">
        <v>-9.4E-2</v>
      </c>
      <c r="R299" s="444">
        <v>0</v>
      </c>
      <c r="S299" s="444">
        <v>0</v>
      </c>
      <c r="T299" s="444">
        <v>0</v>
      </c>
      <c r="U299" s="444">
        <v>0</v>
      </c>
      <c r="V299" s="445">
        <v>0</v>
      </c>
      <c r="W299" s="445">
        <v>0</v>
      </c>
      <c r="X299" s="444">
        <v>-9.4E-2</v>
      </c>
      <c r="Y299" s="444">
        <v>0</v>
      </c>
      <c r="Z299" s="444"/>
      <c r="AA299" s="444">
        <v>0</v>
      </c>
      <c r="AB299" s="444">
        <v>0</v>
      </c>
      <c r="AC299" s="444">
        <v>0</v>
      </c>
      <c r="AD299" s="444">
        <v>0</v>
      </c>
      <c r="AE299" s="444">
        <v>0</v>
      </c>
      <c r="AF299" s="444">
        <v>0</v>
      </c>
      <c r="AG299" s="445">
        <v>0</v>
      </c>
      <c r="AH299" s="445">
        <v>0</v>
      </c>
      <c r="AI299" s="448">
        <v>0</v>
      </c>
      <c r="AJ299" s="448">
        <v>0</v>
      </c>
      <c r="AK299" s="449">
        <v>0</v>
      </c>
    </row>
    <row r="300" spans="1:38" ht="15" customHeight="1">
      <c r="A300" s="33">
        <v>20038000</v>
      </c>
      <c r="B300" s="33">
        <v>1</v>
      </c>
      <c r="C300" s="33">
        <v>1</v>
      </c>
      <c r="D300" s="33">
        <v>1</v>
      </c>
      <c r="E300" s="35" t="s">
        <v>517</v>
      </c>
      <c r="F300" s="35" t="s">
        <v>1365</v>
      </c>
      <c r="G300" s="35" t="s">
        <v>1364</v>
      </c>
      <c r="H300" s="35" t="s">
        <v>1359</v>
      </c>
      <c r="I300" s="35" t="s">
        <v>6</v>
      </c>
      <c r="J300" s="35" t="s">
        <v>1381</v>
      </c>
      <c r="K300" s="33" t="s">
        <v>194</v>
      </c>
      <c r="L300" s="35" t="s">
        <v>12</v>
      </c>
      <c r="M300" s="33" t="s">
        <v>1632</v>
      </c>
      <c r="N300" s="33" t="s">
        <v>323</v>
      </c>
      <c r="O300" s="33" t="s">
        <v>323</v>
      </c>
      <c r="P300" s="33" t="s">
        <v>194</v>
      </c>
      <c r="Q300" s="444">
        <v>-1.2E-2</v>
      </c>
      <c r="R300" s="444">
        <v>0</v>
      </c>
      <c r="S300" s="444">
        <v>0</v>
      </c>
      <c r="T300" s="444">
        <v>0</v>
      </c>
      <c r="U300" s="444">
        <v>0</v>
      </c>
      <c r="V300" s="445">
        <v>0</v>
      </c>
      <c r="W300" s="445">
        <v>0</v>
      </c>
      <c r="X300" s="444">
        <v>-1.2E-2</v>
      </c>
      <c r="Y300" s="444">
        <v>0</v>
      </c>
      <c r="Z300" s="444"/>
      <c r="AA300" s="444">
        <v>0</v>
      </c>
      <c r="AB300" s="444">
        <v>0</v>
      </c>
      <c r="AC300" s="444">
        <v>0</v>
      </c>
      <c r="AD300" s="444">
        <v>0</v>
      </c>
      <c r="AE300" s="444">
        <v>0</v>
      </c>
      <c r="AF300" s="444">
        <v>0</v>
      </c>
      <c r="AG300" s="445">
        <v>0</v>
      </c>
      <c r="AH300" s="445">
        <v>0</v>
      </c>
      <c r="AI300" s="448">
        <v>0</v>
      </c>
      <c r="AJ300" s="448">
        <v>0</v>
      </c>
      <c r="AK300" s="449">
        <v>0</v>
      </c>
    </row>
    <row r="301" spans="1:38" ht="15" customHeight="1">
      <c r="A301" s="33">
        <v>20039000</v>
      </c>
      <c r="B301" s="33">
        <v>1</v>
      </c>
      <c r="C301" s="33">
        <v>1</v>
      </c>
      <c r="D301" s="33">
        <v>1</v>
      </c>
      <c r="E301" s="35" t="s">
        <v>517</v>
      </c>
      <c r="F301" s="35" t="s">
        <v>1365</v>
      </c>
      <c r="G301" s="35" t="s">
        <v>1364</v>
      </c>
      <c r="H301" s="35" t="s">
        <v>1359</v>
      </c>
      <c r="I301" s="35" t="s">
        <v>6</v>
      </c>
      <c r="J301" s="35" t="s">
        <v>1381</v>
      </c>
      <c r="K301" s="33" t="s">
        <v>194</v>
      </c>
      <c r="L301" s="35" t="s">
        <v>12</v>
      </c>
      <c r="M301" s="33" t="s">
        <v>1632</v>
      </c>
      <c r="N301" s="33" t="s">
        <v>324</v>
      </c>
      <c r="O301" s="33" t="s">
        <v>324</v>
      </c>
      <c r="P301" s="33" t="s">
        <v>194</v>
      </c>
      <c r="Q301" s="444">
        <v>-9.5000000000000001E-2</v>
      </c>
      <c r="R301" s="444">
        <v>0</v>
      </c>
      <c r="S301" s="444">
        <v>0</v>
      </c>
      <c r="T301" s="444">
        <v>0</v>
      </c>
      <c r="U301" s="444">
        <v>0</v>
      </c>
      <c r="V301" s="445">
        <v>-1.0000000000000009E-3</v>
      </c>
      <c r="W301" s="445">
        <v>0</v>
      </c>
      <c r="X301" s="444">
        <v>-9.5000000000000001E-2</v>
      </c>
      <c r="Y301" s="444"/>
      <c r="Z301" s="444"/>
      <c r="AA301" s="444">
        <v>0</v>
      </c>
      <c r="AB301" s="444">
        <v>0</v>
      </c>
      <c r="AC301" s="444">
        <v>0</v>
      </c>
      <c r="AD301" s="444">
        <v>0</v>
      </c>
      <c r="AE301" s="444">
        <v>0</v>
      </c>
      <c r="AF301" s="444">
        <v>0</v>
      </c>
      <c r="AG301" s="445">
        <v>0</v>
      </c>
      <c r="AH301" s="445">
        <v>0</v>
      </c>
      <c r="AI301" s="448">
        <v>0</v>
      </c>
      <c r="AJ301" s="448">
        <v>0</v>
      </c>
      <c r="AK301" s="449">
        <v>0</v>
      </c>
    </row>
    <row r="302" spans="1:38" ht="15" customHeight="1">
      <c r="A302" s="33">
        <v>20039100</v>
      </c>
      <c r="B302" s="33">
        <v>1</v>
      </c>
      <c r="C302" s="33">
        <v>1</v>
      </c>
      <c r="D302" s="33">
        <v>1</v>
      </c>
      <c r="E302" s="35" t="s">
        <v>517</v>
      </c>
      <c r="F302" s="35" t="s">
        <v>1365</v>
      </c>
      <c r="G302" s="35" t="s">
        <v>1364</v>
      </c>
      <c r="H302" s="35" t="s">
        <v>1359</v>
      </c>
      <c r="I302" s="35" t="s">
        <v>6</v>
      </c>
      <c r="J302" s="35" t="s">
        <v>1381</v>
      </c>
      <c r="K302" s="33" t="s">
        <v>194</v>
      </c>
      <c r="L302" s="35" t="s">
        <v>12</v>
      </c>
      <c r="M302" s="33" t="s">
        <v>1632</v>
      </c>
      <c r="N302" s="33" t="s">
        <v>325</v>
      </c>
      <c r="O302" s="33" t="s">
        <v>325</v>
      </c>
      <c r="P302" s="33" t="s">
        <v>194</v>
      </c>
      <c r="Q302" s="444">
        <v>3.5999999999999997E-2</v>
      </c>
      <c r="R302" s="444">
        <v>0</v>
      </c>
      <c r="S302" s="444">
        <v>0</v>
      </c>
      <c r="T302" s="444">
        <v>0</v>
      </c>
      <c r="U302" s="444">
        <v>0</v>
      </c>
      <c r="V302" s="445">
        <v>9.9999999999999395E-4</v>
      </c>
      <c r="W302" s="445">
        <v>0</v>
      </c>
      <c r="X302" s="444">
        <v>3.5999999999999997E-2</v>
      </c>
      <c r="Y302" s="445"/>
      <c r="Z302" s="445"/>
      <c r="AA302" s="444">
        <v>0</v>
      </c>
      <c r="AB302" s="444">
        <v>0</v>
      </c>
      <c r="AC302" s="444">
        <v>0</v>
      </c>
      <c r="AD302" s="444">
        <v>0</v>
      </c>
      <c r="AE302" s="444">
        <v>0</v>
      </c>
      <c r="AF302" s="444">
        <v>0</v>
      </c>
      <c r="AG302" s="445">
        <v>0</v>
      </c>
      <c r="AH302" s="445">
        <v>0</v>
      </c>
      <c r="AI302" s="448">
        <v>0</v>
      </c>
      <c r="AJ302" s="448">
        <v>0</v>
      </c>
      <c r="AK302" s="449">
        <v>0</v>
      </c>
    </row>
    <row r="303" spans="1:38" ht="15" customHeight="1">
      <c r="A303" s="33">
        <v>30040100</v>
      </c>
      <c r="B303" s="33">
        <v>1</v>
      </c>
      <c r="C303" s="33">
        <v>1</v>
      </c>
      <c r="D303" s="33">
        <v>1</v>
      </c>
      <c r="E303" s="35" t="s">
        <v>517</v>
      </c>
      <c r="F303" s="35" t="s">
        <v>1365</v>
      </c>
      <c r="G303" s="35" t="s">
        <v>1364</v>
      </c>
      <c r="H303" s="35" t="s">
        <v>1359</v>
      </c>
      <c r="I303" s="35" t="s">
        <v>6</v>
      </c>
      <c r="J303" s="35" t="s">
        <v>1381</v>
      </c>
      <c r="K303" s="33" t="s">
        <v>194</v>
      </c>
      <c r="L303" s="35" t="s">
        <v>12</v>
      </c>
      <c r="M303" s="33" t="s">
        <v>1632</v>
      </c>
      <c r="N303" s="33" t="s">
        <v>326</v>
      </c>
      <c r="O303" s="33" t="s">
        <v>326</v>
      </c>
      <c r="P303" s="33" t="s">
        <v>194</v>
      </c>
      <c r="Q303" s="444">
        <v>-0.01</v>
      </c>
      <c r="R303" s="444">
        <v>0</v>
      </c>
      <c r="S303" s="444">
        <v>0</v>
      </c>
      <c r="T303" s="444">
        <v>0</v>
      </c>
      <c r="U303" s="444">
        <v>0</v>
      </c>
      <c r="V303" s="445">
        <v>0</v>
      </c>
      <c r="W303" s="445">
        <v>0</v>
      </c>
      <c r="X303" s="444">
        <v>-0.01</v>
      </c>
      <c r="Y303" s="444"/>
      <c r="Z303" s="444"/>
      <c r="AA303" s="444">
        <v>0</v>
      </c>
      <c r="AB303" s="444">
        <v>0</v>
      </c>
      <c r="AC303" s="444">
        <v>0</v>
      </c>
      <c r="AD303" s="444">
        <v>0</v>
      </c>
      <c r="AE303" s="444">
        <v>0</v>
      </c>
      <c r="AF303" s="444">
        <v>0</v>
      </c>
      <c r="AG303" s="445">
        <v>0</v>
      </c>
      <c r="AH303" s="445">
        <v>0</v>
      </c>
      <c r="AI303" s="448">
        <v>0</v>
      </c>
      <c r="AJ303" s="448">
        <v>0</v>
      </c>
      <c r="AK303" s="449">
        <v>0</v>
      </c>
    </row>
    <row r="304" spans="1:38" ht="15" customHeight="1">
      <c r="A304" s="33">
        <v>30041100</v>
      </c>
      <c r="B304" s="33">
        <v>1</v>
      </c>
      <c r="C304" s="33">
        <v>1</v>
      </c>
      <c r="D304" s="33">
        <v>1</v>
      </c>
      <c r="E304" s="35" t="s">
        <v>517</v>
      </c>
      <c r="F304" s="35" t="s">
        <v>1365</v>
      </c>
      <c r="G304" s="35" t="s">
        <v>1364</v>
      </c>
      <c r="H304" s="35" t="s">
        <v>1359</v>
      </c>
      <c r="I304" s="35" t="s">
        <v>6</v>
      </c>
      <c r="J304" s="35" t="s">
        <v>1381</v>
      </c>
      <c r="K304" s="33" t="s">
        <v>194</v>
      </c>
      <c r="L304" s="35" t="s">
        <v>12</v>
      </c>
      <c r="M304" s="33" t="s">
        <v>1632</v>
      </c>
      <c r="N304" s="33" t="s">
        <v>327</v>
      </c>
      <c r="O304" s="33" t="s">
        <v>327</v>
      </c>
      <c r="P304" s="33" t="s">
        <v>194</v>
      </c>
      <c r="Q304" s="444">
        <v>1883565.94</v>
      </c>
      <c r="R304" s="444">
        <v>0</v>
      </c>
      <c r="S304" s="444">
        <v>0</v>
      </c>
      <c r="T304" s="444">
        <v>0</v>
      </c>
      <c r="U304" s="444">
        <v>0</v>
      </c>
      <c r="V304" s="445">
        <v>0</v>
      </c>
      <c r="W304" s="445">
        <v>0</v>
      </c>
      <c r="X304" s="444">
        <v>1883565.94</v>
      </c>
      <c r="Y304" s="446">
        <v>30218</v>
      </c>
      <c r="Z304" s="446">
        <v>44828</v>
      </c>
      <c r="AA304" s="444">
        <v>6278553.1799999997</v>
      </c>
      <c r="AB304" s="444">
        <v>6278553.1799999997</v>
      </c>
      <c r="AC304" s="444">
        <v>1.0657534246575342</v>
      </c>
      <c r="AD304" s="444">
        <v>40.027397260273972</v>
      </c>
      <c r="AE304" s="447">
        <v>0.02</v>
      </c>
      <c r="AF304" s="444">
        <v>2007416.8511232876</v>
      </c>
      <c r="AG304" s="445">
        <v>75394242.146301359</v>
      </c>
      <c r="AH304" s="445">
        <v>37671.318800000001</v>
      </c>
      <c r="AI304" s="448">
        <v>1.0657534246575342</v>
      </c>
      <c r="AJ304" s="448">
        <v>40.027397260273965</v>
      </c>
      <c r="AK304" s="449">
        <v>0.02</v>
      </c>
      <c r="AL304" s="437" t="s">
        <v>1443</v>
      </c>
    </row>
    <row r="305" spans="1:38" ht="15" customHeight="1">
      <c r="A305" s="33">
        <v>30042100</v>
      </c>
      <c r="B305" s="33">
        <v>1</v>
      </c>
      <c r="C305" s="33">
        <v>1</v>
      </c>
      <c r="D305" s="33">
        <v>1</v>
      </c>
      <c r="E305" s="35" t="s">
        <v>517</v>
      </c>
      <c r="F305" s="35" t="s">
        <v>1365</v>
      </c>
      <c r="G305" s="35" t="s">
        <v>1364</v>
      </c>
      <c r="H305" s="35" t="s">
        <v>1359</v>
      </c>
      <c r="I305" s="35" t="s">
        <v>6</v>
      </c>
      <c r="J305" s="35" t="s">
        <v>1381</v>
      </c>
      <c r="K305" s="33" t="s">
        <v>194</v>
      </c>
      <c r="L305" s="35" t="s">
        <v>12</v>
      </c>
      <c r="M305" s="33" t="s">
        <v>1632</v>
      </c>
      <c r="N305" s="33" t="s">
        <v>328</v>
      </c>
      <c r="O305" s="33" t="s">
        <v>328</v>
      </c>
      <c r="P305" s="33" t="s">
        <v>194</v>
      </c>
      <c r="Q305" s="444">
        <v>851133.98</v>
      </c>
      <c r="R305" s="444">
        <v>0</v>
      </c>
      <c r="S305" s="444">
        <v>0</v>
      </c>
      <c r="T305" s="444">
        <v>0</v>
      </c>
      <c r="U305" s="444">
        <v>0</v>
      </c>
      <c r="V305" s="445">
        <v>0</v>
      </c>
      <c r="W305" s="445">
        <v>0</v>
      </c>
      <c r="X305" s="444">
        <v>851133.98</v>
      </c>
      <c r="Y305" s="446">
        <v>30218</v>
      </c>
      <c r="Z305" s="446">
        <v>44828</v>
      </c>
      <c r="AA305" s="444">
        <v>2837113.43</v>
      </c>
      <c r="AB305" s="444">
        <v>2837113.43</v>
      </c>
      <c r="AC305" s="444">
        <v>1.0657534246575342</v>
      </c>
      <c r="AD305" s="444">
        <v>40.027397260273972</v>
      </c>
      <c r="AE305" s="447">
        <v>0.02</v>
      </c>
      <c r="AF305" s="444">
        <v>907098.95402739721</v>
      </c>
      <c r="AG305" s="445">
        <v>34068677.939178079</v>
      </c>
      <c r="AH305" s="445">
        <v>17022.679599999999</v>
      </c>
      <c r="AI305" s="448">
        <v>1.0657534246575342</v>
      </c>
      <c r="AJ305" s="448">
        <v>40.027397260273972</v>
      </c>
      <c r="AK305" s="449">
        <v>0.02</v>
      </c>
      <c r="AL305" s="437" t="s">
        <v>1443</v>
      </c>
    </row>
    <row r="306" spans="1:38" ht="15" customHeight="1">
      <c r="A306" s="33">
        <v>20042100</v>
      </c>
      <c r="B306" s="33">
        <v>1</v>
      </c>
      <c r="C306" s="33">
        <v>1</v>
      </c>
      <c r="D306" s="33">
        <v>1</v>
      </c>
      <c r="E306" s="35" t="s">
        <v>517</v>
      </c>
      <c r="F306" s="35" t="s">
        <v>1365</v>
      </c>
      <c r="G306" s="35" t="s">
        <v>1364</v>
      </c>
      <c r="H306" s="35" t="s">
        <v>1359</v>
      </c>
      <c r="I306" s="35" t="s">
        <v>6</v>
      </c>
      <c r="J306" s="35" t="s">
        <v>1381</v>
      </c>
      <c r="K306" s="33" t="s">
        <v>194</v>
      </c>
      <c r="L306" s="35" t="s">
        <v>12</v>
      </c>
      <c r="M306" s="33" t="s">
        <v>1632</v>
      </c>
      <c r="N306" s="33" t="s">
        <v>329</v>
      </c>
      <c r="O306" s="33" t="s">
        <v>329</v>
      </c>
      <c r="P306" s="33" t="s">
        <v>194</v>
      </c>
      <c r="Q306" s="444">
        <v>124465.39</v>
      </c>
      <c r="R306" s="444">
        <v>0</v>
      </c>
      <c r="S306" s="444">
        <v>0</v>
      </c>
      <c r="T306" s="444">
        <v>0</v>
      </c>
      <c r="U306" s="444">
        <v>0</v>
      </c>
      <c r="V306" s="445">
        <v>0</v>
      </c>
      <c r="W306" s="445">
        <v>0</v>
      </c>
      <c r="X306" s="444">
        <v>124465.39</v>
      </c>
      <c r="Y306" s="446">
        <v>30218</v>
      </c>
      <c r="Z306" s="446">
        <v>44828</v>
      </c>
      <c r="AA306" s="444">
        <v>10288225.395</v>
      </c>
      <c r="AB306" s="444">
        <v>10288225.395</v>
      </c>
      <c r="AC306" s="444">
        <v>1.0657534246575342</v>
      </c>
      <c r="AD306" s="444">
        <v>40.027397260273972</v>
      </c>
      <c r="AE306" s="447">
        <v>0.02</v>
      </c>
      <c r="AF306" s="444">
        <v>132649.41564383561</v>
      </c>
      <c r="AG306" s="445">
        <v>4982025.6106849313</v>
      </c>
      <c r="AH306" s="445">
        <v>2489.3078</v>
      </c>
      <c r="AI306" s="448">
        <v>1.0657534246575342</v>
      </c>
      <c r="AJ306" s="448">
        <v>40.027397260273972</v>
      </c>
      <c r="AK306" s="449">
        <v>0.02</v>
      </c>
      <c r="AL306" s="437" t="s">
        <v>1443</v>
      </c>
    </row>
    <row r="307" spans="1:38" ht="15" customHeight="1">
      <c r="A307" s="33">
        <v>30043101</v>
      </c>
      <c r="B307" s="33">
        <v>1</v>
      </c>
      <c r="C307" s="33">
        <v>1</v>
      </c>
      <c r="D307" s="33">
        <v>1</v>
      </c>
      <c r="E307" s="35" t="s">
        <v>517</v>
      </c>
      <c r="F307" s="35" t="s">
        <v>1365</v>
      </c>
      <c r="G307" s="35" t="s">
        <v>1364</v>
      </c>
      <c r="H307" s="35" t="s">
        <v>1359</v>
      </c>
      <c r="I307" s="35" t="s">
        <v>6</v>
      </c>
      <c r="J307" s="35" t="s">
        <v>1381</v>
      </c>
      <c r="K307" s="33" t="s">
        <v>194</v>
      </c>
      <c r="L307" s="35" t="s">
        <v>12</v>
      </c>
      <c r="M307" s="33" t="s">
        <v>1632</v>
      </c>
      <c r="N307" s="33" t="s">
        <v>330</v>
      </c>
      <c r="O307" s="33" t="s">
        <v>330</v>
      </c>
      <c r="P307" s="33" t="s">
        <v>194</v>
      </c>
      <c r="Q307" s="444">
        <v>298447.17</v>
      </c>
      <c r="R307" s="444">
        <v>0</v>
      </c>
      <c r="S307" s="444">
        <v>0</v>
      </c>
      <c r="T307" s="444">
        <v>0</v>
      </c>
      <c r="U307" s="444">
        <v>0</v>
      </c>
      <c r="V307" s="445">
        <v>0</v>
      </c>
      <c r="W307" s="445">
        <v>0</v>
      </c>
      <c r="X307" s="444">
        <v>298447.17</v>
      </c>
      <c r="Y307" s="446">
        <v>30390</v>
      </c>
      <c r="Z307" s="446">
        <v>45000</v>
      </c>
      <c r="AA307" s="444">
        <v>820729.7</v>
      </c>
      <c r="AB307" s="444">
        <v>820729.7</v>
      </c>
      <c r="AC307" s="444">
        <v>1.536986301369863</v>
      </c>
      <c r="AD307" s="444">
        <v>40.027397260273972</v>
      </c>
      <c r="AE307" s="447">
        <v>0.02</v>
      </c>
      <c r="AF307" s="444">
        <v>458709.2119726027</v>
      </c>
      <c r="AG307" s="445">
        <v>11946063.434794519</v>
      </c>
      <c r="AH307" s="445">
        <v>5968.9434000000001</v>
      </c>
      <c r="AI307" s="448">
        <v>1.536986301369863</v>
      </c>
      <c r="AJ307" s="448">
        <v>40.027397260273972</v>
      </c>
      <c r="AK307" s="449">
        <v>0.02</v>
      </c>
      <c r="AL307" s="437" t="s">
        <v>1443</v>
      </c>
    </row>
    <row r="308" spans="1:38" ht="15" customHeight="1">
      <c r="A308" s="33">
        <v>30044100</v>
      </c>
      <c r="B308" s="33">
        <v>1</v>
      </c>
      <c r="C308" s="33">
        <v>1</v>
      </c>
      <c r="D308" s="33">
        <v>1</v>
      </c>
      <c r="E308" s="35" t="s">
        <v>517</v>
      </c>
      <c r="F308" s="35" t="s">
        <v>1365</v>
      </c>
      <c r="G308" s="35" t="s">
        <v>1364</v>
      </c>
      <c r="H308" s="35" t="s">
        <v>1359</v>
      </c>
      <c r="I308" s="35" t="s">
        <v>6</v>
      </c>
      <c r="J308" s="35" t="s">
        <v>1381</v>
      </c>
      <c r="K308" s="33" t="s">
        <v>194</v>
      </c>
      <c r="L308" s="35" t="s">
        <v>12</v>
      </c>
      <c r="M308" s="33" t="s">
        <v>1632</v>
      </c>
      <c r="N308" s="33" t="s">
        <v>331</v>
      </c>
      <c r="O308" s="33" t="s">
        <v>331</v>
      </c>
      <c r="P308" s="33" t="s">
        <v>194</v>
      </c>
      <c r="Q308" s="444">
        <v>1606183.86</v>
      </c>
      <c r="R308" s="444">
        <v>0</v>
      </c>
      <c r="S308" s="444">
        <v>0</v>
      </c>
      <c r="T308" s="444">
        <v>0</v>
      </c>
      <c r="U308" s="444">
        <v>0</v>
      </c>
      <c r="V308" s="445">
        <v>0</v>
      </c>
      <c r="W308" s="445">
        <v>0</v>
      </c>
      <c r="X308" s="444">
        <v>1606183.86</v>
      </c>
      <c r="Y308" s="446">
        <v>30496</v>
      </c>
      <c r="Z308" s="446">
        <v>45113</v>
      </c>
      <c r="AA308" s="444">
        <v>4818551.7</v>
      </c>
      <c r="AB308" s="444">
        <v>4818551.7</v>
      </c>
      <c r="AC308" s="444">
        <v>1.8465753424657534</v>
      </c>
      <c r="AD308" s="444">
        <v>40.046575342465751</v>
      </c>
      <c r="AE308" s="447">
        <v>0.02</v>
      </c>
      <c r="AF308" s="444">
        <v>2965939.5113424659</v>
      </c>
      <c r="AG308" s="445">
        <v>64322162.963342465</v>
      </c>
      <c r="AH308" s="445">
        <v>32123.677200000002</v>
      </c>
      <c r="AI308" s="448">
        <v>1.8465753424657534</v>
      </c>
      <c r="AJ308" s="448">
        <v>40.046575342465751</v>
      </c>
      <c r="AK308" s="449">
        <v>0.02</v>
      </c>
      <c r="AL308" s="437" t="s">
        <v>1443</v>
      </c>
    </row>
    <row r="309" spans="1:38" ht="15" customHeight="1">
      <c r="A309" s="33">
        <v>20044100</v>
      </c>
      <c r="B309" s="33">
        <v>1</v>
      </c>
      <c r="C309" s="33">
        <v>1</v>
      </c>
      <c r="D309" s="33">
        <v>1</v>
      </c>
      <c r="E309" s="35" t="s">
        <v>517</v>
      </c>
      <c r="F309" s="35" t="s">
        <v>1365</v>
      </c>
      <c r="G309" s="35" t="s">
        <v>1364</v>
      </c>
      <c r="H309" s="35" t="s">
        <v>1359</v>
      </c>
      <c r="I309" s="35" t="s">
        <v>6</v>
      </c>
      <c r="J309" s="35" t="s">
        <v>1381</v>
      </c>
      <c r="K309" s="33" t="s">
        <v>194</v>
      </c>
      <c r="L309" s="35" t="s">
        <v>12</v>
      </c>
      <c r="M309" s="33" t="s">
        <v>1632</v>
      </c>
      <c r="N309" s="33" t="s">
        <v>332</v>
      </c>
      <c r="O309" s="33" t="s">
        <v>332</v>
      </c>
      <c r="P309" s="33" t="s">
        <v>194</v>
      </c>
      <c r="Q309" s="444">
        <v>299999.99699999997</v>
      </c>
      <c r="R309" s="444">
        <v>0</v>
      </c>
      <c r="S309" s="444">
        <v>0</v>
      </c>
      <c r="T309" s="444">
        <v>0</v>
      </c>
      <c r="U309" s="444">
        <v>0</v>
      </c>
      <c r="V309" s="445">
        <v>0</v>
      </c>
      <c r="W309" s="445">
        <v>0</v>
      </c>
      <c r="X309" s="444">
        <v>299999.99699999997</v>
      </c>
      <c r="Y309" s="446">
        <v>30496</v>
      </c>
      <c r="Z309" s="446">
        <v>45113</v>
      </c>
      <c r="AA309" s="444">
        <v>18543417.728999998</v>
      </c>
      <c r="AB309" s="444">
        <v>18543417.728999998</v>
      </c>
      <c r="AC309" s="444">
        <v>1.8465753424657534</v>
      </c>
      <c r="AD309" s="444">
        <v>40.046575342465751</v>
      </c>
      <c r="AE309" s="447">
        <v>0.02</v>
      </c>
      <c r="AF309" s="444">
        <v>553972.59719999996</v>
      </c>
      <c r="AG309" s="445">
        <v>12013972.482599998</v>
      </c>
      <c r="AH309" s="445">
        <v>5999.9999399999997</v>
      </c>
      <c r="AI309" s="448">
        <v>1.8465753424657534</v>
      </c>
      <c r="AJ309" s="448">
        <v>40.046575342465751</v>
      </c>
      <c r="AK309" s="449">
        <v>0.02</v>
      </c>
      <c r="AL309" s="437" t="s">
        <v>1443</v>
      </c>
    </row>
    <row r="310" spans="1:38" ht="15" customHeight="1">
      <c r="A310" s="33">
        <v>20046000</v>
      </c>
      <c r="B310" s="33">
        <v>1</v>
      </c>
      <c r="C310" s="33">
        <v>1</v>
      </c>
      <c r="D310" s="33">
        <v>1</v>
      </c>
      <c r="E310" s="35" t="s">
        <v>517</v>
      </c>
      <c r="F310" s="35" t="s">
        <v>1365</v>
      </c>
      <c r="G310" s="35" t="s">
        <v>1364</v>
      </c>
      <c r="H310" s="35" t="s">
        <v>1359</v>
      </c>
      <c r="I310" s="35" t="s">
        <v>6</v>
      </c>
      <c r="J310" s="35" t="s">
        <v>1381</v>
      </c>
      <c r="K310" s="33" t="s">
        <v>194</v>
      </c>
      <c r="L310" s="35" t="s">
        <v>12</v>
      </c>
      <c r="M310" s="33" t="s">
        <v>1632</v>
      </c>
      <c r="N310" s="33" t="s">
        <v>333</v>
      </c>
      <c r="O310" s="33" t="s">
        <v>333</v>
      </c>
      <c r="P310" s="33" t="s">
        <v>194</v>
      </c>
      <c r="Q310" s="444">
        <v>133333.38</v>
      </c>
      <c r="R310" s="444">
        <v>0</v>
      </c>
      <c r="S310" s="444">
        <v>0</v>
      </c>
      <c r="T310" s="444">
        <v>0</v>
      </c>
      <c r="U310" s="444">
        <v>0</v>
      </c>
      <c r="V310" s="445">
        <v>0</v>
      </c>
      <c r="W310" s="445">
        <v>0</v>
      </c>
      <c r="X310" s="444">
        <v>133333.38</v>
      </c>
      <c r="Y310" s="446">
        <v>30488</v>
      </c>
      <c r="Z310" s="446">
        <v>45113</v>
      </c>
      <c r="AA310" s="444">
        <v>37321540.93</v>
      </c>
      <c r="AB310" s="444">
        <v>35233618.149999999</v>
      </c>
      <c r="AC310" s="444">
        <v>1.8465753424657534</v>
      </c>
      <c r="AD310" s="444">
        <v>40.06849315068493</v>
      </c>
      <c r="AE310" s="447">
        <v>0.02</v>
      </c>
      <c r="AF310" s="444">
        <v>246210.13183561646</v>
      </c>
      <c r="AG310" s="445">
        <v>5342467.6232876712</v>
      </c>
      <c r="AH310" s="445">
        <v>2666.6676000000002</v>
      </c>
      <c r="AI310" s="448">
        <v>1.8465753424657534</v>
      </c>
      <c r="AJ310" s="448">
        <v>40.06849315068493</v>
      </c>
      <c r="AK310" s="449">
        <v>0.02</v>
      </c>
      <c r="AL310" s="437" t="s">
        <v>1443</v>
      </c>
    </row>
    <row r="311" spans="1:38" ht="15" customHeight="1">
      <c r="A311" s="33">
        <v>30046000</v>
      </c>
      <c r="B311" s="33">
        <v>1</v>
      </c>
      <c r="C311" s="33">
        <v>1</v>
      </c>
      <c r="D311" s="33">
        <v>1</v>
      </c>
      <c r="E311" s="35" t="s">
        <v>517</v>
      </c>
      <c r="F311" s="35" t="s">
        <v>1365</v>
      </c>
      <c r="G311" s="35" t="s">
        <v>1364</v>
      </c>
      <c r="H311" s="35" t="s">
        <v>1359</v>
      </c>
      <c r="I311" s="35" t="s">
        <v>6</v>
      </c>
      <c r="J311" s="35" t="s">
        <v>1381</v>
      </c>
      <c r="K311" s="33" t="s">
        <v>194</v>
      </c>
      <c r="L311" s="35" t="s">
        <v>12</v>
      </c>
      <c r="M311" s="33" t="s">
        <v>1632</v>
      </c>
      <c r="N311" s="33" t="s">
        <v>334</v>
      </c>
      <c r="O311" s="33" t="s">
        <v>334</v>
      </c>
      <c r="P311" s="33" t="s">
        <v>194</v>
      </c>
      <c r="Q311" s="444">
        <v>2222356.4700000002</v>
      </c>
      <c r="R311" s="444">
        <v>0</v>
      </c>
      <c r="S311" s="444">
        <v>0</v>
      </c>
      <c r="T311" s="444">
        <v>0</v>
      </c>
      <c r="U311" s="444">
        <v>0</v>
      </c>
      <c r="V311" s="445">
        <v>0</v>
      </c>
      <c r="W311" s="445">
        <v>0</v>
      </c>
      <c r="X311" s="444">
        <v>2222356.4700000002</v>
      </c>
      <c r="Y311" s="446">
        <v>30488</v>
      </c>
      <c r="Z311" s="446">
        <v>45113</v>
      </c>
      <c r="AA311" s="444">
        <v>6667069.3499999996</v>
      </c>
      <c r="AB311" s="444">
        <v>6667069.3499999996</v>
      </c>
      <c r="AC311" s="444">
        <v>1.8465753424657534</v>
      </c>
      <c r="AD311" s="444">
        <v>40.06849315068493</v>
      </c>
      <c r="AE311" s="447">
        <v>0.02</v>
      </c>
      <c r="AF311" s="444">
        <v>4103748.659671233</v>
      </c>
      <c r="AG311" s="445">
        <v>89046474.996575341</v>
      </c>
      <c r="AH311" s="445">
        <v>44447.129400000005</v>
      </c>
      <c r="AI311" s="448">
        <v>1.8465753424657534</v>
      </c>
      <c r="AJ311" s="448">
        <v>40.06849315068493</v>
      </c>
      <c r="AK311" s="449">
        <v>0.02</v>
      </c>
      <c r="AL311" s="437" t="s">
        <v>1443</v>
      </c>
    </row>
    <row r="312" spans="1:38" ht="15" customHeight="1">
      <c r="A312" s="33">
        <v>20218000</v>
      </c>
      <c r="B312" s="33">
        <v>1</v>
      </c>
      <c r="C312" s="33">
        <v>1</v>
      </c>
      <c r="D312" s="33">
        <v>1</v>
      </c>
      <c r="E312" s="35" t="s">
        <v>517</v>
      </c>
      <c r="F312" s="35" t="s">
        <v>1365</v>
      </c>
      <c r="G312" s="35" t="s">
        <v>1364</v>
      </c>
      <c r="H312" s="35" t="s">
        <v>1359</v>
      </c>
      <c r="I312" s="35" t="s">
        <v>6</v>
      </c>
      <c r="J312" s="35" t="s">
        <v>1381</v>
      </c>
      <c r="K312" s="33" t="s">
        <v>194</v>
      </c>
      <c r="L312" s="35" t="s">
        <v>12</v>
      </c>
      <c r="M312" s="33" t="s">
        <v>1632</v>
      </c>
      <c r="N312" s="33" t="s">
        <v>335</v>
      </c>
      <c r="O312" s="33" t="s">
        <v>335</v>
      </c>
      <c r="P312" s="33" t="s">
        <v>194</v>
      </c>
      <c r="Q312" s="444">
        <v>0.02</v>
      </c>
      <c r="R312" s="444">
        <v>0</v>
      </c>
      <c r="S312" s="444">
        <v>0</v>
      </c>
      <c r="T312" s="444">
        <v>0</v>
      </c>
      <c r="U312" s="444">
        <v>0</v>
      </c>
      <c r="V312" s="445">
        <v>0</v>
      </c>
      <c r="W312" s="445">
        <v>0</v>
      </c>
      <c r="X312" s="444">
        <v>0.02</v>
      </c>
      <c r="Y312" s="444">
        <v>0</v>
      </c>
      <c r="Z312" s="444">
        <v>0</v>
      </c>
      <c r="AA312" s="444">
        <v>0</v>
      </c>
      <c r="AB312" s="444">
        <v>0</v>
      </c>
      <c r="AC312" s="444">
        <v>0</v>
      </c>
      <c r="AD312" s="444">
        <v>0</v>
      </c>
      <c r="AE312" s="444">
        <v>0</v>
      </c>
      <c r="AF312" s="444">
        <v>0</v>
      </c>
      <c r="AG312" s="445">
        <v>0</v>
      </c>
      <c r="AH312" s="445">
        <v>0</v>
      </c>
      <c r="AI312" s="448">
        <v>0</v>
      </c>
      <c r="AJ312" s="448">
        <v>0</v>
      </c>
      <c r="AK312" s="449">
        <v>0</v>
      </c>
    </row>
    <row r="313" spans="1:38" ht="15" customHeight="1">
      <c r="A313" s="33">
        <v>20047000</v>
      </c>
      <c r="B313" s="33">
        <v>1</v>
      </c>
      <c r="C313" s="33">
        <v>1</v>
      </c>
      <c r="D313" s="33">
        <v>1</v>
      </c>
      <c r="E313" s="35" t="s">
        <v>517</v>
      </c>
      <c r="F313" s="35" t="s">
        <v>1365</v>
      </c>
      <c r="G313" s="35" t="s">
        <v>1364</v>
      </c>
      <c r="H313" s="35" t="s">
        <v>1359</v>
      </c>
      <c r="I313" s="35" t="s">
        <v>6</v>
      </c>
      <c r="J313" s="35" t="s">
        <v>1381</v>
      </c>
      <c r="K313" s="33" t="s">
        <v>194</v>
      </c>
      <c r="L313" s="35" t="s">
        <v>12</v>
      </c>
      <c r="M313" s="33" t="s">
        <v>1632</v>
      </c>
      <c r="N313" s="33" t="s">
        <v>336</v>
      </c>
      <c r="O313" s="33" t="s">
        <v>336</v>
      </c>
      <c r="P313" s="33" t="s">
        <v>194</v>
      </c>
      <c r="Q313" s="444">
        <v>187875.20000000001</v>
      </c>
      <c r="R313" s="444">
        <v>0</v>
      </c>
      <c r="S313" s="444">
        <v>0</v>
      </c>
      <c r="T313" s="444">
        <v>0</v>
      </c>
      <c r="U313" s="444">
        <v>0</v>
      </c>
      <c r="V313" s="445">
        <v>0</v>
      </c>
      <c r="W313" s="445">
        <v>0</v>
      </c>
      <c r="X313" s="444">
        <v>187875.20000000001</v>
      </c>
      <c r="Y313" s="446">
        <v>30707</v>
      </c>
      <c r="Z313" s="446">
        <v>45315</v>
      </c>
      <c r="AA313" s="444">
        <v>3100000</v>
      </c>
      <c r="AB313" s="444">
        <v>2254501.2999999998</v>
      </c>
      <c r="AC313" s="444">
        <v>2.4</v>
      </c>
      <c r="AD313" s="444">
        <v>40.021917808219179</v>
      </c>
      <c r="AE313" s="447">
        <v>0.02</v>
      </c>
      <c r="AF313" s="444">
        <v>450900.48000000004</v>
      </c>
      <c r="AG313" s="445">
        <v>7519125.8126027407</v>
      </c>
      <c r="AH313" s="445">
        <v>3757.5040000000004</v>
      </c>
      <c r="AI313" s="448">
        <v>2.4</v>
      </c>
      <c r="AJ313" s="448">
        <v>40.021917808219179</v>
      </c>
      <c r="AK313" s="449">
        <v>0.02</v>
      </c>
      <c r="AL313" s="437" t="s">
        <v>1443</v>
      </c>
    </row>
    <row r="314" spans="1:38" ht="15" customHeight="1">
      <c r="A314" s="33">
        <v>20048000</v>
      </c>
      <c r="B314" s="33">
        <v>1</v>
      </c>
      <c r="C314" s="33">
        <v>1</v>
      </c>
      <c r="D314" s="33">
        <v>1</v>
      </c>
      <c r="E314" s="35" t="s">
        <v>517</v>
      </c>
      <c r="F314" s="35" t="s">
        <v>1365</v>
      </c>
      <c r="G314" s="35" t="s">
        <v>1364</v>
      </c>
      <c r="H314" s="35" t="s">
        <v>1359</v>
      </c>
      <c r="I314" s="35" t="s">
        <v>6</v>
      </c>
      <c r="J314" s="35" t="s">
        <v>1381</v>
      </c>
      <c r="K314" s="33" t="s">
        <v>194</v>
      </c>
      <c r="L314" s="35" t="s">
        <v>12</v>
      </c>
      <c r="M314" s="33" t="s">
        <v>1632</v>
      </c>
      <c r="N314" s="33" t="s">
        <v>337</v>
      </c>
      <c r="O314" s="33" t="s">
        <v>337</v>
      </c>
      <c r="P314" s="33" t="s">
        <v>194</v>
      </c>
      <c r="Q314" s="444">
        <v>129071.67</v>
      </c>
      <c r="R314" s="444">
        <v>0</v>
      </c>
      <c r="S314" s="444">
        <v>0</v>
      </c>
      <c r="T314" s="444">
        <v>0</v>
      </c>
      <c r="U314" s="444">
        <v>0</v>
      </c>
      <c r="V314" s="445">
        <v>0</v>
      </c>
      <c r="W314" s="445">
        <v>0</v>
      </c>
      <c r="X314" s="444">
        <v>129071.67</v>
      </c>
      <c r="Y314" s="446">
        <v>30743</v>
      </c>
      <c r="Z314" s="446">
        <v>45357</v>
      </c>
      <c r="AA314" s="444">
        <v>1800000</v>
      </c>
      <c r="AB314" s="444">
        <v>1290715.3500000001</v>
      </c>
      <c r="AC314" s="444">
        <v>2.515068493150685</v>
      </c>
      <c r="AD314" s="444">
        <v>40.038356164383565</v>
      </c>
      <c r="AE314" s="447">
        <v>0.02</v>
      </c>
      <c r="AF314" s="444">
        <v>324624.09057534247</v>
      </c>
      <c r="AG314" s="445">
        <v>5167817.4941917816</v>
      </c>
      <c r="AH314" s="445">
        <v>2581.4333999999999</v>
      </c>
      <c r="AI314" s="448">
        <v>2.515068493150685</v>
      </c>
      <c r="AJ314" s="448">
        <v>40.038356164383565</v>
      </c>
      <c r="AK314" s="449">
        <v>0.02</v>
      </c>
      <c r="AL314" s="437" t="s">
        <v>1443</v>
      </c>
    </row>
    <row r="315" spans="1:38" ht="15" customHeight="1">
      <c r="A315" s="33">
        <v>20049000</v>
      </c>
      <c r="B315" s="33">
        <v>1</v>
      </c>
      <c r="C315" s="33">
        <v>1</v>
      </c>
      <c r="D315" s="33">
        <v>1</v>
      </c>
      <c r="E315" s="35" t="s">
        <v>517</v>
      </c>
      <c r="F315" s="35" t="s">
        <v>1365</v>
      </c>
      <c r="G315" s="35" t="s">
        <v>1364</v>
      </c>
      <c r="H315" s="35" t="s">
        <v>1359</v>
      </c>
      <c r="I315" s="35" t="s">
        <v>6</v>
      </c>
      <c r="J315" s="35" t="s">
        <v>1381</v>
      </c>
      <c r="K315" s="33" t="s">
        <v>194</v>
      </c>
      <c r="L315" s="35" t="s">
        <v>12</v>
      </c>
      <c r="M315" s="33" t="s">
        <v>1632</v>
      </c>
      <c r="N315" s="33" t="s">
        <v>338</v>
      </c>
      <c r="O315" s="33" t="s">
        <v>338</v>
      </c>
      <c r="P315" s="33" t="s">
        <v>194</v>
      </c>
      <c r="Q315" s="444">
        <v>98100.66</v>
      </c>
      <c r="R315" s="444">
        <v>0</v>
      </c>
      <c r="S315" s="444">
        <v>0</v>
      </c>
      <c r="T315" s="444">
        <v>0</v>
      </c>
      <c r="U315" s="444">
        <v>0</v>
      </c>
      <c r="V315" s="445">
        <v>0</v>
      </c>
      <c r="W315" s="445">
        <v>0</v>
      </c>
      <c r="X315" s="444">
        <v>98100.66</v>
      </c>
      <c r="Y315" s="446">
        <v>30993</v>
      </c>
      <c r="Z315" s="446">
        <v>45484</v>
      </c>
      <c r="AA315" s="444">
        <v>1000000</v>
      </c>
      <c r="AB315" s="444">
        <v>981007.14</v>
      </c>
      <c r="AC315" s="444">
        <v>2.8630136986301369</v>
      </c>
      <c r="AD315" s="444">
        <v>39.701369863013696</v>
      </c>
      <c r="AE315" s="447">
        <v>0.02</v>
      </c>
      <c r="AF315" s="444">
        <v>280863.53342465754</v>
      </c>
      <c r="AG315" s="445">
        <v>3894730.5864657531</v>
      </c>
      <c r="AH315" s="445">
        <v>1962.0132000000001</v>
      </c>
      <c r="AI315" s="448">
        <v>2.8630136986301369</v>
      </c>
      <c r="AJ315" s="448">
        <v>39.701369863013696</v>
      </c>
      <c r="AK315" s="449">
        <v>0.02</v>
      </c>
      <c r="AL315" s="437" t="s">
        <v>1443</v>
      </c>
    </row>
    <row r="316" spans="1:38" ht="15" customHeight="1">
      <c r="A316" s="33">
        <v>30051100</v>
      </c>
      <c r="B316" s="33">
        <v>1</v>
      </c>
      <c r="C316" s="33">
        <v>1</v>
      </c>
      <c r="D316" s="33">
        <v>1</v>
      </c>
      <c r="E316" s="35" t="s">
        <v>517</v>
      </c>
      <c r="F316" s="35" t="s">
        <v>1365</v>
      </c>
      <c r="G316" s="35" t="s">
        <v>1364</v>
      </c>
      <c r="H316" s="35" t="s">
        <v>1359</v>
      </c>
      <c r="I316" s="35" t="s">
        <v>6</v>
      </c>
      <c r="J316" s="35" t="s">
        <v>1381</v>
      </c>
      <c r="K316" s="33" t="s">
        <v>194</v>
      </c>
      <c r="L316" s="35" t="s">
        <v>12</v>
      </c>
      <c r="M316" s="33" t="s">
        <v>1632</v>
      </c>
      <c r="N316" s="33" t="s">
        <v>339</v>
      </c>
      <c r="O316" s="33" t="s">
        <v>339</v>
      </c>
      <c r="P316" s="33" t="s">
        <v>194</v>
      </c>
      <c r="Q316" s="444">
        <v>2996651.84</v>
      </c>
      <c r="R316" s="444">
        <v>0</v>
      </c>
      <c r="S316" s="444">
        <v>0</v>
      </c>
      <c r="T316" s="444">
        <v>0</v>
      </c>
      <c r="U316" s="444">
        <v>0</v>
      </c>
      <c r="V316" s="445">
        <v>0</v>
      </c>
      <c r="W316" s="445">
        <v>0</v>
      </c>
      <c r="X316" s="444">
        <v>2996651.84</v>
      </c>
      <c r="Y316" s="446">
        <v>31034</v>
      </c>
      <c r="Z316" s="446">
        <v>45663</v>
      </c>
      <c r="AA316" s="444">
        <v>6421396.8799999999</v>
      </c>
      <c r="AB316" s="444">
        <v>6421396.8799999999</v>
      </c>
      <c r="AC316" s="444">
        <v>3.3534246575342466</v>
      </c>
      <c r="AD316" s="444">
        <v>40.079452054794523</v>
      </c>
      <c r="AE316" s="447">
        <v>0.02</v>
      </c>
      <c r="AF316" s="444">
        <v>10049046.170301368</v>
      </c>
      <c r="AG316" s="445">
        <v>120104163.74619178</v>
      </c>
      <c r="AH316" s="445">
        <v>59933.036800000002</v>
      </c>
      <c r="AI316" s="448">
        <v>3.3534246575342461</v>
      </c>
      <c r="AJ316" s="448">
        <v>40.079452054794523</v>
      </c>
      <c r="AK316" s="449">
        <v>0.02</v>
      </c>
      <c r="AL316" s="437" t="s">
        <v>1443</v>
      </c>
    </row>
    <row r="317" spans="1:38" ht="15" customHeight="1">
      <c r="A317" s="33">
        <v>20052001</v>
      </c>
      <c r="B317" s="33">
        <v>1</v>
      </c>
      <c r="C317" s="33">
        <v>1</v>
      </c>
      <c r="D317" s="33">
        <v>1</v>
      </c>
      <c r="E317" s="35" t="s">
        <v>517</v>
      </c>
      <c r="F317" s="35" t="s">
        <v>1365</v>
      </c>
      <c r="G317" s="35" t="s">
        <v>1364</v>
      </c>
      <c r="H317" s="35" t="s">
        <v>1359</v>
      </c>
      <c r="I317" s="35" t="s">
        <v>6</v>
      </c>
      <c r="J317" s="35" t="s">
        <v>1381</v>
      </c>
      <c r="K317" s="33" t="s">
        <v>194</v>
      </c>
      <c r="L317" s="35" t="s">
        <v>12</v>
      </c>
      <c r="M317" s="33" t="s">
        <v>1632</v>
      </c>
      <c r="N317" s="33" t="s">
        <v>340</v>
      </c>
      <c r="O317" s="33" t="s">
        <v>340</v>
      </c>
      <c r="P317" s="33" t="s">
        <v>194</v>
      </c>
      <c r="Q317" s="444">
        <v>1635473.4</v>
      </c>
      <c r="R317" s="444">
        <v>0</v>
      </c>
      <c r="S317" s="444">
        <v>0</v>
      </c>
      <c r="T317" s="444">
        <v>0</v>
      </c>
      <c r="U317" s="444">
        <v>0</v>
      </c>
      <c r="V317" s="445">
        <v>0</v>
      </c>
      <c r="W317" s="445">
        <v>0</v>
      </c>
      <c r="X317" s="444">
        <v>1635473.4</v>
      </c>
      <c r="Y317" s="446">
        <v>31426</v>
      </c>
      <c r="Z317" s="446">
        <v>46036</v>
      </c>
      <c r="AA317" s="444">
        <v>13096844.33</v>
      </c>
      <c r="AB317" s="444">
        <v>10903155.66</v>
      </c>
      <c r="AC317" s="444">
        <v>4.375342465753425</v>
      </c>
      <c r="AD317" s="444">
        <v>40.027397260273972</v>
      </c>
      <c r="AE317" s="447">
        <v>0.02</v>
      </c>
      <c r="AF317" s="444">
        <v>7155756.2186301369</v>
      </c>
      <c r="AG317" s="445">
        <v>65463743.490410954</v>
      </c>
      <c r="AH317" s="445">
        <v>32709.467999999997</v>
      </c>
      <c r="AI317" s="448">
        <v>4.375342465753425</v>
      </c>
      <c r="AJ317" s="448">
        <v>40.027397260273972</v>
      </c>
      <c r="AK317" s="449">
        <v>0.02</v>
      </c>
      <c r="AL317" s="437" t="s">
        <v>1443</v>
      </c>
    </row>
    <row r="318" spans="1:38" ht="15" customHeight="1">
      <c r="A318" s="33">
        <v>20052100</v>
      </c>
      <c r="B318" s="33">
        <v>1</v>
      </c>
      <c r="C318" s="33">
        <v>1</v>
      </c>
      <c r="D318" s="33">
        <v>1</v>
      </c>
      <c r="E318" s="35" t="s">
        <v>517</v>
      </c>
      <c r="F318" s="35" t="s">
        <v>1365</v>
      </c>
      <c r="G318" s="35" t="s">
        <v>1364</v>
      </c>
      <c r="H318" s="35" t="s">
        <v>1359</v>
      </c>
      <c r="I318" s="35" t="s">
        <v>6</v>
      </c>
      <c r="J318" s="35" t="s">
        <v>1381</v>
      </c>
      <c r="K318" s="33" t="s">
        <v>194</v>
      </c>
      <c r="L318" s="35" t="s">
        <v>12</v>
      </c>
      <c r="M318" s="33" t="s">
        <v>1632</v>
      </c>
      <c r="N318" s="33" t="s">
        <v>341</v>
      </c>
      <c r="O318" s="33" t="s">
        <v>341</v>
      </c>
      <c r="P318" s="33" t="s">
        <v>194</v>
      </c>
      <c r="Q318" s="444">
        <v>1635473.41</v>
      </c>
      <c r="R318" s="444">
        <v>0</v>
      </c>
      <c r="S318" s="444">
        <v>0</v>
      </c>
      <c r="T318" s="444">
        <v>0</v>
      </c>
      <c r="U318" s="444">
        <v>0</v>
      </c>
      <c r="V318" s="445">
        <v>0</v>
      </c>
      <c r="W318" s="445">
        <v>0</v>
      </c>
      <c r="X318" s="444">
        <v>1635473.41</v>
      </c>
      <c r="Y318" s="446">
        <v>31426</v>
      </c>
      <c r="Z318" s="446">
        <v>46036</v>
      </c>
      <c r="AA318" s="444">
        <v>8177366.7699999996</v>
      </c>
      <c r="AB318" s="444">
        <v>8177366.7699999996</v>
      </c>
      <c r="AC318" s="444">
        <v>4.375342465753425</v>
      </c>
      <c r="AD318" s="444">
        <v>40.027397260273972</v>
      </c>
      <c r="AE318" s="447">
        <v>0.02</v>
      </c>
      <c r="AF318" s="444">
        <v>7155756.2623835616</v>
      </c>
      <c r="AG318" s="445">
        <v>65463743.890684925</v>
      </c>
      <c r="AH318" s="445">
        <v>32709.468199999999</v>
      </c>
      <c r="AI318" s="448">
        <v>4.375342465753425</v>
      </c>
      <c r="AJ318" s="448">
        <v>40.027397260273972</v>
      </c>
      <c r="AK318" s="449">
        <v>0.02</v>
      </c>
      <c r="AL318" s="437" t="s">
        <v>1443</v>
      </c>
    </row>
    <row r="319" spans="1:38" ht="15" customHeight="1">
      <c r="A319" s="33">
        <v>20053001</v>
      </c>
      <c r="B319" s="33">
        <v>1</v>
      </c>
      <c r="C319" s="33">
        <v>1</v>
      </c>
      <c r="D319" s="33">
        <v>1</v>
      </c>
      <c r="E319" s="35" t="s">
        <v>517</v>
      </c>
      <c r="F319" s="35" t="s">
        <v>1365</v>
      </c>
      <c r="G319" s="35" t="s">
        <v>1364</v>
      </c>
      <c r="H319" s="35" t="s">
        <v>1359</v>
      </c>
      <c r="I319" s="35" t="s">
        <v>6</v>
      </c>
      <c r="J319" s="35" t="s">
        <v>1381</v>
      </c>
      <c r="K319" s="33" t="s">
        <v>194</v>
      </c>
      <c r="L319" s="35" t="s">
        <v>12</v>
      </c>
      <c r="M319" s="33" t="s">
        <v>1632</v>
      </c>
      <c r="N319" s="33" t="s">
        <v>342</v>
      </c>
      <c r="O319" s="33" t="s">
        <v>342</v>
      </c>
      <c r="P319" s="33" t="s">
        <v>194</v>
      </c>
      <c r="Q319" s="444">
        <v>574297.55000000005</v>
      </c>
      <c r="R319" s="444">
        <v>0</v>
      </c>
      <c r="S319" s="444">
        <v>0</v>
      </c>
      <c r="T319" s="444">
        <v>0</v>
      </c>
      <c r="U319" s="444">
        <v>0</v>
      </c>
      <c r="V319" s="445">
        <v>0</v>
      </c>
      <c r="W319" s="445">
        <v>0</v>
      </c>
      <c r="X319" s="444">
        <v>574297.55000000005</v>
      </c>
      <c r="Y319" s="446">
        <v>31426</v>
      </c>
      <c r="Z319" s="446">
        <v>46036</v>
      </c>
      <c r="AA319" s="444">
        <v>2361000.79</v>
      </c>
      <c r="AB319" s="444">
        <v>2361000.79</v>
      </c>
      <c r="AC319" s="444">
        <v>4.375342465753425</v>
      </c>
      <c r="AD319" s="444">
        <v>40.027397260273972</v>
      </c>
      <c r="AE319" s="447">
        <v>0.02</v>
      </c>
      <c r="AF319" s="444">
        <v>2512748.4584931512</v>
      </c>
      <c r="AG319" s="445">
        <v>22987636.179452058</v>
      </c>
      <c r="AH319" s="445">
        <v>11485.951000000001</v>
      </c>
      <c r="AI319" s="448">
        <v>4.375342465753425</v>
      </c>
      <c r="AJ319" s="448">
        <v>40.027397260273972</v>
      </c>
      <c r="AK319" s="449">
        <v>0.02</v>
      </c>
      <c r="AL319" s="437" t="s">
        <v>1443</v>
      </c>
    </row>
    <row r="320" spans="1:38" ht="15" customHeight="1">
      <c r="A320" s="33">
        <v>30054000</v>
      </c>
      <c r="B320" s="33">
        <v>1</v>
      </c>
      <c r="C320" s="33">
        <v>1</v>
      </c>
      <c r="D320" s="33">
        <v>1</v>
      </c>
      <c r="E320" s="35" t="s">
        <v>517</v>
      </c>
      <c r="F320" s="35" t="s">
        <v>1365</v>
      </c>
      <c r="G320" s="35" t="s">
        <v>1364</v>
      </c>
      <c r="H320" s="35" t="s">
        <v>1359</v>
      </c>
      <c r="I320" s="35" t="s">
        <v>6</v>
      </c>
      <c r="J320" s="35" t="s">
        <v>1381</v>
      </c>
      <c r="K320" s="33" t="s">
        <v>194</v>
      </c>
      <c r="L320" s="35" t="s">
        <v>12</v>
      </c>
      <c r="M320" s="33" t="s">
        <v>1632</v>
      </c>
      <c r="N320" s="33" t="s">
        <v>343</v>
      </c>
      <c r="O320" s="33" t="s">
        <v>343</v>
      </c>
      <c r="P320" s="33" t="s">
        <v>194</v>
      </c>
      <c r="Q320" s="444">
        <v>7537225.9299999997</v>
      </c>
      <c r="R320" s="444">
        <v>0</v>
      </c>
      <c r="S320" s="444">
        <v>0</v>
      </c>
      <c r="T320" s="444">
        <v>0</v>
      </c>
      <c r="U320" s="444">
        <v>0</v>
      </c>
      <c r="V320" s="445">
        <v>0</v>
      </c>
      <c r="W320" s="445">
        <v>0</v>
      </c>
      <c r="X320" s="444">
        <v>7537225.9299999997</v>
      </c>
      <c r="Y320" s="446">
        <v>31757</v>
      </c>
      <c r="Z320" s="446">
        <v>46350</v>
      </c>
      <c r="AA320" s="444">
        <v>13018844.73</v>
      </c>
      <c r="AB320" s="444">
        <v>13018844.73</v>
      </c>
      <c r="AC320" s="444">
        <v>5.2356164383561641</v>
      </c>
      <c r="AD320" s="444">
        <v>39.980821917808221</v>
      </c>
      <c r="AE320" s="447">
        <v>0.02</v>
      </c>
      <c r="AF320" s="444">
        <v>39462023.978712328</v>
      </c>
      <c r="AG320" s="445">
        <v>301344487.66161644</v>
      </c>
      <c r="AH320" s="445">
        <v>150744.51860000001</v>
      </c>
      <c r="AI320" s="448">
        <v>5.2356164383561641</v>
      </c>
      <c r="AJ320" s="448">
        <v>39.980821917808221</v>
      </c>
      <c r="AK320" s="449">
        <v>2.0000000000000004E-2</v>
      </c>
      <c r="AL320" s="437" t="s">
        <v>1443</v>
      </c>
    </row>
    <row r="321" spans="1:38" ht="15" customHeight="1">
      <c r="A321" s="33">
        <v>30055101</v>
      </c>
      <c r="B321" s="33">
        <v>1</v>
      </c>
      <c r="C321" s="33">
        <v>1</v>
      </c>
      <c r="D321" s="33">
        <v>1</v>
      </c>
      <c r="E321" s="35" t="s">
        <v>517</v>
      </c>
      <c r="F321" s="35" t="s">
        <v>1365</v>
      </c>
      <c r="G321" s="35" t="s">
        <v>1364</v>
      </c>
      <c r="H321" s="35" t="s">
        <v>1359</v>
      </c>
      <c r="I321" s="35" t="s">
        <v>6</v>
      </c>
      <c r="J321" s="35" t="s">
        <v>1381</v>
      </c>
      <c r="K321" s="33" t="s">
        <v>194</v>
      </c>
      <c r="L321" s="35" t="s">
        <v>12</v>
      </c>
      <c r="M321" s="33" t="s">
        <v>1632</v>
      </c>
      <c r="N321" s="33" t="s">
        <v>344</v>
      </c>
      <c r="O321" s="33" t="s">
        <v>344</v>
      </c>
      <c r="P321" s="33" t="s">
        <v>194</v>
      </c>
      <c r="Q321" s="444">
        <v>5754264.1200000001</v>
      </c>
      <c r="R321" s="444">
        <v>0</v>
      </c>
      <c r="S321" s="444">
        <v>0</v>
      </c>
      <c r="T321" s="444">
        <v>0</v>
      </c>
      <c r="U321" s="444">
        <v>0</v>
      </c>
      <c r="V321" s="445">
        <v>0</v>
      </c>
      <c r="W321" s="445">
        <v>0</v>
      </c>
      <c r="X321" s="444">
        <v>5754264.1200000001</v>
      </c>
      <c r="Y321" s="446">
        <v>31861</v>
      </c>
      <c r="Z321" s="446">
        <v>46470</v>
      </c>
      <c r="AA321" s="444">
        <v>9110915.9499999993</v>
      </c>
      <c r="AB321" s="444">
        <v>9110915.9499999993</v>
      </c>
      <c r="AC321" s="444">
        <v>5.5643835616438357</v>
      </c>
      <c r="AD321" s="444">
        <v>40.024657534246572</v>
      </c>
      <c r="AE321" s="447">
        <v>0.02</v>
      </c>
      <c r="AF321" s="444">
        <v>32018932.678684931</v>
      </c>
      <c r="AG321" s="445">
        <v>230312450.76460272</v>
      </c>
      <c r="AH321" s="445">
        <v>115085.28240000001</v>
      </c>
      <c r="AI321" s="448">
        <v>5.5643835616438357</v>
      </c>
      <c r="AJ321" s="448">
        <v>40.024657534246572</v>
      </c>
      <c r="AK321" s="449">
        <v>0.02</v>
      </c>
      <c r="AL321" s="437" t="s">
        <v>1443</v>
      </c>
    </row>
    <row r="322" spans="1:38" ht="15" customHeight="1">
      <c r="A322" s="33">
        <v>20056000</v>
      </c>
      <c r="B322" s="33">
        <v>1</v>
      </c>
      <c r="C322" s="33">
        <v>1</v>
      </c>
      <c r="D322" s="33">
        <v>1</v>
      </c>
      <c r="E322" s="35" t="s">
        <v>517</v>
      </c>
      <c r="F322" s="35" t="s">
        <v>1365</v>
      </c>
      <c r="G322" s="35" t="s">
        <v>1364</v>
      </c>
      <c r="H322" s="35" t="s">
        <v>1359</v>
      </c>
      <c r="I322" s="35" t="s">
        <v>6</v>
      </c>
      <c r="J322" s="35" t="s">
        <v>1381</v>
      </c>
      <c r="K322" s="33" t="s">
        <v>194</v>
      </c>
      <c r="L322" s="35" t="s">
        <v>12</v>
      </c>
      <c r="M322" s="33" t="s">
        <v>1632</v>
      </c>
      <c r="N322" s="33" t="s">
        <v>345</v>
      </c>
      <c r="O322" s="33" t="s">
        <v>345</v>
      </c>
      <c r="P322" s="33" t="s">
        <v>194</v>
      </c>
      <c r="Q322" s="444">
        <v>1020774.49</v>
      </c>
      <c r="R322" s="444">
        <v>0</v>
      </c>
      <c r="S322" s="444">
        <v>0</v>
      </c>
      <c r="T322" s="444">
        <v>0</v>
      </c>
      <c r="U322" s="444">
        <v>0</v>
      </c>
      <c r="V322" s="445">
        <v>0</v>
      </c>
      <c r="W322" s="445">
        <v>0</v>
      </c>
      <c r="X322" s="444">
        <v>1020774.49</v>
      </c>
      <c r="Y322" s="446">
        <v>32497</v>
      </c>
      <c r="Z322" s="446">
        <v>47107</v>
      </c>
      <c r="AA322" s="444">
        <v>6300000</v>
      </c>
      <c r="AB322" s="444">
        <v>4083098.29</v>
      </c>
      <c r="AC322" s="444">
        <v>7.3095890410958901</v>
      </c>
      <c r="AD322" s="444">
        <v>40.027397260273972</v>
      </c>
      <c r="AE322" s="447">
        <v>0.02</v>
      </c>
      <c r="AF322" s="444">
        <v>7461442.0255342461</v>
      </c>
      <c r="AG322" s="445">
        <v>40858946.02438356</v>
      </c>
      <c r="AH322" s="445">
        <v>20415.489799999999</v>
      </c>
      <c r="AI322" s="448">
        <v>7.3095890410958901</v>
      </c>
      <c r="AJ322" s="448">
        <v>40.027397260273972</v>
      </c>
      <c r="AK322" s="449">
        <v>0.02</v>
      </c>
      <c r="AL322" s="437" t="s">
        <v>1443</v>
      </c>
    </row>
    <row r="323" spans="1:38" ht="15" customHeight="1">
      <c r="A323" s="33">
        <v>20219000</v>
      </c>
      <c r="B323" s="33">
        <v>1</v>
      </c>
      <c r="C323" s="33">
        <v>1</v>
      </c>
      <c r="D323" s="33">
        <v>1</v>
      </c>
      <c r="E323" s="35" t="s">
        <v>517</v>
      </c>
      <c r="F323" s="35" t="s">
        <v>1365</v>
      </c>
      <c r="G323" s="35" t="s">
        <v>1364</v>
      </c>
      <c r="H323" s="35" t="s">
        <v>1359</v>
      </c>
      <c r="I323" s="35" t="s">
        <v>6</v>
      </c>
      <c r="J323" s="35" t="s">
        <v>1381</v>
      </c>
      <c r="K323" s="33" t="s">
        <v>194</v>
      </c>
      <c r="L323" s="35" t="s">
        <v>12</v>
      </c>
      <c r="M323" s="33" t="s">
        <v>1632</v>
      </c>
      <c r="N323" s="33" t="s">
        <v>346</v>
      </c>
      <c r="O323" s="33" t="s">
        <v>346</v>
      </c>
      <c r="P323" s="33" t="s">
        <v>194</v>
      </c>
      <c r="Q323" s="444">
        <v>-1.7000000000000001E-2</v>
      </c>
      <c r="R323" s="444">
        <v>0</v>
      </c>
      <c r="S323" s="444">
        <v>0</v>
      </c>
      <c r="T323" s="444">
        <v>0</v>
      </c>
      <c r="U323" s="444">
        <v>0</v>
      </c>
      <c r="V323" s="445">
        <v>0</v>
      </c>
      <c r="W323" s="445">
        <v>0</v>
      </c>
      <c r="X323" s="444">
        <v>-1.7000000000000001E-2</v>
      </c>
      <c r="Y323" s="444"/>
      <c r="Z323" s="444"/>
      <c r="AA323" s="444">
        <v>0</v>
      </c>
      <c r="AB323" s="444">
        <v>0</v>
      </c>
      <c r="AC323" s="444">
        <v>0</v>
      </c>
      <c r="AD323" s="444">
        <v>0</v>
      </c>
      <c r="AE323" s="444">
        <v>0</v>
      </c>
      <c r="AF323" s="444">
        <v>0</v>
      </c>
      <c r="AG323" s="445">
        <v>0</v>
      </c>
      <c r="AH323" s="445">
        <v>0</v>
      </c>
      <c r="AI323" s="448">
        <v>0</v>
      </c>
      <c r="AJ323" s="448">
        <v>0</v>
      </c>
      <c r="AK323" s="449">
        <v>0</v>
      </c>
    </row>
    <row r="324" spans="1:38" ht="15" customHeight="1">
      <c r="A324" s="33">
        <v>20057000</v>
      </c>
      <c r="B324" s="33">
        <v>1</v>
      </c>
      <c r="C324" s="33">
        <v>1</v>
      </c>
      <c r="D324" s="33">
        <v>1</v>
      </c>
      <c r="E324" s="35" t="s">
        <v>517</v>
      </c>
      <c r="F324" s="35" t="s">
        <v>1365</v>
      </c>
      <c r="G324" s="35" t="s">
        <v>1364</v>
      </c>
      <c r="H324" s="35" t="s">
        <v>1359</v>
      </c>
      <c r="I324" s="35" t="s">
        <v>6</v>
      </c>
      <c r="J324" s="35" t="s">
        <v>1381</v>
      </c>
      <c r="K324" s="33" t="s">
        <v>194</v>
      </c>
      <c r="L324" s="35" t="s">
        <v>12</v>
      </c>
      <c r="M324" s="33" t="s">
        <v>1632</v>
      </c>
      <c r="N324" s="33" t="s">
        <v>347</v>
      </c>
      <c r="O324" s="33" t="s">
        <v>347</v>
      </c>
      <c r="P324" s="33" t="s">
        <v>194</v>
      </c>
      <c r="Q324" s="444">
        <v>4.7E-2</v>
      </c>
      <c r="R324" s="444">
        <v>0</v>
      </c>
      <c r="S324" s="444">
        <v>0</v>
      </c>
      <c r="T324" s="444">
        <v>0</v>
      </c>
      <c r="U324" s="444">
        <v>0</v>
      </c>
      <c r="V324" s="445">
        <v>0</v>
      </c>
      <c r="W324" s="445">
        <v>0</v>
      </c>
      <c r="X324" s="444">
        <v>4.7E-2</v>
      </c>
      <c r="Y324" s="444"/>
      <c r="Z324" s="444"/>
      <c r="AA324" s="444">
        <v>0</v>
      </c>
      <c r="AB324" s="444">
        <v>0</v>
      </c>
      <c r="AC324" s="444">
        <v>0</v>
      </c>
      <c r="AD324" s="444">
        <v>0</v>
      </c>
      <c r="AE324" s="444">
        <v>0</v>
      </c>
      <c r="AF324" s="444">
        <v>0</v>
      </c>
      <c r="AG324" s="445">
        <v>0</v>
      </c>
      <c r="AH324" s="445">
        <v>0</v>
      </c>
      <c r="AI324" s="448">
        <v>0</v>
      </c>
      <c r="AJ324" s="448">
        <v>0</v>
      </c>
      <c r="AK324" s="449">
        <v>0</v>
      </c>
    </row>
    <row r="325" spans="1:38" ht="15" customHeight="1">
      <c r="A325" s="33">
        <v>30057100</v>
      </c>
      <c r="B325" s="33">
        <v>1</v>
      </c>
      <c r="C325" s="33">
        <v>1</v>
      </c>
      <c r="D325" s="33">
        <v>1</v>
      </c>
      <c r="E325" s="35" t="s">
        <v>517</v>
      </c>
      <c r="F325" s="35" t="s">
        <v>1365</v>
      </c>
      <c r="G325" s="35" t="s">
        <v>1364</v>
      </c>
      <c r="H325" s="35" t="s">
        <v>1359</v>
      </c>
      <c r="I325" s="35" t="s">
        <v>6</v>
      </c>
      <c r="J325" s="35" t="s">
        <v>1381</v>
      </c>
      <c r="K325" s="33" t="s">
        <v>194</v>
      </c>
      <c r="L325" s="35" t="s">
        <v>12</v>
      </c>
      <c r="M325" s="33" t="s">
        <v>1632</v>
      </c>
      <c r="N325" s="33" t="s">
        <v>348</v>
      </c>
      <c r="O325" s="33" t="s">
        <v>348</v>
      </c>
      <c r="P325" s="33" t="s">
        <v>194</v>
      </c>
      <c r="Q325" s="444">
        <v>2755223.16</v>
      </c>
      <c r="R325" s="444">
        <v>0</v>
      </c>
      <c r="S325" s="444">
        <v>0</v>
      </c>
      <c r="T325" s="444">
        <v>0</v>
      </c>
      <c r="U325" s="444">
        <v>0</v>
      </c>
      <c r="V325" s="445">
        <v>0</v>
      </c>
      <c r="W325" s="445">
        <v>0</v>
      </c>
      <c r="X325" s="444">
        <v>2755223.16</v>
      </c>
      <c r="Y325" s="446">
        <v>32779</v>
      </c>
      <c r="Z325" s="446">
        <v>47385</v>
      </c>
      <c r="AA325" s="444">
        <v>3889726.81</v>
      </c>
      <c r="AB325" s="444">
        <v>3889726.81</v>
      </c>
      <c r="AC325" s="444">
        <v>8.0712328767123296</v>
      </c>
      <c r="AD325" s="444">
        <v>40.016438356164386</v>
      </c>
      <c r="AE325" s="447">
        <v>0.02</v>
      </c>
      <c r="AF325" s="444">
        <v>22238047.751671236</v>
      </c>
      <c r="AG325" s="445">
        <v>110254217.73961645</v>
      </c>
      <c r="AH325" s="445">
        <v>55104.463200000006</v>
      </c>
      <c r="AI325" s="448">
        <v>8.0712328767123296</v>
      </c>
      <c r="AJ325" s="448">
        <v>40.016438356164386</v>
      </c>
      <c r="AK325" s="449">
        <v>0.02</v>
      </c>
      <c r="AL325" s="437" t="s">
        <v>1443</v>
      </c>
    </row>
    <row r="326" spans="1:38" ht="15" customHeight="1">
      <c r="A326" s="33">
        <v>20222000</v>
      </c>
      <c r="B326" s="33">
        <v>1</v>
      </c>
      <c r="C326" s="33">
        <v>1</v>
      </c>
      <c r="D326" s="33">
        <v>1</v>
      </c>
      <c r="E326" s="35" t="s">
        <v>517</v>
      </c>
      <c r="F326" s="35" t="s">
        <v>1365</v>
      </c>
      <c r="G326" s="35" t="s">
        <v>1364</v>
      </c>
      <c r="H326" s="35" t="s">
        <v>1359</v>
      </c>
      <c r="I326" s="35" t="s">
        <v>6</v>
      </c>
      <c r="J326" s="35" t="s">
        <v>1381</v>
      </c>
      <c r="K326" s="33" t="s">
        <v>194</v>
      </c>
      <c r="L326" s="35" t="s">
        <v>12</v>
      </c>
      <c r="M326" s="33" t="s">
        <v>1632</v>
      </c>
      <c r="N326" s="33" t="s">
        <v>349</v>
      </c>
      <c r="O326" s="33" t="s">
        <v>349</v>
      </c>
      <c r="P326" s="33" t="s">
        <v>194</v>
      </c>
      <c r="Q326" s="444">
        <v>0.01</v>
      </c>
      <c r="R326" s="444">
        <v>0</v>
      </c>
      <c r="S326" s="444">
        <v>0</v>
      </c>
      <c r="T326" s="444">
        <v>0</v>
      </c>
      <c r="U326" s="444">
        <v>0</v>
      </c>
      <c r="V326" s="445">
        <v>0</v>
      </c>
      <c r="W326" s="445">
        <v>0</v>
      </c>
      <c r="X326" s="444">
        <v>0.01</v>
      </c>
      <c r="Y326" s="444"/>
      <c r="Z326" s="444"/>
      <c r="AA326" s="444">
        <v>0</v>
      </c>
      <c r="AB326" s="444">
        <v>0</v>
      </c>
      <c r="AC326" s="444">
        <v>0</v>
      </c>
      <c r="AD326" s="444">
        <v>0</v>
      </c>
      <c r="AE326" s="444">
        <v>0</v>
      </c>
      <c r="AF326" s="444">
        <v>0</v>
      </c>
      <c r="AG326" s="445">
        <v>0</v>
      </c>
      <c r="AH326" s="445">
        <v>0</v>
      </c>
      <c r="AI326" s="448">
        <v>0</v>
      </c>
      <c r="AJ326" s="448">
        <v>0</v>
      </c>
      <c r="AK326" s="449">
        <v>0</v>
      </c>
    </row>
    <row r="327" spans="1:38" ht="15" customHeight="1">
      <c r="A327" s="33">
        <v>20223000</v>
      </c>
      <c r="B327" s="33">
        <v>1</v>
      </c>
      <c r="C327" s="33">
        <v>1</v>
      </c>
      <c r="D327" s="33">
        <v>1</v>
      </c>
      <c r="E327" s="35" t="s">
        <v>517</v>
      </c>
      <c r="F327" s="35" t="s">
        <v>1365</v>
      </c>
      <c r="G327" s="35" t="s">
        <v>1364</v>
      </c>
      <c r="H327" s="35" t="s">
        <v>1359</v>
      </c>
      <c r="I327" s="35" t="s">
        <v>6</v>
      </c>
      <c r="J327" s="35" t="s">
        <v>1381</v>
      </c>
      <c r="K327" s="33" t="s">
        <v>194</v>
      </c>
      <c r="L327" s="35" t="s">
        <v>12</v>
      </c>
      <c r="M327" s="33" t="s">
        <v>1632</v>
      </c>
      <c r="N327" s="33" t="s">
        <v>350</v>
      </c>
      <c r="O327" s="33" t="s">
        <v>350</v>
      </c>
      <c r="P327" s="33" t="s">
        <v>194</v>
      </c>
      <c r="Q327" s="444">
        <v>2E-3</v>
      </c>
      <c r="R327" s="444">
        <v>0</v>
      </c>
      <c r="S327" s="444">
        <v>0</v>
      </c>
      <c r="T327" s="444">
        <v>0</v>
      </c>
      <c r="U327" s="444">
        <v>0</v>
      </c>
      <c r="V327" s="445">
        <v>0</v>
      </c>
      <c r="W327" s="445">
        <v>0</v>
      </c>
      <c r="X327" s="444">
        <v>2E-3</v>
      </c>
      <c r="Y327" s="444"/>
      <c r="Z327" s="444"/>
      <c r="AA327" s="444">
        <v>0</v>
      </c>
      <c r="AB327" s="444">
        <v>0</v>
      </c>
      <c r="AC327" s="444">
        <v>0</v>
      </c>
      <c r="AD327" s="444">
        <v>0</v>
      </c>
      <c r="AE327" s="444">
        <v>0</v>
      </c>
      <c r="AF327" s="444">
        <v>0</v>
      </c>
      <c r="AG327" s="445">
        <v>0</v>
      </c>
      <c r="AH327" s="445">
        <v>0</v>
      </c>
      <c r="AI327" s="448">
        <v>0</v>
      </c>
      <c r="AJ327" s="448">
        <v>0</v>
      </c>
      <c r="AK327" s="449">
        <v>0</v>
      </c>
    </row>
    <row r="328" spans="1:38" ht="15" customHeight="1">
      <c r="A328" s="33">
        <v>20225000</v>
      </c>
      <c r="B328" s="33">
        <v>1</v>
      </c>
      <c r="C328" s="33">
        <v>1</v>
      </c>
      <c r="D328" s="33">
        <v>1</v>
      </c>
      <c r="E328" s="35" t="s">
        <v>517</v>
      </c>
      <c r="F328" s="35" t="s">
        <v>1365</v>
      </c>
      <c r="G328" s="35" t="s">
        <v>1364</v>
      </c>
      <c r="H328" s="35" t="s">
        <v>1359</v>
      </c>
      <c r="I328" s="35" t="s">
        <v>6</v>
      </c>
      <c r="J328" s="35" t="s">
        <v>1381</v>
      </c>
      <c r="K328" s="33" t="s">
        <v>194</v>
      </c>
      <c r="L328" s="35" t="s">
        <v>12</v>
      </c>
      <c r="M328" s="33" t="s">
        <v>1632</v>
      </c>
      <c r="N328" s="33" t="s">
        <v>351</v>
      </c>
      <c r="O328" s="33" t="s">
        <v>351</v>
      </c>
      <c r="P328" s="33" t="s">
        <v>194</v>
      </c>
      <c r="Q328" s="444">
        <v>-0.01</v>
      </c>
      <c r="R328" s="444">
        <v>0</v>
      </c>
      <c r="S328" s="444">
        <v>0</v>
      </c>
      <c r="T328" s="444">
        <v>0</v>
      </c>
      <c r="U328" s="444">
        <v>0</v>
      </c>
      <c r="V328" s="445">
        <v>0</v>
      </c>
      <c r="W328" s="445">
        <v>0</v>
      </c>
      <c r="X328" s="444">
        <v>-0.01</v>
      </c>
      <c r="Y328" s="444"/>
      <c r="Z328" s="444"/>
      <c r="AA328" s="444">
        <v>0</v>
      </c>
      <c r="AB328" s="444">
        <v>0</v>
      </c>
      <c r="AC328" s="444">
        <v>0</v>
      </c>
      <c r="AD328" s="444">
        <v>0</v>
      </c>
      <c r="AE328" s="444">
        <v>0</v>
      </c>
      <c r="AF328" s="444">
        <v>0</v>
      </c>
      <c r="AG328" s="445">
        <v>0</v>
      </c>
      <c r="AH328" s="445">
        <v>0</v>
      </c>
      <c r="AI328" s="448">
        <v>0</v>
      </c>
      <c r="AJ328" s="448">
        <v>0</v>
      </c>
      <c r="AK328" s="449">
        <v>0</v>
      </c>
    </row>
    <row r="329" spans="1:38" ht="15" customHeight="1">
      <c r="A329" s="33">
        <v>30058100</v>
      </c>
      <c r="B329" s="33">
        <v>1</v>
      </c>
      <c r="C329" s="33">
        <v>1</v>
      </c>
      <c r="D329" s="33">
        <v>1</v>
      </c>
      <c r="E329" s="35" t="s">
        <v>517</v>
      </c>
      <c r="F329" s="35" t="s">
        <v>1365</v>
      </c>
      <c r="G329" s="35" t="s">
        <v>1364</v>
      </c>
      <c r="H329" s="35" t="s">
        <v>1359</v>
      </c>
      <c r="I329" s="35" t="s">
        <v>6</v>
      </c>
      <c r="J329" s="35" t="s">
        <v>1381</v>
      </c>
      <c r="K329" s="33" t="s">
        <v>194</v>
      </c>
      <c r="L329" s="35" t="s">
        <v>12</v>
      </c>
      <c r="M329" s="33" t="s">
        <v>1632</v>
      </c>
      <c r="N329" s="33" t="s">
        <v>352</v>
      </c>
      <c r="O329" s="33" t="s">
        <v>352</v>
      </c>
      <c r="P329" s="33" t="s">
        <v>194</v>
      </c>
      <c r="Q329" s="444">
        <v>12862450.210000001</v>
      </c>
      <c r="R329" s="444">
        <v>0</v>
      </c>
      <c r="S329" s="444">
        <v>0</v>
      </c>
      <c r="T329" s="444">
        <v>0</v>
      </c>
      <c r="U329" s="444">
        <v>0</v>
      </c>
      <c r="V329" s="445">
        <v>0</v>
      </c>
      <c r="W329" s="445">
        <v>0</v>
      </c>
      <c r="X329" s="444">
        <v>12862450.210000001</v>
      </c>
      <c r="Y329" s="446">
        <v>32996</v>
      </c>
      <c r="Z329" s="446">
        <v>47609</v>
      </c>
      <c r="AA329" s="444">
        <v>18579094.77</v>
      </c>
      <c r="AB329" s="444">
        <v>18579094.77</v>
      </c>
      <c r="AC329" s="444">
        <v>8.6849315068493151</v>
      </c>
      <c r="AD329" s="444">
        <v>40.035616438356165</v>
      </c>
      <c r="AE329" s="447">
        <v>0.02</v>
      </c>
      <c r="AF329" s="444">
        <v>111709499.0841096</v>
      </c>
      <c r="AG329" s="445">
        <v>514956123.06501377</v>
      </c>
      <c r="AH329" s="445">
        <v>257249.00420000002</v>
      </c>
      <c r="AI329" s="448">
        <v>8.6849315068493151</v>
      </c>
      <c r="AJ329" s="448">
        <v>40.035616438356165</v>
      </c>
      <c r="AK329" s="449">
        <v>0.02</v>
      </c>
      <c r="AL329" s="437" t="s">
        <v>1443</v>
      </c>
    </row>
    <row r="330" spans="1:38" ht="15" customHeight="1">
      <c r="A330" s="33">
        <v>20226000</v>
      </c>
      <c r="B330" s="33">
        <v>1</v>
      </c>
      <c r="C330" s="33">
        <v>1</v>
      </c>
      <c r="D330" s="33">
        <v>1</v>
      </c>
      <c r="E330" s="35" t="s">
        <v>517</v>
      </c>
      <c r="F330" s="35" t="s">
        <v>1365</v>
      </c>
      <c r="G330" s="35" t="s">
        <v>1364</v>
      </c>
      <c r="H330" s="35" t="s">
        <v>1359</v>
      </c>
      <c r="I330" s="35" t="s">
        <v>6</v>
      </c>
      <c r="J330" s="35" t="s">
        <v>1381</v>
      </c>
      <c r="K330" s="33" t="s">
        <v>194</v>
      </c>
      <c r="L330" s="35" t="s">
        <v>12</v>
      </c>
      <c r="M330" s="33" t="s">
        <v>1632</v>
      </c>
      <c r="N330" s="33" t="s">
        <v>353</v>
      </c>
      <c r="O330" s="33" t="s">
        <v>353</v>
      </c>
      <c r="P330" s="33" t="s">
        <v>194</v>
      </c>
      <c r="Q330" s="444">
        <v>-0.01</v>
      </c>
      <c r="R330" s="444">
        <v>0</v>
      </c>
      <c r="S330" s="444">
        <v>0</v>
      </c>
      <c r="T330" s="444">
        <v>0</v>
      </c>
      <c r="U330" s="444">
        <v>0</v>
      </c>
      <c r="V330" s="445">
        <v>0</v>
      </c>
      <c r="W330" s="445">
        <v>0</v>
      </c>
      <c r="X330" s="444">
        <v>-0.01</v>
      </c>
      <c r="Y330" s="444"/>
      <c r="Z330" s="444"/>
      <c r="AA330" s="444">
        <v>0</v>
      </c>
      <c r="AB330" s="444">
        <v>0</v>
      </c>
      <c r="AC330" s="444">
        <v>0</v>
      </c>
      <c r="AD330" s="444">
        <v>0</v>
      </c>
      <c r="AE330" s="444">
        <v>0</v>
      </c>
      <c r="AF330" s="444">
        <v>0</v>
      </c>
      <c r="AG330" s="445">
        <v>0</v>
      </c>
      <c r="AH330" s="445">
        <v>0</v>
      </c>
      <c r="AI330" s="448">
        <v>0</v>
      </c>
      <c r="AJ330" s="448">
        <v>0</v>
      </c>
      <c r="AK330" s="449">
        <v>0</v>
      </c>
    </row>
    <row r="331" spans="1:38" ht="15" customHeight="1">
      <c r="A331" s="33">
        <v>30059101</v>
      </c>
      <c r="B331" s="33">
        <v>1</v>
      </c>
      <c r="C331" s="33">
        <v>1</v>
      </c>
      <c r="D331" s="33">
        <v>1</v>
      </c>
      <c r="E331" s="35" t="s">
        <v>517</v>
      </c>
      <c r="F331" s="35" t="s">
        <v>1365</v>
      </c>
      <c r="G331" s="35" t="s">
        <v>1364</v>
      </c>
      <c r="H331" s="35" t="s">
        <v>1359</v>
      </c>
      <c r="I331" s="35" t="s">
        <v>6</v>
      </c>
      <c r="J331" s="35" t="s">
        <v>1381</v>
      </c>
      <c r="K331" s="33" t="s">
        <v>194</v>
      </c>
      <c r="L331" s="35" t="s">
        <v>12</v>
      </c>
      <c r="M331" s="33" t="s">
        <v>1632</v>
      </c>
      <c r="N331" s="33" t="s">
        <v>354</v>
      </c>
      <c r="O331" s="33" t="s">
        <v>354</v>
      </c>
      <c r="P331" s="33" t="s">
        <v>194</v>
      </c>
      <c r="Q331" s="444">
        <v>10862498.880000001</v>
      </c>
      <c r="R331" s="444">
        <v>0</v>
      </c>
      <c r="S331" s="444">
        <v>0</v>
      </c>
      <c r="T331" s="444">
        <v>0</v>
      </c>
      <c r="U331" s="444">
        <v>0</v>
      </c>
      <c r="V331" s="445">
        <v>0</v>
      </c>
      <c r="W331" s="445">
        <v>0</v>
      </c>
      <c r="X331" s="444">
        <v>10862498.880000001</v>
      </c>
      <c r="Y331" s="446">
        <v>33176</v>
      </c>
      <c r="Z331" s="446">
        <v>47780</v>
      </c>
      <c r="AA331" s="444">
        <v>15436133.039999999</v>
      </c>
      <c r="AB331" s="444">
        <v>15436133.039999999</v>
      </c>
      <c r="AC331" s="444">
        <v>9.1534246575342468</v>
      </c>
      <c r="AD331" s="444">
        <v>40.010958904109586</v>
      </c>
      <c r="AE331" s="447">
        <v>0.02</v>
      </c>
      <c r="AF331" s="444">
        <v>99429065.090630144</v>
      </c>
      <c r="AG331" s="445">
        <v>434618996.28361642</v>
      </c>
      <c r="AH331" s="445">
        <v>217249.97760000001</v>
      </c>
      <c r="AI331" s="448">
        <v>9.1534246575342468</v>
      </c>
      <c r="AJ331" s="448">
        <v>40.010958904109586</v>
      </c>
      <c r="AK331" s="449">
        <v>0.02</v>
      </c>
      <c r="AL331" s="437" t="s">
        <v>1443</v>
      </c>
    </row>
    <row r="332" spans="1:38" ht="15" customHeight="1">
      <c r="A332" s="33">
        <v>20227000</v>
      </c>
      <c r="B332" s="33">
        <v>1</v>
      </c>
      <c r="C332" s="33">
        <v>1</v>
      </c>
      <c r="D332" s="33">
        <v>1</v>
      </c>
      <c r="E332" s="35" t="s">
        <v>517</v>
      </c>
      <c r="F332" s="35" t="s">
        <v>1365</v>
      </c>
      <c r="G332" s="35" t="s">
        <v>1364</v>
      </c>
      <c r="H332" s="35" t="s">
        <v>1359</v>
      </c>
      <c r="I332" s="35" t="s">
        <v>6</v>
      </c>
      <c r="J332" s="35" t="s">
        <v>1381</v>
      </c>
      <c r="K332" s="33" t="s">
        <v>194</v>
      </c>
      <c r="L332" s="35" t="s">
        <v>12</v>
      </c>
      <c r="M332" s="33" t="s">
        <v>1632</v>
      </c>
      <c r="N332" s="33" t="s">
        <v>355</v>
      </c>
      <c r="O332" s="33" t="s">
        <v>355</v>
      </c>
      <c r="P332" s="33" t="s">
        <v>194</v>
      </c>
      <c r="Q332" s="444">
        <v>-2E-3</v>
      </c>
      <c r="R332" s="444">
        <v>0</v>
      </c>
      <c r="S332" s="444">
        <v>0</v>
      </c>
      <c r="T332" s="444">
        <v>0</v>
      </c>
      <c r="U332" s="444">
        <v>0</v>
      </c>
      <c r="V332" s="445">
        <v>0</v>
      </c>
      <c r="W332" s="445">
        <v>0</v>
      </c>
      <c r="X332" s="444">
        <v>-2E-3</v>
      </c>
      <c r="Y332" s="444"/>
      <c r="Z332" s="444"/>
      <c r="AA332" s="444">
        <v>0</v>
      </c>
      <c r="AB332" s="444">
        <v>0</v>
      </c>
      <c r="AC332" s="444">
        <v>0</v>
      </c>
      <c r="AD332" s="444">
        <v>0</v>
      </c>
      <c r="AE332" s="444">
        <v>0</v>
      </c>
      <c r="AF332" s="444">
        <v>0</v>
      </c>
      <c r="AG332" s="445">
        <v>0</v>
      </c>
      <c r="AH332" s="445">
        <v>0</v>
      </c>
      <c r="AI332" s="448">
        <v>0</v>
      </c>
      <c r="AJ332" s="448">
        <v>0</v>
      </c>
      <c r="AK332" s="449">
        <v>0</v>
      </c>
    </row>
    <row r="333" spans="1:38" ht="15" customHeight="1">
      <c r="A333" s="33">
        <v>30060101</v>
      </c>
      <c r="B333" s="33">
        <v>1</v>
      </c>
      <c r="C333" s="33">
        <v>1</v>
      </c>
      <c r="D333" s="33">
        <v>1</v>
      </c>
      <c r="E333" s="35" t="s">
        <v>517</v>
      </c>
      <c r="F333" s="35" t="s">
        <v>1365</v>
      </c>
      <c r="G333" s="35" t="s">
        <v>1364</v>
      </c>
      <c r="H333" s="35" t="s">
        <v>1359</v>
      </c>
      <c r="I333" s="35" t="s">
        <v>6</v>
      </c>
      <c r="J333" s="35" t="s">
        <v>1381</v>
      </c>
      <c r="K333" s="33" t="s">
        <v>194</v>
      </c>
      <c r="L333" s="35" t="s">
        <v>12</v>
      </c>
      <c r="M333" s="33" t="s">
        <v>1632</v>
      </c>
      <c r="N333" s="33" t="s">
        <v>356</v>
      </c>
      <c r="O333" s="33" t="s">
        <v>356</v>
      </c>
      <c r="P333" s="33" t="s">
        <v>194</v>
      </c>
      <c r="Q333" s="444">
        <v>4058614.36</v>
      </c>
      <c r="R333" s="444">
        <v>0</v>
      </c>
      <c r="S333" s="444">
        <v>202930.72</v>
      </c>
      <c r="T333" s="444">
        <v>13681.55</v>
      </c>
      <c r="U333" s="444">
        <v>0</v>
      </c>
      <c r="V333" s="445">
        <v>0</v>
      </c>
      <c r="W333" s="445">
        <v>0</v>
      </c>
      <c r="X333" s="444">
        <v>3855683.6399999997</v>
      </c>
      <c r="Y333" s="446">
        <v>33284</v>
      </c>
      <c r="Z333" s="446">
        <v>47894</v>
      </c>
      <c r="AA333" s="444">
        <v>5479129.4000000004</v>
      </c>
      <c r="AB333" s="444">
        <v>5479129.4000000004</v>
      </c>
      <c r="AC333" s="444">
        <v>9.4657534246575334</v>
      </c>
      <c r="AD333" s="444">
        <v>40.027397260273972</v>
      </c>
      <c r="AE333" s="447">
        <v>0.02</v>
      </c>
      <c r="AF333" s="444">
        <v>36496950.619726025</v>
      </c>
      <c r="AG333" s="445">
        <v>154332980.76821917</v>
      </c>
      <c r="AH333" s="445">
        <v>77113.6728</v>
      </c>
      <c r="AI333" s="448">
        <v>9.4657534246575352</v>
      </c>
      <c r="AJ333" s="448">
        <v>40.027397260273972</v>
      </c>
      <c r="AK333" s="449">
        <v>0.02</v>
      </c>
      <c r="AL333" s="437" t="s">
        <v>1443</v>
      </c>
    </row>
    <row r="334" spans="1:38" ht="15" customHeight="1">
      <c r="A334" s="33">
        <v>30060102</v>
      </c>
      <c r="B334" s="33">
        <v>1</v>
      </c>
      <c r="C334" s="33">
        <v>1</v>
      </c>
      <c r="D334" s="33">
        <v>1</v>
      </c>
      <c r="E334" s="35" t="s">
        <v>517</v>
      </c>
      <c r="F334" s="35" t="s">
        <v>1365</v>
      </c>
      <c r="G334" s="35" t="s">
        <v>1364</v>
      </c>
      <c r="H334" s="35" t="s">
        <v>1359</v>
      </c>
      <c r="I334" s="35" t="s">
        <v>6</v>
      </c>
      <c r="J334" s="35" t="s">
        <v>1381</v>
      </c>
      <c r="K334" s="33" t="s">
        <v>194</v>
      </c>
      <c r="L334" s="35" t="s">
        <v>12</v>
      </c>
      <c r="M334" s="33" t="s">
        <v>1632</v>
      </c>
      <c r="N334" s="33" t="s">
        <v>357</v>
      </c>
      <c r="O334" s="33" t="s">
        <v>357</v>
      </c>
      <c r="P334" s="33" t="s">
        <v>194</v>
      </c>
      <c r="Q334" s="444">
        <v>6894551.2400000002</v>
      </c>
      <c r="R334" s="444">
        <v>0</v>
      </c>
      <c r="S334" s="444">
        <v>344727.55</v>
      </c>
      <c r="T334" s="444">
        <v>91850.74</v>
      </c>
      <c r="U334" s="444">
        <v>0</v>
      </c>
      <c r="V334" s="445">
        <v>0</v>
      </c>
      <c r="W334" s="445">
        <v>0</v>
      </c>
      <c r="X334" s="444">
        <v>6549823.6900000004</v>
      </c>
      <c r="Y334" s="446">
        <v>33284</v>
      </c>
      <c r="Z334" s="446">
        <v>47894</v>
      </c>
      <c r="AA334" s="444">
        <v>9307644.1400000006</v>
      </c>
      <c r="AB334" s="444">
        <v>9307644.1400000006</v>
      </c>
      <c r="AC334" s="444">
        <v>9.4657534246575334</v>
      </c>
      <c r="AD334" s="444">
        <v>40.027397260273972</v>
      </c>
      <c r="AE334" s="447">
        <v>0.02</v>
      </c>
      <c r="AF334" s="444">
        <v>61999016.024520546</v>
      </c>
      <c r="AG334" s="445">
        <v>262172394.82438359</v>
      </c>
      <c r="AH334" s="445">
        <v>130996.47380000001</v>
      </c>
      <c r="AI334" s="448">
        <v>9.4657534246575334</v>
      </c>
      <c r="AJ334" s="448">
        <v>40.027397260273972</v>
      </c>
      <c r="AK334" s="449">
        <v>0.02</v>
      </c>
      <c r="AL334" s="437" t="s">
        <v>1443</v>
      </c>
    </row>
    <row r="335" spans="1:38" ht="15" customHeight="1">
      <c r="A335" s="33">
        <v>20228000</v>
      </c>
      <c r="B335" s="33">
        <v>1</v>
      </c>
      <c r="C335" s="33">
        <v>1</v>
      </c>
      <c r="D335" s="33">
        <v>1</v>
      </c>
      <c r="E335" s="35" t="s">
        <v>517</v>
      </c>
      <c r="F335" s="35" t="s">
        <v>1365</v>
      </c>
      <c r="G335" s="35" t="s">
        <v>1364</v>
      </c>
      <c r="H335" s="35" t="s">
        <v>1359</v>
      </c>
      <c r="I335" s="35" t="s">
        <v>6</v>
      </c>
      <c r="J335" s="35" t="s">
        <v>1381</v>
      </c>
      <c r="K335" s="33" t="s">
        <v>194</v>
      </c>
      <c r="L335" s="35" t="s">
        <v>12</v>
      </c>
      <c r="M335" s="33" t="s">
        <v>1632</v>
      </c>
      <c r="N335" s="33" t="s">
        <v>358</v>
      </c>
      <c r="O335" s="33" t="s">
        <v>358</v>
      </c>
      <c r="P335" s="33" t="s">
        <v>194</v>
      </c>
      <c r="Q335" s="444">
        <v>1E-3</v>
      </c>
      <c r="R335" s="444">
        <v>0</v>
      </c>
      <c r="S335" s="444">
        <v>0</v>
      </c>
      <c r="T335" s="444">
        <v>0</v>
      </c>
      <c r="U335" s="444">
        <v>0</v>
      </c>
      <c r="V335" s="445">
        <v>0</v>
      </c>
      <c r="W335" s="445">
        <v>0</v>
      </c>
      <c r="X335" s="444">
        <v>1E-3</v>
      </c>
      <c r="Y335" s="444"/>
      <c r="Z335" s="444"/>
      <c r="AA335" s="444">
        <v>0</v>
      </c>
      <c r="AB335" s="444">
        <v>0</v>
      </c>
      <c r="AC335" s="444">
        <v>0</v>
      </c>
      <c r="AD335" s="444">
        <v>0</v>
      </c>
      <c r="AE335" s="444">
        <v>0</v>
      </c>
      <c r="AF335" s="444">
        <v>0</v>
      </c>
      <c r="AG335" s="445">
        <v>0</v>
      </c>
      <c r="AH335" s="445">
        <v>0</v>
      </c>
      <c r="AI335" s="448">
        <v>0</v>
      </c>
      <c r="AJ335" s="448">
        <v>0</v>
      </c>
      <c r="AK335" s="449">
        <v>0</v>
      </c>
    </row>
    <row r="336" spans="1:38" ht="15" customHeight="1">
      <c r="A336" s="33">
        <v>20061001</v>
      </c>
      <c r="B336" s="33">
        <v>1</v>
      </c>
      <c r="C336" s="33">
        <v>1</v>
      </c>
      <c r="D336" s="33">
        <v>1</v>
      </c>
      <c r="E336" s="35" t="s">
        <v>517</v>
      </c>
      <c r="F336" s="35" t="s">
        <v>1365</v>
      </c>
      <c r="G336" s="35" t="s">
        <v>1364</v>
      </c>
      <c r="H336" s="35" t="s">
        <v>1359</v>
      </c>
      <c r="I336" s="35" t="s">
        <v>6</v>
      </c>
      <c r="J336" s="35" t="s">
        <v>1381</v>
      </c>
      <c r="K336" s="33" t="s">
        <v>194</v>
      </c>
      <c r="L336" s="35" t="s">
        <v>12</v>
      </c>
      <c r="M336" s="33" t="s">
        <v>1632</v>
      </c>
      <c r="N336" s="33" t="s">
        <v>359</v>
      </c>
      <c r="O336" s="33" t="s">
        <v>359</v>
      </c>
      <c r="P336" s="33" t="s">
        <v>194</v>
      </c>
      <c r="Q336" s="444">
        <v>5084923.8600000003</v>
      </c>
      <c r="R336" s="444">
        <v>0</v>
      </c>
      <c r="S336" s="444">
        <v>0</v>
      </c>
      <c r="T336" s="444">
        <v>0</v>
      </c>
      <c r="U336" s="444">
        <v>0</v>
      </c>
      <c r="V336" s="445">
        <v>0</v>
      </c>
      <c r="W336" s="445">
        <v>0</v>
      </c>
      <c r="X336" s="444">
        <v>5084923.8600000003</v>
      </c>
      <c r="Y336" s="446">
        <v>33408</v>
      </c>
      <c r="Z336" s="446">
        <v>48035</v>
      </c>
      <c r="AA336" s="444">
        <v>12203816.9</v>
      </c>
      <c r="AB336" s="444">
        <v>12203816.9</v>
      </c>
      <c r="AC336" s="444">
        <v>9.8520547945205479</v>
      </c>
      <c r="AD336" s="444">
        <v>40.073972602739723</v>
      </c>
      <c r="AE336" s="447">
        <v>0.02</v>
      </c>
      <c r="AF336" s="444">
        <v>50096948.494684935</v>
      </c>
      <c r="AG336" s="445">
        <v>203773099.45265752</v>
      </c>
      <c r="AH336" s="445">
        <v>101698.47720000001</v>
      </c>
      <c r="AI336" s="448">
        <v>9.8520547945205479</v>
      </c>
      <c r="AJ336" s="448">
        <v>40.073972602739723</v>
      </c>
      <c r="AK336" s="449">
        <v>0.02</v>
      </c>
      <c r="AL336" s="437" t="s">
        <v>1443</v>
      </c>
    </row>
    <row r="337" spans="1:38" ht="15" customHeight="1">
      <c r="A337" s="33">
        <v>20233000</v>
      </c>
      <c r="B337" s="33">
        <v>1</v>
      </c>
      <c r="C337" s="33">
        <v>1</v>
      </c>
      <c r="D337" s="33">
        <v>1</v>
      </c>
      <c r="E337" s="35" t="s">
        <v>517</v>
      </c>
      <c r="F337" s="35" t="s">
        <v>1365</v>
      </c>
      <c r="G337" s="35" t="s">
        <v>1364</v>
      </c>
      <c r="H337" s="35" t="s">
        <v>1359</v>
      </c>
      <c r="I337" s="35" t="s">
        <v>6</v>
      </c>
      <c r="J337" s="35" t="s">
        <v>1381</v>
      </c>
      <c r="K337" s="33" t="s">
        <v>194</v>
      </c>
      <c r="L337" s="35" t="s">
        <v>12</v>
      </c>
      <c r="M337" s="33" t="s">
        <v>1632</v>
      </c>
      <c r="N337" s="33" t="s">
        <v>360</v>
      </c>
      <c r="O337" s="33" t="s">
        <v>360</v>
      </c>
      <c r="P337" s="33" t="s">
        <v>194</v>
      </c>
      <c r="Q337" s="444">
        <v>7.0000000000000001E-3</v>
      </c>
      <c r="R337" s="444">
        <v>0</v>
      </c>
      <c r="S337" s="444">
        <v>0</v>
      </c>
      <c r="T337" s="444">
        <v>0</v>
      </c>
      <c r="U337" s="444">
        <v>0</v>
      </c>
      <c r="V337" s="445">
        <v>0</v>
      </c>
      <c r="W337" s="445">
        <v>0</v>
      </c>
      <c r="X337" s="444">
        <v>7.0000000000000001E-3</v>
      </c>
      <c r="Y337" s="444"/>
      <c r="Z337" s="444"/>
      <c r="AA337" s="444">
        <v>0</v>
      </c>
      <c r="AB337" s="444">
        <v>0</v>
      </c>
      <c r="AC337" s="444">
        <v>0</v>
      </c>
      <c r="AD337" s="444">
        <v>0</v>
      </c>
      <c r="AE337" s="444">
        <v>0</v>
      </c>
      <c r="AF337" s="444">
        <v>0</v>
      </c>
      <c r="AG337" s="445">
        <v>0</v>
      </c>
      <c r="AH337" s="445">
        <v>0</v>
      </c>
      <c r="AI337" s="448">
        <v>0</v>
      </c>
      <c r="AJ337" s="448">
        <v>0</v>
      </c>
      <c r="AK337" s="449">
        <v>0</v>
      </c>
    </row>
    <row r="338" spans="1:38" ht="15" customHeight="1">
      <c r="A338" s="33">
        <v>20234000</v>
      </c>
      <c r="B338" s="33">
        <v>1</v>
      </c>
      <c r="C338" s="33">
        <v>1</v>
      </c>
      <c r="D338" s="33">
        <v>1</v>
      </c>
      <c r="E338" s="35" t="s">
        <v>517</v>
      </c>
      <c r="F338" s="35" t="s">
        <v>1365</v>
      </c>
      <c r="G338" s="35" t="s">
        <v>1364</v>
      </c>
      <c r="H338" s="35" t="s">
        <v>1359</v>
      </c>
      <c r="I338" s="35" t="s">
        <v>6</v>
      </c>
      <c r="J338" s="35" t="s">
        <v>1381</v>
      </c>
      <c r="K338" s="33" t="s">
        <v>194</v>
      </c>
      <c r="L338" s="35" t="s">
        <v>12</v>
      </c>
      <c r="M338" s="33" t="s">
        <v>1632</v>
      </c>
      <c r="N338" s="33" t="s">
        <v>361</v>
      </c>
      <c r="O338" s="33" t="s">
        <v>361</v>
      </c>
      <c r="P338" s="33" t="s">
        <v>194</v>
      </c>
      <c r="Q338" s="444">
        <v>-8.9999999999999993E-3</v>
      </c>
      <c r="R338" s="444">
        <v>0</v>
      </c>
      <c r="S338" s="444">
        <v>0</v>
      </c>
      <c r="T338" s="444">
        <v>0</v>
      </c>
      <c r="U338" s="444">
        <v>0</v>
      </c>
      <c r="V338" s="445">
        <v>0</v>
      </c>
      <c r="W338" s="445">
        <v>0</v>
      </c>
      <c r="X338" s="444">
        <v>-8.9999999999999993E-3</v>
      </c>
      <c r="Y338" s="444"/>
      <c r="Z338" s="444"/>
      <c r="AA338" s="444">
        <v>0</v>
      </c>
      <c r="AB338" s="444">
        <v>0</v>
      </c>
      <c r="AC338" s="444">
        <v>0</v>
      </c>
      <c r="AD338" s="444">
        <v>0</v>
      </c>
      <c r="AE338" s="444">
        <v>0</v>
      </c>
      <c r="AF338" s="444">
        <v>0</v>
      </c>
      <c r="AG338" s="445">
        <v>0</v>
      </c>
      <c r="AH338" s="445">
        <v>0</v>
      </c>
      <c r="AI338" s="448">
        <v>0</v>
      </c>
      <c r="AJ338" s="448">
        <v>0</v>
      </c>
      <c r="AK338" s="449">
        <v>0</v>
      </c>
    </row>
    <row r="339" spans="1:38" ht="15" customHeight="1">
      <c r="A339" s="33">
        <v>30063000</v>
      </c>
      <c r="B339" s="33">
        <v>1</v>
      </c>
      <c r="C339" s="33">
        <v>1</v>
      </c>
      <c r="D339" s="33">
        <v>1</v>
      </c>
      <c r="E339" s="35" t="s">
        <v>517</v>
      </c>
      <c r="F339" s="35" t="s">
        <v>1365</v>
      </c>
      <c r="G339" s="35" t="s">
        <v>1364</v>
      </c>
      <c r="H339" s="35" t="s">
        <v>1359</v>
      </c>
      <c r="I339" s="35" t="s">
        <v>6</v>
      </c>
      <c r="J339" s="35" t="s">
        <v>1381</v>
      </c>
      <c r="K339" s="33" t="s">
        <v>194</v>
      </c>
      <c r="L339" s="35" t="s">
        <v>12</v>
      </c>
      <c r="M339" s="33" t="s">
        <v>1632</v>
      </c>
      <c r="N339" s="33" t="s">
        <v>362</v>
      </c>
      <c r="O339" s="33" t="s">
        <v>362</v>
      </c>
      <c r="P339" s="33" t="s">
        <v>194</v>
      </c>
      <c r="Q339" s="444">
        <v>816150.18</v>
      </c>
      <c r="R339" s="444">
        <v>0</v>
      </c>
      <c r="S339" s="444">
        <v>0</v>
      </c>
      <c r="T339" s="444">
        <v>0</v>
      </c>
      <c r="U339" s="444">
        <v>0</v>
      </c>
      <c r="V339" s="445">
        <v>0</v>
      </c>
      <c r="W339" s="445">
        <v>0</v>
      </c>
      <c r="X339" s="444">
        <v>816150.18</v>
      </c>
      <c r="Y339" s="446">
        <v>34361</v>
      </c>
      <c r="Z339" s="446">
        <v>48971</v>
      </c>
      <c r="AA339" s="444">
        <v>1077318.3500000001</v>
      </c>
      <c r="AB339" s="444">
        <v>1077318.3500000001</v>
      </c>
      <c r="AC339" s="444">
        <v>12.416438356164383</v>
      </c>
      <c r="AD339" s="444">
        <v>40.027397260273972</v>
      </c>
      <c r="AE339" s="447">
        <v>0.02</v>
      </c>
      <c r="AF339" s="444">
        <v>10133678.399342466</v>
      </c>
      <c r="AG339" s="445">
        <v>32668367.478904109</v>
      </c>
      <c r="AH339" s="445">
        <v>16323.003600000002</v>
      </c>
      <c r="AI339" s="448">
        <v>12.416438356164383</v>
      </c>
      <c r="AJ339" s="448">
        <v>40.027397260273972</v>
      </c>
      <c r="AK339" s="449">
        <v>0.02</v>
      </c>
      <c r="AL339" s="437" t="s">
        <v>1443</v>
      </c>
    </row>
    <row r="340" spans="1:38" ht="15" customHeight="1">
      <c r="A340" s="33">
        <v>30064100</v>
      </c>
      <c r="B340" s="33">
        <v>1</v>
      </c>
      <c r="C340" s="33">
        <v>1</v>
      </c>
      <c r="D340" s="33">
        <v>1</v>
      </c>
      <c r="E340" s="35" t="s">
        <v>517</v>
      </c>
      <c r="F340" s="35" t="s">
        <v>1365</v>
      </c>
      <c r="G340" s="35" t="s">
        <v>1364</v>
      </c>
      <c r="H340" s="35" t="s">
        <v>1359</v>
      </c>
      <c r="I340" s="35" t="s">
        <v>6</v>
      </c>
      <c r="J340" s="35" t="s">
        <v>1381</v>
      </c>
      <c r="K340" s="33" t="s">
        <v>194</v>
      </c>
      <c r="L340" s="35" t="s">
        <v>12</v>
      </c>
      <c r="M340" s="33" t="s">
        <v>1632</v>
      </c>
      <c r="N340" s="33" t="s">
        <v>363</v>
      </c>
      <c r="O340" s="33" t="s">
        <v>363</v>
      </c>
      <c r="P340" s="33" t="s">
        <v>194</v>
      </c>
      <c r="Q340" s="444">
        <v>1426291.39</v>
      </c>
      <c r="R340" s="444">
        <v>0</v>
      </c>
      <c r="S340" s="444">
        <v>0</v>
      </c>
      <c r="T340" s="444">
        <v>0</v>
      </c>
      <c r="U340" s="444">
        <v>0</v>
      </c>
      <c r="V340" s="445">
        <v>0</v>
      </c>
      <c r="W340" s="445">
        <v>0</v>
      </c>
      <c r="X340" s="444">
        <v>1426291.39</v>
      </c>
      <c r="Y340" s="446">
        <v>34361</v>
      </c>
      <c r="Z340" s="446">
        <v>48971</v>
      </c>
      <c r="AA340" s="444">
        <v>1882704.59</v>
      </c>
      <c r="AB340" s="444">
        <v>1882704.59</v>
      </c>
      <c r="AC340" s="444">
        <v>12.416438356164383</v>
      </c>
      <c r="AD340" s="444">
        <v>40.027397260273972</v>
      </c>
      <c r="AE340" s="447">
        <v>0.02</v>
      </c>
      <c r="AF340" s="444">
        <v>17709459.121863011</v>
      </c>
      <c r="AG340" s="445">
        <v>57090732.076438352</v>
      </c>
      <c r="AH340" s="445">
        <v>28525.827799999999</v>
      </c>
      <c r="AI340" s="448">
        <v>12.416438356164383</v>
      </c>
      <c r="AJ340" s="448">
        <v>40.027397260273972</v>
      </c>
      <c r="AK340" s="449">
        <v>0.02</v>
      </c>
      <c r="AL340" s="437" t="s">
        <v>1443</v>
      </c>
    </row>
    <row r="341" spans="1:38" ht="15" customHeight="1">
      <c r="A341" s="33">
        <v>20065000</v>
      </c>
      <c r="B341" s="33">
        <v>1</v>
      </c>
      <c r="C341" s="33">
        <v>1</v>
      </c>
      <c r="D341" s="33">
        <v>1</v>
      </c>
      <c r="E341" s="35" t="s">
        <v>517</v>
      </c>
      <c r="F341" s="35" t="s">
        <v>1365</v>
      </c>
      <c r="G341" s="35" t="s">
        <v>1364</v>
      </c>
      <c r="H341" s="35" t="s">
        <v>1359</v>
      </c>
      <c r="I341" s="35" t="s">
        <v>6</v>
      </c>
      <c r="J341" s="35" t="s">
        <v>1381</v>
      </c>
      <c r="K341" s="33" t="s">
        <v>194</v>
      </c>
      <c r="L341" s="35" t="s">
        <v>12</v>
      </c>
      <c r="M341" s="33" t="s">
        <v>1632</v>
      </c>
      <c r="N341" s="33" t="s">
        <v>364</v>
      </c>
      <c r="O341" s="33" t="s">
        <v>364</v>
      </c>
      <c r="P341" s="33" t="s">
        <v>194</v>
      </c>
      <c r="Q341" s="444">
        <v>2.4E-2</v>
      </c>
      <c r="R341" s="444">
        <v>0</v>
      </c>
      <c r="S341" s="444">
        <v>0</v>
      </c>
      <c r="T341" s="444">
        <v>0</v>
      </c>
      <c r="U341" s="444">
        <v>0</v>
      </c>
      <c r="V341" s="445">
        <v>0</v>
      </c>
      <c r="W341" s="445">
        <v>0</v>
      </c>
      <c r="X341" s="444">
        <v>2.4E-2</v>
      </c>
      <c r="Y341" s="444"/>
      <c r="Z341" s="444"/>
      <c r="AA341" s="444">
        <v>0</v>
      </c>
      <c r="AB341" s="444">
        <v>0</v>
      </c>
      <c r="AC341" s="444">
        <v>0</v>
      </c>
      <c r="AD341" s="444">
        <v>0</v>
      </c>
      <c r="AE341" s="444">
        <v>0</v>
      </c>
      <c r="AF341" s="444">
        <v>0</v>
      </c>
      <c r="AG341" s="445">
        <v>0</v>
      </c>
      <c r="AH341" s="445">
        <v>0</v>
      </c>
      <c r="AI341" s="448">
        <v>0</v>
      </c>
      <c r="AJ341" s="448">
        <v>0</v>
      </c>
      <c r="AK341" s="449">
        <v>0</v>
      </c>
    </row>
    <row r="342" spans="1:38" ht="15" customHeight="1">
      <c r="A342" s="33">
        <v>30065100</v>
      </c>
      <c r="B342" s="33">
        <v>1</v>
      </c>
      <c r="C342" s="33">
        <v>1</v>
      </c>
      <c r="D342" s="33">
        <v>1</v>
      </c>
      <c r="E342" s="35" t="s">
        <v>517</v>
      </c>
      <c r="F342" s="35" t="s">
        <v>1365</v>
      </c>
      <c r="G342" s="35" t="s">
        <v>1364</v>
      </c>
      <c r="H342" s="35" t="s">
        <v>1359</v>
      </c>
      <c r="I342" s="35" t="s">
        <v>6</v>
      </c>
      <c r="J342" s="35" t="s">
        <v>1381</v>
      </c>
      <c r="K342" s="33" t="s">
        <v>194</v>
      </c>
      <c r="L342" s="35" t="s">
        <v>12</v>
      </c>
      <c r="M342" s="33" t="s">
        <v>1632</v>
      </c>
      <c r="N342" s="33" t="s">
        <v>365</v>
      </c>
      <c r="O342" s="33" t="s">
        <v>365</v>
      </c>
      <c r="P342" s="33" t="s">
        <v>194</v>
      </c>
      <c r="Q342" s="444">
        <v>6178800.8799999999</v>
      </c>
      <c r="R342" s="444">
        <v>0</v>
      </c>
      <c r="S342" s="444">
        <v>0</v>
      </c>
      <c r="T342" s="444">
        <v>0</v>
      </c>
      <c r="U342" s="444">
        <v>0</v>
      </c>
      <c r="V342" s="445">
        <v>0</v>
      </c>
      <c r="W342" s="445">
        <v>0</v>
      </c>
      <c r="X342" s="444">
        <v>6178800.8799999999</v>
      </c>
      <c r="Y342" s="446">
        <v>34433</v>
      </c>
      <c r="Z342" s="446">
        <v>49043</v>
      </c>
      <c r="AA342" s="444">
        <v>8079970.4000000004</v>
      </c>
      <c r="AB342" s="444">
        <v>8079970.4000000004</v>
      </c>
      <c r="AC342" s="444">
        <v>12.613698630136986</v>
      </c>
      <c r="AD342" s="444">
        <v>40.027397260273972</v>
      </c>
      <c r="AE342" s="447">
        <v>0.02</v>
      </c>
      <c r="AF342" s="444">
        <v>77937532.195945203</v>
      </c>
      <c r="AG342" s="445">
        <v>247321317.4158904</v>
      </c>
      <c r="AH342" s="445">
        <v>123576.01760000001</v>
      </c>
      <c r="AI342" s="448">
        <v>12.613698630136986</v>
      </c>
      <c r="AJ342" s="448">
        <v>40.027397260273972</v>
      </c>
      <c r="AK342" s="449">
        <v>0.02</v>
      </c>
      <c r="AL342" s="437" t="s">
        <v>1443</v>
      </c>
    </row>
    <row r="343" spans="1:38" ht="15" customHeight="1">
      <c r="A343" s="33">
        <v>30067000</v>
      </c>
      <c r="B343" s="33">
        <v>1</v>
      </c>
      <c r="C343" s="33">
        <v>1</v>
      </c>
      <c r="D343" s="33">
        <v>1</v>
      </c>
      <c r="E343" s="35" t="s">
        <v>517</v>
      </c>
      <c r="F343" s="35" t="s">
        <v>1365</v>
      </c>
      <c r="G343" s="35" t="s">
        <v>1364</v>
      </c>
      <c r="H343" s="35" t="s">
        <v>1359</v>
      </c>
      <c r="I343" s="35" t="s">
        <v>6</v>
      </c>
      <c r="J343" s="35" t="s">
        <v>1381</v>
      </c>
      <c r="K343" s="33" t="s">
        <v>194</v>
      </c>
      <c r="L343" s="35" t="s">
        <v>12</v>
      </c>
      <c r="M343" s="33" t="s">
        <v>1632</v>
      </c>
      <c r="N343" s="33" t="s">
        <v>366</v>
      </c>
      <c r="O343" s="33" t="s">
        <v>366</v>
      </c>
      <c r="P343" s="33" t="s">
        <v>194</v>
      </c>
      <c r="Q343" s="444">
        <v>5294128.01</v>
      </c>
      <c r="R343" s="444">
        <v>0</v>
      </c>
      <c r="S343" s="444">
        <v>0</v>
      </c>
      <c r="T343" s="444">
        <v>0</v>
      </c>
      <c r="U343" s="444">
        <v>0</v>
      </c>
      <c r="V343" s="445">
        <v>0</v>
      </c>
      <c r="W343" s="445">
        <v>0</v>
      </c>
      <c r="X343" s="444">
        <v>5294128.01</v>
      </c>
      <c r="Y343" s="446">
        <v>34541</v>
      </c>
      <c r="Z343" s="446">
        <v>49151</v>
      </c>
      <c r="AA343" s="444">
        <v>6923090.4900000002</v>
      </c>
      <c r="AB343" s="444">
        <v>6923090.4900000002</v>
      </c>
      <c r="AC343" s="444">
        <v>12.90958904109589</v>
      </c>
      <c r="AD343" s="444">
        <v>40.027397260273972</v>
      </c>
      <c r="AE343" s="447">
        <v>0.02</v>
      </c>
      <c r="AF343" s="444">
        <v>68345016.940054789</v>
      </c>
      <c r="AG343" s="445">
        <v>211910165.0030137</v>
      </c>
      <c r="AH343" s="445">
        <v>105882.56019999999</v>
      </c>
      <c r="AI343" s="448">
        <v>12.90958904109589</v>
      </c>
      <c r="AJ343" s="448">
        <v>40.027397260273972</v>
      </c>
      <c r="AK343" s="449">
        <v>0.02</v>
      </c>
      <c r="AL343" s="437" t="s">
        <v>1443</v>
      </c>
    </row>
    <row r="344" spans="1:38" ht="15" customHeight="1">
      <c r="A344" s="33">
        <v>30066100</v>
      </c>
      <c r="B344" s="33">
        <v>1</v>
      </c>
      <c r="C344" s="33">
        <v>1</v>
      </c>
      <c r="D344" s="33">
        <v>1</v>
      </c>
      <c r="E344" s="35" t="s">
        <v>517</v>
      </c>
      <c r="F344" s="35" t="s">
        <v>1365</v>
      </c>
      <c r="G344" s="35" t="s">
        <v>1364</v>
      </c>
      <c r="H344" s="35" t="s">
        <v>1359</v>
      </c>
      <c r="I344" s="35" t="s">
        <v>6</v>
      </c>
      <c r="J344" s="35" t="s">
        <v>1381</v>
      </c>
      <c r="K344" s="33" t="s">
        <v>194</v>
      </c>
      <c r="L344" s="35" t="s">
        <v>12</v>
      </c>
      <c r="M344" s="33" t="s">
        <v>1632</v>
      </c>
      <c r="N344" s="33" t="s">
        <v>367</v>
      </c>
      <c r="O344" s="33" t="s">
        <v>367</v>
      </c>
      <c r="P344" s="33" t="s">
        <v>194</v>
      </c>
      <c r="Q344" s="444">
        <v>6515546.75</v>
      </c>
      <c r="R344" s="444">
        <v>0</v>
      </c>
      <c r="S344" s="444">
        <v>0</v>
      </c>
      <c r="T344" s="444">
        <v>0</v>
      </c>
      <c r="U344" s="444">
        <v>0</v>
      </c>
      <c r="V344" s="445">
        <v>0</v>
      </c>
      <c r="W344" s="445">
        <v>0</v>
      </c>
      <c r="X344" s="444">
        <v>6515546.75</v>
      </c>
      <c r="Y344" s="446">
        <v>34620</v>
      </c>
      <c r="Z344" s="446">
        <v>49230</v>
      </c>
      <c r="AA344" s="444">
        <v>8446079.0700000003</v>
      </c>
      <c r="AB344" s="444">
        <v>8446079.0700000003</v>
      </c>
      <c r="AC344" s="444">
        <v>13.126027397260273</v>
      </c>
      <c r="AD344" s="444">
        <v>40.027397260273972</v>
      </c>
      <c r="AE344" s="447">
        <v>0.02</v>
      </c>
      <c r="AF344" s="444">
        <v>85523245.148630127</v>
      </c>
      <c r="AG344" s="445">
        <v>260800378.13013697</v>
      </c>
      <c r="AH344" s="445">
        <v>130310.935</v>
      </c>
      <c r="AI344" s="448">
        <v>13.126027397260273</v>
      </c>
      <c r="AJ344" s="448">
        <v>40.027397260273972</v>
      </c>
      <c r="AK344" s="449">
        <v>0.02</v>
      </c>
      <c r="AL344" s="437" t="s">
        <v>1443</v>
      </c>
    </row>
    <row r="345" spans="1:38" ht="15" customHeight="1">
      <c r="A345" s="33">
        <v>20236000</v>
      </c>
      <c r="B345" s="33">
        <v>1</v>
      </c>
      <c r="C345" s="33">
        <v>1</v>
      </c>
      <c r="D345" s="33">
        <v>1</v>
      </c>
      <c r="E345" s="35" t="s">
        <v>517</v>
      </c>
      <c r="F345" s="35" t="s">
        <v>1365</v>
      </c>
      <c r="G345" s="35" t="s">
        <v>1364</v>
      </c>
      <c r="H345" s="35" t="s">
        <v>1359</v>
      </c>
      <c r="I345" s="35" t="s">
        <v>6</v>
      </c>
      <c r="J345" s="35" t="s">
        <v>1381</v>
      </c>
      <c r="K345" s="33" t="s">
        <v>194</v>
      </c>
      <c r="L345" s="35" t="s">
        <v>12</v>
      </c>
      <c r="M345" s="33" t="s">
        <v>1632</v>
      </c>
      <c r="N345" s="33" t="s">
        <v>368</v>
      </c>
      <c r="O345" s="33" t="s">
        <v>368</v>
      </c>
      <c r="P345" s="33" t="s">
        <v>194</v>
      </c>
      <c r="Q345" s="444">
        <v>2115455.44</v>
      </c>
      <c r="R345" s="444">
        <v>0</v>
      </c>
      <c r="S345" s="444">
        <v>0</v>
      </c>
      <c r="T345" s="444">
        <v>0</v>
      </c>
      <c r="U345" s="444">
        <v>0</v>
      </c>
      <c r="V345" s="445">
        <v>0</v>
      </c>
      <c r="W345" s="445">
        <v>0</v>
      </c>
      <c r="X345" s="444">
        <v>2115455.44</v>
      </c>
      <c r="Y345" s="446">
        <v>35507</v>
      </c>
      <c r="Z345" s="446">
        <v>44638</v>
      </c>
      <c r="AA345" s="444">
        <v>45000000</v>
      </c>
      <c r="AB345" s="444">
        <v>44424562.240000002</v>
      </c>
      <c r="AC345" s="444">
        <v>0.54520547945205478</v>
      </c>
      <c r="AD345" s="444">
        <v>25.016438356164382</v>
      </c>
      <c r="AE345" s="447">
        <v>5.4900000000000004E-2</v>
      </c>
      <c r="AF345" s="444">
        <v>1153357.8974246574</v>
      </c>
      <c r="AG345" s="445">
        <v>52921160.609972596</v>
      </c>
      <c r="AH345" s="445">
        <v>116138.503656</v>
      </c>
      <c r="AI345" s="448">
        <v>0.54520547945205478</v>
      </c>
      <c r="AJ345" s="448">
        <v>25.016438356164382</v>
      </c>
      <c r="AK345" s="449">
        <v>5.4900000000000004E-2</v>
      </c>
      <c r="AL345" s="437" t="s">
        <v>1443</v>
      </c>
    </row>
    <row r="346" spans="1:38" ht="15" customHeight="1">
      <c r="A346" s="33">
        <v>20071000</v>
      </c>
      <c r="B346" s="33">
        <v>1</v>
      </c>
      <c r="C346" s="33">
        <v>1</v>
      </c>
      <c r="D346" s="33">
        <v>1</v>
      </c>
      <c r="E346" s="35" t="s">
        <v>517</v>
      </c>
      <c r="F346" s="35" t="s">
        <v>1365</v>
      </c>
      <c r="G346" s="35" t="s">
        <v>1364</v>
      </c>
      <c r="H346" s="35" t="s">
        <v>1359</v>
      </c>
      <c r="I346" s="35" t="s">
        <v>6</v>
      </c>
      <c r="J346" s="35" t="s">
        <v>1381</v>
      </c>
      <c r="K346" s="33" t="s">
        <v>194</v>
      </c>
      <c r="L346" s="35" t="s">
        <v>12</v>
      </c>
      <c r="M346" s="33" t="s">
        <v>1632</v>
      </c>
      <c r="N346" s="33" t="s">
        <v>369</v>
      </c>
      <c r="O346" s="33" t="s">
        <v>369</v>
      </c>
      <c r="P346" s="33" t="s">
        <v>194</v>
      </c>
      <c r="Q346" s="444">
        <v>4550000</v>
      </c>
      <c r="R346" s="444">
        <v>0</v>
      </c>
      <c r="S346" s="444">
        <v>0</v>
      </c>
      <c r="T346" s="444">
        <v>0</v>
      </c>
      <c r="U346" s="444">
        <v>0</v>
      </c>
      <c r="V346" s="445">
        <v>0</v>
      </c>
      <c r="W346" s="445">
        <v>0</v>
      </c>
      <c r="X346" s="444">
        <v>4550000</v>
      </c>
      <c r="Y346" s="446">
        <v>36087</v>
      </c>
      <c r="Z346" s="446">
        <v>50697</v>
      </c>
      <c r="AA346" s="444">
        <v>7800000</v>
      </c>
      <c r="AB346" s="444">
        <v>7800000</v>
      </c>
      <c r="AC346" s="444">
        <v>17.145205479452056</v>
      </c>
      <c r="AD346" s="444">
        <v>40.027397260273972</v>
      </c>
      <c r="AE346" s="447">
        <v>0.02</v>
      </c>
      <c r="AF346" s="444">
        <v>78010684.931506857</v>
      </c>
      <c r="AG346" s="445">
        <v>182124657.53424656</v>
      </c>
      <c r="AH346" s="445">
        <v>91000</v>
      </c>
      <c r="AI346" s="448">
        <v>17.145205479452056</v>
      </c>
      <c r="AJ346" s="448">
        <v>40.027397260273972</v>
      </c>
      <c r="AK346" s="449">
        <v>0.02</v>
      </c>
      <c r="AL346" s="437" t="s">
        <v>1443</v>
      </c>
    </row>
    <row r="347" spans="1:38" ht="15" customHeight="1">
      <c r="A347" s="33">
        <v>20041000</v>
      </c>
      <c r="B347" s="33">
        <v>1</v>
      </c>
      <c r="C347" s="33">
        <v>1</v>
      </c>
      <c r="D347" s="33">
        <v>1</v>
      </c>
      <c r="E347" s="35" t="s">
        <v>517</v>
      </c>
      <c r="F347" s="35" t="s">
        <v>1365</v>
      </c>
      <c r="G347" s="35" t="s">
        <v>1364</v>
      </c>
      <c r="H347" s="35" t="s">
        <v>1359</v>
      </c>
      <c r="I347" s="35" t="s">
        <v>6</v>
      </c>
      <c r="J347" s="35" t="s">
        <v>1381</v>
      </c>
      <c r="K347" s="33" t="s">
        <v>194</v>
      </c>
      <c r="L347" s="35" t="s">
        <v>117</v>
      </c>
      <c r="M347" s="33" t="s">
        <v>1632</v>
      </c>
      <c r="N347" s="33" t="s">
        <v>370</v>
      </c>
      <c r="O347" s="33" t="s">
        <v>370</v>
      </c>
      <c r="P347" s="33" t="s">
        <v>194</v>
      </c>
      <c r="Q347" s="444">
        <v>7.0999999999999994E-2</v>
      </c>
      <c r="R347" s="444">
        <v>0</v>
      </c>
      <c r="S347" s="444">
        <v>0</v>
      </c>
      <c r="T347" s="444">
        <v>0</v>
      </c>
      <c r="U347" s="444">
        <v>0</v>
      </c>
      <c r="V347" s="445">
        <v>0</v>
      </c>
      <c r="W347" s="445">
        <v>0</v>
      </c>
      <c r="X347" s="444">
        <v>7.0999999999999994E-2</v>
      </c>
      <c r="Y347" s="444"/>
      <c r="Z347" s="444"/>
      <c r="AA347" s="444">
        <v>0</v>
      </c>
      <c r="AB347" s="444">
        <v>0</v>
      </c>
      <c r="AC347" s="444">
        <v>0</v>
      </c>
      <c r="AD347" s="444">
        <v>0</v>
      </c>
      <c r="AE347" s="444">
        <v>0</v>
      </c>
      <c r="AF347" s="444">
        <v>0</v>
      </c>
      <c r="AG347" s="445">
        <v>0</v>
      </c>
      <c r="AH347" s="445">
        <v>0</v>
      </c>
      <c r="AI347" s="448">
        <v>0</v>
      </c>
      <c r="AJ347" s="448">
        <v>0</v>
      </c>
      <c r="AK347" s="449">
        <v>0</v>
      </c>
    </row>
    <row r="348" spans="1:38" ht="15" customHeight="1">
      <c r="A348" s="33">
        <v>20042000</v>
      </c>
      <c r="B348" s="33">
        <v>1</v>
      </c>
      <c r="C348" s="33">
        <v>1</v>
      </c>
      <c r="D348" s="33">
        <v>1</v>
      </c>
      <c r="E348" s="35" t="s">
        <v>517</v>
      </c>
      <c r="F348" s="35" t="s">
        <v>1365</v>
      </c>
      <c r="G348" s="35" t="s">
        <v>1364</v>
      </c>
      <c r="H348" s="35" t="s">
        <v>1359</v>
      </c>
      <c r="I348" s="35" t="s">
        <v>6</v>
      </c>
      <c r="J348" s="35" t="s">
        <v>1381</v>
      </c>
      <c r="K348" s="33" t="s">
        <v>194</v>
      </c>
      <c r="L348" s="35" t="s">
        <v>117</v>
      </c>
      <c r="M348" s="33" t="s">
        <v>1632</v>
      </c>
      <c r="N348" s="33" t="s">
        <v>371</v>
      </c>
      <c r="O348" s="33" t="s">
        <v>371</v>
      </c>
      <c r="P348" s="33" t="s">
        <v>194</v>
      </c>
      <c r="Q348" s="444">
        <v>-8.3000000000000004E-2</v>
      </c>
      <c r="R348" s="444">
        <v>0</v>
      </c>
      <c r="S348" s="444">
        <v>0</v>
      </c>
      <c r="T348" s="444">
        <v>0</v>
      </c>
      <c r="U348" s="444">
        <v>0</v>
      </c>
      <c r="V348" s="445">
        <v>0</v>
      </c>
      <c r="W348" s="445">
        <v>0</v>
      </c>
      <c r="X348" s="444">
        <v>-8.3000000000000004E-2</v>
      </c>
      <c r="Y348" s="444"/>
      <c r="Z348" s="444"/>
      <c r="AA348" s="444">
        <v>0</v>
      </c>
      <c r="AB348" s="444">
        <v>0</v>
      </c>
      <c r="AC348" s="444">
        <v>0</v>
      </c>
      <c r="AD348" s="444">
        <v>0</v>
      </c>
      <c r="AE348" s="444">
        <v>0</v>
      </c>
      <c r="AF348" s="444">
        <v>0</v>
      </c>
      <c r="AG348" s="445">
        <v>0</v>
      </c>
      <c r="AH348" s="445">
        <v>0</v>
      </c>
      <c r="AI348" s="448">
        <v>0</v>
      </c>
      <c r="AJ348" s="448">
        <v>0</v>
      </c>
      <c r="AK348" s="449">
        <v>0</v>
      </c>
    </row>
    <row r="349" spans="1:38" ht="15" customHeight="1">
      <c r="A349" s="33">
        <v>20268000</v>
      </c>
      <c r="B349" s="33">
        <v>1</v>
      </c>
      <c r="C349" s="33">
        <v>1</v>
      </c>
      <c r="D349" s="33">
        <v>0</v>
      </c>
      <c r="E349" s="35" t="s">
        <v>517</v>
      </c>
      <c r="F349" s="35" t="s">
        <v>1365</v>
      </c>
      <c r="G349" s="35" t="s">
        <v>1364</v>
      </c>
      <c r="H349" s="35" t="s">
        <v>1363</v>
      </c>
      <c r="I349" s="35" t="s">
        <v>1371</v>
      </c>
      <c r="J349" s="35" t="s">
        <v>1381</v>
      </c>
      <c r="K349" s="33" t="s">
        <v>194</v>
      </c>
      <c r="L349" s="35" t="s">
        <v>372</v>
      </c>
      <c r="M349" s="33" t="s">
        <v>1632</v>
      </c>
      <c r="N349" s="33" t="s">
        <v>373</v>
      </c>
      <c r="O349" s="33" t="s">
        <v>373</v>
      </c>
      <c r="P349" s="33" t="s">
        <v>194</v>
      </c>
      <c r="Q349" s="444">
        <v>2908089.95</v>
      </c>
      <c r="R349" s="444">
        <v>0</v>
      </c>
      <c r="S349" s="444">
        <v>0</v>
      </c>
      <c r="T349" s="444">
        <v>0</v>
      </c>
      <c r="U349" s="444">
        <v>0</v>
      </c>
      <c r="V349" s="445">
        <v>0</v>
      </c>
      <c r="W349" s="445">
        <v>0</v>
      </c>
      <c r="X349" s="444">
        <v>2908089.95</v>
      </c>
      <c r="Y349" s="446">
        <v>39058</v>
      </c>
      <c r="Z349" s="446">
        <v>48189</v>
      </c>
      <c r="AA349" s="444">
        <v>6588000</v>
      </c>
      <c r="AB349" s="444">
        <v>6063747.96</v>
      </c>
      <c r="AC349" s="444">
        <v>10.273972602739725</v>
      </c>
      <c r="AD349" s="444">
        <v>25.016438356164382</v>
      </c>
      <c r="AE349" s="447">
        <v>3.9699999999999999E-2</v>
      </c>
      <c r="AF349" s="444">
        <v>29877636.47260274</v>
      </c>
      <c r="AG349" s="445">
        <v>72750052.968356162</v>
      </c>
      <c r="AH349" s="445">
        <v>115451.171015</v>
      </c>
      <c r="AI349" s="448">
        <v>10.273972602739725</v>
      </c>
      <c r="AJ349" s="448">
        <v>25.016438356164382</v>
      </c>
      <c r="AK349" s="449">
        <v>3.9699999999999999E-2</v>
      </c>
      <c r="AL349" s="437" t="s">
        <v>1443</v>
      </c>
    </row>
    <row r="350" spans="1:38" ht="15" customHeight="1">
      <c r="A350" s="33">
        <v>20030000</v>
      </c>
      <c r="B350" s="33">
        <v>1</v>
      </c>
      <c r="C350" s="33">
        <v>1</v>
      </c>
      <c r="D350" s="33">
        <v>0</v>
      </c>
      <c r="E350" s="35" t="s">
        <v>517</v>
      </c>
      <c r="F350" s="35" t="s">
        <v>1365</v>
      </c>
      <c r="G350" s="35" t="s">
        <v>1364</v>
      </c>
      <c r="H350" s="35" t="s">
        <v>1363</v>
      </c>
      <c r="I350" s="35" t="s">
        <v>1371</v>
      </c>
      <c r="J350" s="35" t="s">
        <v>1381</v>
      </c>
      <c r="K350" s="33" t="s">
        <v>194</v>
      </c>
      <c r="L350" s="35" t="s">
        <v>82</v>
      </c>
      <c r="M350" s="33" t="s">
        <v>1632</v>
      </c>
      <c r="N350" s="33" t="s">
        <v>374</v>
      </c>
      <c r="O350" s="33" t="s">
        <v>374</v>
      </c>
      <c r="P350" s="33" t="s">
        <v>194</v>
      </c>
      <c r="Q350" s="444">
        <v>-4.7E-2</v>
      </c>
      <c r="R350" s="444">
        <v>0</v>
      </c>
      <c r="S350" s="444">
        <v>0</v>
      </c>
      <c r="T350" s="444">
        <v>0</v>
      </c>
      <c r="U350" s="444">
        <v>0</v>
      </c>
      <c r="V350" s="445">
        <v>0</v>
      </c>
      <c r="W350" s="445">
        <v>0</v>
      </c>
      <c r="X350" s="444">
        <v>-4.7E-2</v>
      </c>
      <c r="Y350" s="444"/>
      <c r="Z350" s="444"/>
      <c r="AA350" s="444">
        <v>0</v>
      </c>
      <c r="AB350" s="444">
        <v>0</v>
      </c>
      <c r="AC350" s="444">
        <v>0</v>
      </c>
      <c r="AD350" s="444">
        <v>0</v>
      </c>
      <c r="AE350" s="444">
        <v>0</v>
      </c>
      <c r="AF350" s="444">
        <v>0</v>
      </c>
      <c r="AG350" s="445">
        <v>0</v>
      </c>
      <c r="AH350" s="445">
        <v>0</v>
      </c>
      <c r="AI350" s="448">
        <v>0</v>
      </c>
      <c r="AJ350" s="448">
        <v>0</v>
      </c>
      <c r="AK350" s="449">
        <v>0</v>
      </c>
    </row>
    <row r="351" spans="1:38" ht="15" customHeight="1">
      <c r="A351" s="33">
        <v>20341000</v>
      </c>
      <c r="B351" s="33">
        <v>1</v>
      </c>
      <c r="C351" s="33">
        <v>1</v>
      </c>
      <c r="D351" s="33">
        <v>0</v>
      </c>
      <c r="E351" s="35" t="s">
        <v>517</v>
      </c>
      <c r="F351" s="35" t="s">
        <v>1365</v>
      </c>
      <c r="G351" s="35" t="s">
        <v>1364</v>
      </c>
      <c r="H351" s="35" t="s">
        <v>1363</v>
      </c>
      <c r="I351" s="35" t="s">
        <v>1371</v>
      </c>
      <c r="J351" s="35" t="s">
        <v>1381</v>
      </c>
      <c r="K351" s="33" t="s">
        <v>194</v>
      </c>
      <c r="L351" s="35" t="s">
        <v>375</v>
      </c>
      <c r="M351" s="33" t="s">
        <v>1632</v>
      </c>
      <c r="N351" s="33" t="s">
        <v>376</v>
      </c>
      <c r="O351" s="33" t="s">
        <v>376</v>
      </c>
      <c r="P351" s="33" t="s">
        <v>194</v>
      </c>
      <c r="Q351" s="444">
        <v>340000</v>
      </c>
      <c r="R351" s="444">
        <v>0</v>
      </c>
      <c r="S351" s="444">
        <v>0</v>
      </c>
      <c r="T351" s="444">
        <v>1725.81</v>
      </c>
      <c r="U351" s="444">
        <v>67481.649999999994</v>
      </c>
      <c r="V351" s="445">
        <v>0</v>
      </c>
      <c r="W351" s="445">
        <v>0</v>
      </c>
      <c r="X351" s="444">
        <v>340000</v>
      </c>
      <c r="Y351" s="446">
        <v>43885</v>
      </c>
      <c r="Z351" s="446">
        <v>53008</v>
      </c>
      <c r="AA351" s="444">
        <v>27500000</v>
      </c>
      <c r="AB351" s="444">
        <v>27500000</v>
      </c>
      <c r="AC351" s="444">
        <v>23.476712328767125</v>
      </c>
      <c r="AD351" s="444">
        <v>24.994520547945207</v>
      </c>
      <c r="AE351" s="447">
        <v>2.6450000000000001E-2</v>
      </c>
      <c r="AF351" s="444">
        <v>7982082.1917808224</v>
      </c>
      <c r="AG351" s="445">
        <v>8498136.98630137</v>
      </c>
      <c r="AH351" s="445">
        <v>8993</v>
      </c>
      <c r="AI351" s="448">
        <v>23.476712328767125</v>
      </c>
      <c r="AJ351" s="448">
        <v>24.994520547945207</v>
      </c>
      <c r="AK351" s="449">
        <v>2.6450000000000001E-2</v>
      </c>
      <c r="AL351" s="437" t="s">
        <v>1443</v>
      </c>
    </row>
    <row r="352" spans="1:38" ht="15" customHeight="1">
      <c r="A352" s="33">
        <v>20271000</v>
      </c>
      <c r="B352" s="33">
        <v>1</v>
      </c>
      <c r="C352" s="33">
        <v>1</v>
      </c>
      <c r="D352" s="33">
        <v>0</v>
      </c>
      <c r="E352" s="35" t="s">
        <v>517</v>
      </c>
      <c r="F352" s="35" t="s">
        <v>1365</v>
      </c>
      <c r="G352" s="35" t="s">
        <v>1361</v>
      </c>
      <c r="H352" s="35" t="s">
        <v>1361</v>
      </c>
      <c r="I352" s="35" t="s">
        <v>1361</v>
      </c>
      <c r="J352" s="35" t="s">
        <v>1381</v>
      </c>
      <c r="K352" s="33" t="s">
        <v>194</v>
      </c>
      <c r="L352" s="35" t="s">
        <v>59</v>
      </c>
      <c r="M352" s="33" t="s">
        <v>1632</v>
      </c>
      <c r="N352" s="33" t="s">
        <v>377</v>
      </c>
      <c r="O352" s="33" t="s">
        <v>377</v>
      </c>
      <c r="P352" s="33" t="s">
        <v>194</v>
      </c>
      <c r="Q352" s="444">
        <v>21276995.050000001</v>
      </c>
      <c r="R352" s="444">
        <v>0</v>
      </c>
      <c r="S352" s="444">
        <v>0</v>
      </c>
      <c r="T352" s="444">
        <v>0</v>
      </c>
      <c r="U352" s="444">
        <v>0</v>
      </c>
      <c r="V352" s="445">
        <v>0</v>
      </c>
      <c r="W352" s="445">
        <v>0</v>
      </c>
      <c r="X352" s="444">
        <v>21276995.050000001</v>
      </c>
      <c r="Y352" s="446">
        <v>39428</v>
      </c>
      <c r="Z352" s="446">
        <v>46733</v>
      </c>
      <c r="AA352" s="444">
        <v>62250000</v>
      </c>
      <c r="AB352" s="444">
        <v>62188291.189999998</v>
      </c>
      <c r="AC352" s="444">
        <v>6.2849315068493148</v>
      </c>
      <c r="AD352" s="444">
        <v>20.013698630136986</v>
      </c>
      <c r="AE352" s="447">
        <v>5.4900000000000004E-2</v>
      </c>
      <c r="AF352" s="444">
        <v>133724456.56082192</v>
      </c>
      <c r="AG352" s="445">
        <v>425831366.68561643</v>
      </c>
      <c r="AH352" s="445">
        <v>1168107.0282450002</v>
      </c>
      <c r="AI352" s="448">
        <v>6.2849315068493148</v>
      </c>
      <c r="AJ352" s="448">
        <v>20.013698630136986</v>
      </c>
      <c r="AK352" s="449">
        <v>5.4900000000000004E-2</v>
      </c>
      <c r="AL352" s="437" t="s">
        <v>1443</v>
      </c>
    </row>
    <row r="353" spans="1:38" ht="15" customHeight="1">
      <c r="A353" s="33">
        <v>20589000</v>
      </c>
      <c r="B353" s="33">
        <v>1</v>
      </c>
      <c r="C353" s="33">
        <v>0</v>
      </c>
      <c r="D353" s="33">
        <v>0</v>
      </c>
      <c r="E353" s="35" t="s">
        <v>517</v>
      </c>
      <c r="F353" s="35" t="s">
        <v>1362</v>
      </c>
      <c r="G353" s="35" t="s">
        <v>1362</v>
      </c>
      <c r="H353" s="35" t="s">
        <v>1362</v>
      </c>
      <c r="I353" s="35" t="s">
        <v>1362</v>
      </c>
      <c r="J353" s="35" t="s">
        <v>1381</v>
      </c>
      <c r="K353" s="33" t="s">
        <v>378</v>
      </c>
      <c r="L353" s="35" t="s">
        <v>39</v>
      </c>
      <c r="M353" s="33" t="s">
        <v>1632</v>
      </c>
      <c r="N353" s="33" t="s">
        <v>379</v>
      </c>
      <c r="O353" s="33" t="s">
        <v>379</v>
      </c>
      <c r="P353" s="33" t="s">
        <v>378</v>
      </c>
      <c r="Q353" s="444">
        <v>120000000</v>
      </c>
      <c r="R353" s="444">
        <v>0</v>
      </c>
      <c r="S353" s="444">
        <v>0</v>
      </c>
      <c r="T353" s="444">
        <v>911033.33</v>
      </c>
      <c r="U353" s="444">
        <v>173561.66</v>
      </c>
      <c r="V353" s="445">
        <v>0</v>
      </c>
      <c r="W353" s="445">
        <v>0</v>
      </c>
      <c r="X353" s="444">
        <v>120000000</v>
      </c>
      <c r="Y353" s="446">
        <v>44041</v>
      </c>
      <c r="Z353" s="446">
        <v>52642</v>
      </c>
      <c r="AA353" s="444">
        <v>260000000</v>
      </c>
      <c r="AB353" s="444">
        <v>260000000</v>
      </c>
      <c r="AC353" s="444">
        <v>22.473972602739725</v>
      </c>
      <c r="AD353" s="444">
        <v>23.564383561643837</v>
      </c>
      <c r="AE353" s="447">
        <v>1.5765000000000001E-2</v>
      </c>
      <c r="AF353" s="444">
        <v>2696876712.3287668</v>
      </c>
      <c r="AG353" s="445">
        <v>2827726027.3972602</v>
      </c>
      <c r="AH353" s="445">
        <v>1891800.0000000002</v>
      </c>
      <c r="AI353" s="448">
        <v>22.473972602739725</v>
      </c>
      <c r="AJ353" s="448">
        <v>23.564383561643837</v>
      </c>
      <c r="AK353" s="449">
        <v>1.5765000000000001E-2</v>
      </c>
      <c r="AL353" s="437" t="s">
        <v>378</v>
      </c>
    </row>
    <row r="354" spans="1:38" ht="15" customHeight="1">
      <c r="A354" s="33">
        <v>20574000</v>
      </c>
      <c r="B354" s="33">
        <v>1</v>
      </c>
      <c r="C354" s="33">
        <v>1</v>
      </c>
      <c r="D354" s="33">
        <v>0</v>
      </c>
      <c r="E354" s="35" t="s">
        <v>517</v>
      </c>
      <c r="F354" s="35" t="s">
        <v>1365</v>
      </c>
      <c r="G354" s="35" t="s">
        <v>1364</v>
      </c>
      <c r="H354" s="35" t="s">
        <v>1363</v>
      </c>
      <c r="I354" s="35" t="s">
        <v>1372</v>
      </c>
      <c r="J354" s="35" t="s">
        <v>1381</v>
      </c>
      <c r="K354" s="33" t="s">
        <v>378</v>
      </c>
      <c r="L354" s="35" t="s">
        <v>201</v>
      </c>
      <c r="M354" s="33" t="s">
        <v>1632</v>
      </c>
      <c r="N354" s="33" t="s">
        <v>380</v>
      </c>
      <c r="O354" s="33" t="s">
        <v>380</v>
      </c>
      <c r="P354" s="33" t="s">
        <v>378</v>
      </c>
      <c r="Q354" s="444">
        <v>5639039.9400000004</v>
      </c>
      <c r="R354" s="444">
        <v>0</v>
      </c>
      <c r="S354" s="444">
        <v>0</v>
      </c>
      <c r="T354" s="444">
        <v>0</v>
      </c>
      <c r="U354" s="444">
        <v>0</v>
      </c>
      <c r="V354" s="445">
        <v>0</v>
      </c>
      <c r="W354" s="445">
        <v>0</v>
      </c>
      <c r="X354" s="444">
        <v>5639039.9400000004</v>
      </c>
      <c r="Y354" s="446">
        <v>39556</v>
      </c>
      <c r="Z354" s="446">
        <v>46371</v>
      </c>
      <c r="AA354" s="444">
        <v>15300000</v>
      </c>
      <c r="AB354" s="444">
        <v>15037954.869999999</v>
      </c>
      <c r="AC354" s="444">
        <v>5.2931506849315069</v>
      </c>
      <c r="AD354" s="444">
        <v>18.671232876712327</v>
      </c>
      <c r="AE354" s="447">
        <v>2.677692307692308E-2</v>
      </c>
      <c r="AF354" s="444">
        <v>29848288.120767124</v>
      </c>
      <c r="AG354" s="445">
        <v>105287827.92082192</v>
      </c>
      <c r="AH354" s="445">
        <v>150996.13870107694</v>
      </c>
      <c r="AI354" s="448">
        <v>5.2931506849315069</v>
      </c>
      <c r="AJ354" s="448">
        <v>18.671232876712327</v>
      </c>
      <c r="AK354" s="449">
        <v>2.6776923076923077E-2</v>
      </c>
      <c r="AL354" s="437" t="s">
        <v>378</v>
      </c>
    </row>
    <row r="355" spans="1:38" ht="15" customHeight="1">
      <c r="A355" s="33">
        <v>20575000</v>
      </c>
      <c r="B355" s="33">
        <v>1</v>
      </c>
      <c r="C355" s="33">
        <v>1</v>
      </c>
      <c r="D355" s="33">
        <v>0</v>
      </c>
      <c r="E355" s="35" t="s">
        <v>517</v>
      </c>
      <c r="F355" s="35" t="s">
        <v>1365</v>
      </c>
      <c r="G355" s="35" t="s">
        <v>1364</v>
      </c>
      <c r="H355" s="35" t="s">
        <v>1363</v>
      </c>
      <c r="I355" s="35" t="s">
        <v>1371</v>
      </c>
      <c r="J355" s="35" t="s">
        <v>1381</v>
      </c>
      <c r="K355" s="33" t="s">
        <v>378</v>
      </c>
      <c r="L355" s="35" t="s">
        <v>205</v>
      </c>
      <c r="M355" s="33" t="s">
        <v>1632</v>
      </c>
      <c r="N355" s="33" t="s">
        <v>381</v>
      </c>
      <c r="O355" s="33" t="s">
        <v>381</v>
      </c>
      <c r="P355" s="33" t="s">
        <v>378</v>
      </c>
      <c r="Q355" s="444">
        <v>201790799.21000001</v>
      </c>
      <c r="R355" s="444">
        <v>0</v>
      </c>
      <c r="S355" s="444">
        <v>0</v>
      </c>
      <c r="T355" s="444">
        <v>943540.16</v>
      </c>
      <c r="U355" s="444">
        <v>0</v>
      </c>
      <c r="V355" s="445">
        <v>0</v>
      </c>
      <c r="W355" s="445">
        <v>0</v>
      </c>
      <c r="X355" s="444">
        <v>201790799.21000001</v>
      </c>
      <c r="Y355" s="446">
        <v>41589</v>
      </c>
      <c r="Z355" s="446">
        <v>52277</v>
      </c>
      <c r="AA355" s="444">
        <v>205000000</v>
      </c>
      <c r="AB355" s="444">
        <v>205000000</v>
      </c>
      <c r="AC355" s="444">
        <v>21.473972602739725</v>
      </c>
      <c r="AD355" s="444">
        <v>29.282191780821918</v>
      </c>
      <c r="AE355" s="447">
        <v>1.575E-2</v>
      </c>
      <c r="AF355" s="444">
        <v>4333250093.7204933</v>
      </c>
      <c r="AG355" s="445">
        <v>5908876882.0725479</v>
      </c>
      <c r="AH355" s="445">
        <v>3178205.0875575002</v>
      </c>
      <c r="AI355" s="448">
        <v>21.473972602739725</v>
      </c>
      <c r="AJ355" s="448">
        <v>29.282191780821915</v>
      </c>
      <c r="AK355" s="449">
        <v>1.575E-2</v>
      </c>
      <c r="AL355" s="437" t="s">
        <v>378</v>
      </c>
    </row>
    <row r="356" spans="1:38" ht="15" customHeight="1">
      <c r="A356" s="33">
        <v>20583000</v>
      </c>
      <c r="B356" s="33">
        <v>1</v>
      </c>
      <c r="C356" s="33">
        <v>1</v>
      </c>
      <c r="D356" s="33">
        <v>0</v>
      </c>
      <c r="E356" s="35" t="s">
        <v>517</v>
      </c>
      <c r="F356" s="35" t="s">
        <v>1365</v>
      </c>
      <c r="G356" s="35" t="s">
        <v>1364</v>
      </c>
      <c r="H356" s="35" t="s">
        <v>1363</v>
      </c>
      <c r="I356" s="35" t="s">
        <v>1371</v>
      </c>
      <c r="J356" s="35" t="s">
        <v>1381</v>
      </c>
      <c r="K356" s="33" t="s">
        <v>378</v>
      </c>
      <c r="L356" s="35" t="s">
        <v>205</v>
      </c>
      <c r="M356" s="33" t="s">
        <v>1632</v>
      </c>
      <c r="N356" s="33" t="s">
        <v>382</v>
      </c>
      <c r="O356" s="33" t="s">
        <v>382</v>
      </c>
      <c r="P356" s="33" t="s">
        <v>378</v>
      </c>
      <c r="Q356" s="444">
        <v>224296286.81</v>
      </c>
      <c r="R356" s="444">
        <v>0</v>
      </c>
      <c r="S356" s="444">
        <v>0</v>
      </c>
      <c r="T356" s="444">
        <v>0</v>
      </c>
      <c r="U356" s="444">
        <v>0</v>
      </c>
      <c r="V356" s="445">
        <v>0</v>
      </c>
      <c r="W356" s="445">
        <v>0</v>
      </c>
      <c r="X356" s="444">
        <v>224296286.81</v>
      </c>
      <c r="Y356" s="446">
        <v>43433</v>
      </c>
      <c r="Z356" s="446">
        <v>50479</v>
      </c>
      <c r="AA356" s="444">
        <v>230000000</v>
      </c>
      <c r="AB356" s="444">
        <v>230000000</v>
      </c>
      <c r="AC356" s="444">
        <v>16.547945205479451</v>
      </c>
      <c r="AD356" s="444">
        <v>19.304109589041097</v>
      </c>
      <c r="AE356" s="447">
        <v>8.3999999999999995E-3</v>
      </c>
      <c r="AF356" s="444">
        <v>3711642663.9243832</v>
      </c>
      <c r="AG356" s="445">
        <v>4329840100.9952335</v>
      </c>
      <c r="AH356" s="445">
        <v>1884088.8092039998</v>
      </c>
      <c r="AI356" s="448">
        <v>16.547945205479451</v>
      </c>
      <c r="AJ356" s="448">
        <v>19.304109589041097</v>
      </c>
      <c r="AK356" s="449">
        <v>8.3999999999999995E-3</v>
      </c>
      <c r="AL356" s="437" t="s">
        <v>378</v>
      </c>
    </row>
    <row r="357" spans="1:38" ht="15" customHeight="1">
      <c r="A357" s="33">
        <v>20577000</v>
      </c>
      <c r="B357" s="33">
        <v>1</v>
      </c>
      <c r="C357" s="33">
        <v>1</v>
      </c>
      <c r="D357" s="33">
        <v>0</v>
      </c>
      <c r="E357" s="35" t="s">
        <v>517</v>
      </c>
      <c r="F357" s="35" t="s">
        <v>1365</v>
      </c>
      <c r="G357" s="35" t="s">
        <v>1361</v>
      </c>
      <c r="H357" s="35" t="s">
        <v>1361</v>
      </c>
      <c r="I357" s="35" t="s">
        <v>1361</v>
      </c>
      <c r="J357" s="35" t="s">
        <v>1381</v>
      </c>
      <c r="K357" s="33" t="s">
        <v>378</v>
      </c>
      <c r="L357" s="35" t="s">
        <v>74</v>
      </c>
      <c r="M357" s="33" t="s">
        <v>1632</v>
      </c>
      <c r="N357" s="33" t="s">
        <v>383</v>
      </c>
      <c r="O357" s="33" t="s">
        <v>383</v>
      </c>
      <c r="P357" s="33" t="s">
        <v>378</v>
      </c>
      <c r="Q357" s="444">
        <v>99193510.769999996</v>
      </c>
      <c r="R357" s="444">
        <v>594984.56999999995</v>
      </c>
      <c r="S357" s="444">
        <v>0</v>
      </c>
      <c r="T357" s="444">
        <v>616975.72</v>
      </c>
      <c r="U357" s="444">
        <v>4480.53</v>
      </c>
      <c r="V357" s="445">
        <v>0</v>
      </c>
      <c r="W357" s="445">
        <v>0</v>
      </c>
      <c r="X357" s="444">
        <v>99788495.339999989</v>
      </c>
      <c r="Y357" s="446">
        <v>42184</v>
      </c>
      <c r="Z357" s="446">
        <v>54848</v>
      </c>
      <c r="AA357" s="444">
        <v>102500000</v>
      </c>
      <c r="AB357" s="444">
        <v>102500000</v>
      </c>
      <c r="AC357" s="444">
        <v>28.517808219178082</v>
      </c>
      <c r="AD357" s="444">
        <v>34.695890410958903</v>
      </c>
      <c r="AE357" s="447">
        <v>1.2650000000000002E-2</v>
      </c>
      <c r="AF357" s="444">
        <v>2845749172.5864654</v>
      </c>
      <c r="AG357" s="445">
        <v>3462250698.5911226</v>
      </c>
      <c r="AH357" s="445">
        <v>1262324.4660509999</v>
      </c>
      <c r="AI357" s="448">
        <v>28.517808219178082</v>
      </c>
      <c r="AJ357" s="448">
        <v>34.695890410958903</v>
      </c>
      <c r="AK357" s="449">
        <v>1.2650000000000002E-2</v>
      </c>
      <c r="AL357" s="437" t="s">
        <v>378</v>
      </c>
    </row>
    <row r="358" spans="1:38" ht="15" customHeight="1">
      <c r="A358" s="33">
        <v>20584000</v>
      </c>
      <c r="B358" s="33">
        <v>1</v>
      </c>
      <c r="C358" s="33">
        <v>1</v>
      </c>
      <c r="D358" s="33">
        <v>0</v>
      </c>
      <c r="E358" s="35" t="s">
        <v>517</v>
      </c>
      <c r="F358" s="35" t="s">
        <v>1365</v>
      </c>
      <c r="G358" s="35" t="s">
        <v>1361</v>
      </c>
      <c r="H358" s="35" t="s">
        <v>1361</v>
      </c>
      <c r="I358" s="35" t="s">
        <v>1361</v>
      </c>
      <c r="J358" s="35" t="s">
        <v>1381</v>
      </c>
      <c r="K358" s="33" t="s">
        <v>378</v>
      </c>
      <c r="L358" s="35" t="s">
        <v>74</v>
      </c>
      <c r="M358" s="33" t="s">
        <v>1632</v>
      </c>
      <c r="N358" s="33" t="s">
        <v>384</v>
      </c>
      <c r="O358" s="33" t="s">
        <v>384</v>
      </c>
      <c r="P358" s="33" t="s">
        <v>378</v>
      </c>
      <c r="Q358" s="444">
        <v>4138303.3</v>
      </c>
      <c r="R358" s="444">
        <v>0</v>
      </c>
      <c r="S358" s="444">
        <v>0</v>
      </c>
      <c r="T358" s="444">
        <v>14565.93</v>
      </c>
      <c r="U358" s="444">
        <v>291456.08</v>
      </c>
      <c r="V358" s="445">
        <v>0</v>
      </c>
      <c r="W358" s="445">
        <v>0</v>
      </c>
      <c r="X358" s="444">
        <v>4138303.3</v>
      </c>
      <c r="Y358" s="446">
        <v>43433</v>
      </c>
      <c r="Z358" s="446">
        <v>55944</v>
      </c>
      <c r="AA358" s="444">
        <v>233600000</v>
      </c>
      <c r="AB358" s="444">
        <v>233600000</v>
      </c>
      <c r="AC358" s="444">
        <v>31.520547945205479</v>
      </c>
      <c r="AD358" s="444">
        <v>34.276712328767125</v>
      </c>
      <c r="AE358" s="447">
        <v>1.2650000000000002E-2</v>
      </c>
      <c r="AF358" s="444">
        <v>130441587.57945205</v>
      </c>
      <c r="AG358" s="445">
        <v>141847431.74328768</v>
      </c>
      <c r="AH358" s="445">
        <v>52349.536745000005</v>
      </c>
      <c r="AI358" s="448">
        <v>31.520547945205479</v>
      </c>
      <c r="AJ358" s="448">
        <v>34.276712328767125</v>
      </c>
      <c r="AK358" s="449">
        <v>1.2650000000000002E-2</v>
      </c>
      <c r="AL358" s="437" t="s">
        <v>378</v>
      </c>
    </row>
    <row r="359" spans="1:38" ht="15" customHeight="1">
      <c r="A359" s="33">
        <v>20585000</v>
      </c>
      <c r="B359" s="33">
        <v>1</v>
      </c>
      <c r="C359" s="33">
        <v>1</v>
      </c>
      <c r="D359" s="33">
        <v>1</v>
      </c>
      <c r="E359" s="35" t="s">
        <v>517</v>
      </c>
      <c r="F359" s="35" t="s">
        <v>1365</v>
      </c>
      <c r="G359" s="35" t="s">
        <v>1364</v>
      </c>
      <c r="H359" s="35" t="s">
        <v>1359</v>
      </c>
      <c r="I359" s="35" t="s">
        <v>6</v>
      </c>
      <c r="J359" s="35" t="s">
        <v>1381</v>
      </c>
      <c r="K359" s="33" t="s">
        <v>378</v>
      </c>
      <c r="L359" s="35" t="s">
        <v>12</v>
      </c>
      <c r="M359" s="33" t="s">
        <v>1632</v>
      </c>
      <c r="N359" s="33" t="s">
        <v>385</v>
      </c>
      <c r="O359" s="33" t="s">
        <v>385</v>
      </c>
      <c r="P359" s="33" t="s">
        <v>378</v>
      </c>
      <c r="Q359" s="444">
        <v>257944919.69999999</v>
      </c>
      <c r="R359" s="444">
        <v>0</v>
      </c>
      <c r="S359" s="444">
        <v>0</v>
      </c>
      <c r="T359" s="444">
        <v>0</v>
      </c>
      <c r="U359" s="444">
        <v>0</v>
      </c>
      <c r="V359" s="445">
        <v>0</v>
      </c>
      <c r="W359" s="445">
        <v>0</v>
      </c>
      <c r="X359" s="444">
        <v>257944919.69999999</v>
      </c>
      <c r="Y359" s="446">
        <v>43668</v>
      </c>
      <c r="Z359" s="446">
        <v>54497</v>
      </c>
      <c r="AA359" s="444">
        <v>350000000</v>
      </c>
      <c r="AB359" s="444">
        <v>350000000</v>
      </c>
      <c r="AC359" s="444">
        <v>27.556164383561644</v>
      </c>
      <c r="AD359" s="444">
        <v>29.668493150684931</v>
      </c>
      <c r="AE359" s="447">
        <v>1.84E-2</v>
      </c>
      <c r="AF359" s="444">
        <v>7107972609.1578083</v>
      </c>
      <c r="AG359" s="445">
        <v>7652837083.3734245</v>
      </c>
      <c r="AH359" s="445">
        <v>4746186.5224799998</v>
      </c>
      <c r="AI359" s="448">
        <v>27.556164383561644</v>
      </c>
      <c r="AJ359" s="448">
        <v>29.668493150684931</v>
      </c>
      <c r="AK359" s="449">
        <v>1.84E-2</v>
      </c>
      <c r="AL359" s="437" t="s">
        <v>378</v>
      </c>
    </row>
    <row r="360" spans="1:38" ht="15" customHeight="1">
      <c r="A360" s="33">
        <v>20564000</v>
      </c>
      <c r="B360" s="33">
        <v>1</v>
      </c>
      <c r="C360" s="33">
        <v>1</v>
      </c>
      <c r="D360" s="33">
        <v>1</v>
      </c>
      <c r="E360" s="35" t="s">
        <v>517</v>
      </c>
      <c r="F360" s="35" t="s">
        <v>1365</v>
      </c>
      <c r="G360" s="35" t="s">
        <v>1364</v>
      </c>
      <c r="H360" s="35" t="s">
        <v>1359</v>
      </c>
      <c r="I360" s="35" t="s">
        <v>6</v>
      </c>
      <c r="J360" s="35" t="s">
        <v>1381</v>
      </c>
      <c r="K360" s="33" t="s">
        <v>378</v>
      </c>
      <c r="L360" s="35" t="s">
        <v>12</v>
      </c>
      <c r="M360" s="33" t="s">
        <v>1632</v>
      </c>
      <c r="N360" s="33" t="s">
        <v>386</v>
      </c>
      <c r="O360" s="33" t="s">
        <v>386</v>
      </c>
      <c r="P360" s="33" t="s">
        <v>378</v>
      </c>
      <c r="Q360" s="444">
        <v>391870</v>
      </c>
      <c r="R360" s="444">
        <v>0</v>
      </c>
      <c r="S360" s="444">
        <v>0</v>
      </c>
      <c r="T360" s="444">
        <v>0</v>
      </c>
      <c r="U360" s="444">
        <v>0</v>
      </c>
      <c r="V360" s="445">
        <v>0</v>
      </c>
      <c r="W360" s="445">
        <v>0</v>
      </c>
      <c r="X360" s="444">
        <v>391870</v>
      </c>
      <c r="Y360" s="446">
        <v>37511</v>
      </c>
      <c r="Z360" s="446">
        <v>44635</v>
      </c>
      <c r="AA360" s="444">
        <v>4800000</v>
      </c>
      <c r="AB360" s="444">
        <v>4760400</v>
      </c>
      <c r="AC360" s="444">
        <v>0.53698630136986303</v>
      </c>
      <c r="AD360" s="444">
        <v>19.517808219178082</v>
      </c>
      <c r="AE360" s="447">
        <v>1.0200000000000001E-2</v>
      </c>
      <c r="AF360" s="444">
        <v>210428.82191780824</v>
      </c>
      <c r="AG360" s="445">
        <v>7648443.506849315</v>
      </c>
      <c r="AH360" s="445">
        <v>3997.0740000000001</v>
      </c>
      <c r="AI360" s="448">
        <v>0.53698630136986303</v>
      </c>
      <c r="AJ360" s="448">
        <v>19.517808219178082</v>
      </c>
      <c r="AK360" s="449">
        <v>1.0200000000000001E-2</v>
      </c>
      <c r="AL360" s="437" t="s">
        <v>378</v>
      </c>
    </row>
    <row r="361" spans="1:38" ht="15" customHeight="1">
      <c r="A361" s="33">
        <v>20562000</v>
      </c>
      <c r="B361" s="33">
        <v>1</v>
      </c>
      <c r="C361" s="33">
        <v>1</v>
      </c>
      <c r="D361" s="33">
        <v>1</v>
      </c>
      <c r="E361" s="35" t="s">
        <v>517</v>
      </c>
      <c r="F361" s="35" t="s">
        <v>1365</v>
      </c>
      <c r="G361" s="35" t="s">
        <v>1364</v>
      </c>
      <c r="H361" s="35" t="s">
        <v>1359</v>
      </c>
      <c r="I361" s="35" t="s">
        <v>6</v>
      </c>
      <c r="J361" s="35" t="s">
        <v>1381</v>
      </c>
      <c r="K361" s="33" t="s">
        <v>378</v>
      </c>
      <c r="L361" s="35" t="s">
        <v>12</v>
      </c>
      <c r="M361" s="33" t="s">
        <v>1632</v>
      </c>
      <c r="N361" s="33" t="s">
        <v>387</v>
      </c>
      <c r="O361" s="33" t="s">
        <v>387</v>
      </c>
      <c r="P361" s="33" t="s">
        <v>378</v>
      </c>
      <c r="Q361" s="444">
        <v>-0.08</v>
      </c>
      <c r="R361" s="444">
        <v>0</v>
      </c>
      <c r="S361" s="444">
        <v>0</v>
      </c>
      <c r="T361" s="444">
        <v>0</v>
      </c>
      <c r="U361" s="444">
        <v>0</v>
      </c>
      <c r="V361" s="445">
        <v>0</v>
      </c>
      <c r="W361" s="445">
        <v>0</v>
      </c>
      <c r="X361" s="444">
        <v>-0.08</v>
      </c>
      <c r="Y361" s="444"/>
      <c r="Z361" s="444"/>
      <c r="AA361" s="444">
        <v>0</v>
      </c>
      <c r="AB361" s="444">
        <v>0</v>
      </c>
      <c r="AC361" s="444">
        <v>0</v>
      </c>
      <c r="AD361" s="444">
        <v>0</v>
      </c>
      <c r="AE361" s="444">
        <v>0</v>
      </c>
      <c r="AF361" s="444">
        <v>0</v>
      </c>
      <c r="AG361" s="445">
        <v>0</v>
      </c>
      <c r="AH361" s="445">
        <v>0</v>
      </c>
      <c r="AI361" s="448">
        <v>0</v>
      </c>
      <c r="AJ361" s="448">
        <v>0</v>
      </c>
      <c r="AK361" s="449">
        <v>0</v>
      </c>
    </row>
    <row r="362" spans="1:38" ht="15" customHeight="1">
      <c r="A362" s="33">
        <v>20563000</v>
      </c>
      <c r="B362" s="33">
        <v>1</v>
      </c>
      <c r="C362" s="33">
        <v>1</v>
      </c>
      <c r="D362" s="33">
        <v>1</v>
      </c>
      <c r="E362" s="35" t="s">
        <v>517</v>
      </c>
      <c r="F362" s="35" t="s">
        <v>1365</v>
      </c>
      <c r="G362" s="35" t="s">
        <v>1364</v>
      </c>
      <c r="H362" s="35" t="s">
        <v>1359</v>
      </c>
      <c r="I362" s="35" t="s">
        <v>6</v>
      </c>
      <c r="J362" s="35" t="s">
        <v>1381</v>
      </c>
      <c r="K362" s="33" t="s">
        <v>378</v>
      </c>
      <c r="L362" s="35" t="s">
        <v>12</v>
      </c>
      <c r="M362" s="33" t="s">
        <v>1632</v>
      </c>
      <c r="N362" s="33" t="s">
        <v>388</v>
      </c>
      <c r="O362" s="33" t="s">
        <v>388</v>
      </c>
      <c r="P362" s="33" t="s">
        <v>378</v>
      </c>
      <c r="Q362" s="444">
        <v>700097.34</v>
      </c>
      <c r="R362" s="444">
        <v>0</v>
      </c>
      <c r="S362" s="444">
        <v>0</v>
      </c>
      <c r="T362" s="444">
        <v>0</v>
      </c>
      <c r="U362" s="444">
        <v>0</v>
      </c>
      <c r="V362" s="445">
        <v>0</v>
      </c>
      <c r="W362" s="445">
        <v>0</v>
      </c>
      <c r="X362" s="444">
        <v>700097.34</v>
      </c>
      <c r="Y362" s="446">
        <v>37391</v>
      </c>
      <c r="Z362" s="446">
        <v>44470</v>
      </c>
      <c r="AA362" s="444">
        <v>23000000</v>
      </c>
      <c r="AB362" s="444">
        <v>17117320.469999999</v>
      </c>
      <c r="AC362" s="444">
        <v>8.4931506849315067E-2</v>
      </c>
      <c r="AD362" s="444">
        <v>19.394520547945206</v>
      </c>
      <c r="AE362" s="447">
        <v>4.7599999999999996E-2</v>
      </c>
      <c r="AF362" s="444">
        <v>59460.322027397255</v>
      </c>
      <c r="AG362" s="445">
        <v>13578052.246191781</v>
      </c>
      <c r="AH362" s="445">
        <v>33324.633383999993</v>
      </c>
      <c r="AI362" s="448">
        <v>8.4931506849315067E-2</v>
      </c>
      <c r="AJ362" s="448">
        <v>19.394520547945206</v>
      </c>
      <c r="AK362" s="449">
        <v>4.759999999999999E-2</v>
      </c>
      <c r="AL362" s="437" t="s">
        <v>378</v>
      </c>
    </row>
    <row r="363" spans="1:38" ht="15" customHeight="1">
      <c r="A363" s="33">
        <v>20567000</v>
      </c>
      <c r="B363" s="33">
        <v>1</v>
      </c>
      <c r="C363" s="33">
        <v>1</v>
      </c>
      <c r="D363" s="33">
        <v>1</v>
      </c>
      <c r="E363" s="35" t="s">
        <v>517</v>
      </c>
      <c r="F363" s="35" t="s">
        <v>1365</v>
      </c>
      <c r="G363" s="35" t="s">
        <v>1364</v>
      </c>
      <c r="H363" s="35" t="s">
        <v>1359</v>
      </c>
      <c r="I363" s="35" t="s">
        <v>6</v>
      </c>
      <c r="J363" s="35" t="s">
        <v>1381</v>
      </c>
      <c r="K363" s="33" t="s">
        <v>378</v>
      </c>
      <c r="L363" s="35" t="s">
        <v>12</v>
      </c>
      <c r="M363" s="33" t="s">
        <v>1632</v>
      </c>
      <c r="N363" s="33" t="s">
        <v>389</v>
      </c>
      <c r="O363" s="33" t="s">
        <v>389</v>
      </c>
      <c r="P363" s="33" t="s">
        <v>378</v>
      </c>
      <c r="Q363" s="444">
        <v>415868.45</v>
      </c>
      <c r="R363" s="444">
        <v>0</v>
      </c>
      <c r="S363" s="444">
        <v>0</v>
      </c>
      <c r="T363" s="444">
        <v>0</v>
      </c>
      <c r="U363" s="444">
        <v>0</v>
      </c>
      <c r="V363" s="445">
        <v>0</v>
      </c>
      <c r="W363" s="445">
        <v>0</v>
      </c>
      <c r="X363" s="444">
        <v>415868.45</v>
      </c>
      <c r="Y363" s="446">
        <v>37860</v>
      </c>
      <c r="Z363" s="446">
        <v>44484</v>
      </c>
      <c r="AA363" s="444">
        <v>7771254.1799999997</v>
      </c>
      <c r="AB363" s="444">
        <v>7771254.1799999997</v>
      </c>
      <c r="AC363" s="444">
        <v>0.12328767123287671</v>
      </c>
      <c r="AD363" s="444">
        <v>18.147945205479452</v>
      </c>
      <c r="AE363" s="447">
        <v>4.0333333333333325E-2</v>
      </c>
      <c r="AF363" s="444">
        <v>51271.452739726024</v>
      </c>
      <c r="AG363" s="445">
        <v>7547157.8432876719</v>
      </c>
      <c r="AH363" s="445">
        <v>16773.360816666664</v>
      </c>
      <c r="AI363" s="448">
        <v>0.12328767123287671</v>
      </c>
      <c r="AJ363" s="448">
        <v>18.147945205479452</v>
      </c>
      <c r="AK363" s="449">
        <v>4.0333333333333325E-2</v>
      </c>
      <c r="AL363" s="437" t="s">
        <v>378</v>
      </c>
    </row>
    <row r="364" spans="1:38" ht="15" customHeight="1">
      <c r="A364" s="33">
        <v>20566000</v>
      </c>
      <c r="B364" s="33">
        <v>1</v>
      </c>
      <c r="C364" s="33">
        <v>1</v>
      </c>
      <c r="D364" s="33">
        <v>1</v>
      </c>
      <c r="E364" s="35" t="s">
        <v>517</v>
      </c>
      <c r="F364" s="35" t="s">
        <v>1365</v>
      </c>
      <c r="G364" s="35" t="s">
        <v>1364</v>
      </c>
      <c r="H364" s="35" t="s">
        <v>1359</v>
      </c>
      <c r="I364" s="35" t="s">
        <v>6</v>
      </c>
      <c r="J364" s="35" t="s">
        <v>1381</v>
      </c>
      <c r="K364" s="33" t="s">
        <v>378</v>
      </c>
      <c r="L364" s="35" t="s">
        <v>12</v>
      </c>
      <c r="M364" s="33" t="s">
        <v>1632</v>
      </c>
      <c r="N364" s="33" t="s">
        <v>390</v>
      </c>
      <c r="O364" s="33" t="s">
        <v>390</v>
      </c>
      <c r="P364" s="33" t="s">
        <v>378</v>
      </c>
      <c r="Q364" s="444">
        <v>12440000</v>
      </c>
      <c r="R364" s="444">
        <v>0</v>
      </c>
      <c r="S364" s="444">
        <v>0</v>
      </c>
      <c r="T364" s="444">
        <v>0</v>
      </c>
      <c r="U364" s="444">
        <v>0</v>
      </c>
      <c r="V364" s="445">
        <v>0</v>
      </c>
      <c r="W364" s="445">
        <v>0</v>
      </c>
      <c r="X364" s="444">
        <v>12440000</v>
      </c>
      <c r="Y364" s="446">
        <v>37860</v>
      </c>
      <c r="Z364" s="446">
        <v>45762</v>
      </c>
      <c r="AA364" s="444">
        <v>50000000</v>
      </c>
      <c r="AB364" s="444">
        <v>50000000</v>
      </c>
      <c r="AC364" s="444">
        <v>3.6246575342465754</v>
      </c>
      <c r="AD364" s="444">
        <v>21.649315068493152</v>
      </c>
      <c r="AE364" s="447">
        <v>4.87E-2</v>
      </c>
      <c r="AF364" s="444">
        <v>45090739.726027399</v>
      </c>
      <c r="AG364" s="445">
        <v>269317479.4520548</v>
      </c>
      <c r="AH364" s="445">
        <v>605828</v>
      </c>
      <c r="AI364" s="448">
        <v>3.6246575342465754</v>
      </c>
      <c r="AJ364" s="448">
        <v>21.649315068493152</v>
      </c>
      <c r="AK364" s="449">
        <v>4.87E-2</v>
      </c>
      <c r="AL364" s="437" t="s">
        <v>378</v>
      </c>
    </row>
    <row r="365" spans="1:38" ht="15" customHeight="1">
      <c r="A365" s="33">
        <v>20565000</v>
      </c>
      <c r="B365" s="33">
        <v>1</v>
      </c>
      <c r="C365" s="33">
        <v>1</v>
      </c>
      <c r="D365" s="33">
        <v>1</v>
      </c>
      <c r="E365" s="35" t="s">
        <v>517</v>
      </c>
      <c r="F365" s="35" t="s">
        <v>1365</v>
      </c>
      <c r="G365" s="35" t="s">
        <v>1364</v>
      </c>
      <c r="H365" s="35" t="s">
        <v>1359</v>
      </c>
      <c r="I365" s="35" t="s">
        <v>6</v>
      </c>
      <c r="J365" s="35" t="s">
        <v>1381</v>
      </c>
      <c r="K365" s="33" t="s">
        <v>378</v>
      </c>
      <c r="L365" s="35" t="s">
        <v>12</v>
      </c>
      <c r="M365" s="33" t="s">
        <v>1632</v>
      </c>
      <c r="N365" s="33" t="s">
        <v>391</v>
      </c>
      <c r="O365" s="33" t="s">
        <v>391</v>
      </c>
      <c r="P365" s="33" t="s">
        <v>378</v>
      </c>
      <c r="Q365" s="444">
        <v>12440000</v>
      </c>
      <c r="R365" s="444">
        <v>0</v>
      </c>
      <c r="S365" s="444">
        <v>0</v>
      </c>
      <c r="T365" s="444">
        <v>0</v>
      </c>
      <c r="U365" s="444">
        <v>0</v>
      </c>
      <c r="V365" s="445">
        <v>0</v>
      </c>
      <c r="W365" s="445">
        <v>0</v>
      </c>
      <c r="X365" s="444">
        <v>12440000</v>
      </c>
      <c r="Y365" s="446">
        <v>37860</v>
      </c>
      <c r="Z365" s="446">
        <v>45762</v>
      </c>
      <c r="AA365" s="444">
        <v>50000000</v>
      </c>
      <c r="AB365" s="444">
        <v>50000000</v>
      </c>
      <c r="AC365" s="444">
        <v>3.6246575342465754</v>
      </c>
      <c r="AD365" s="444">
        <v>21.649315068493152</v>
      </c>
      <c r="AE365" s="447">
        <v>4.87E-2</v>
      </c>
      <c r="AF365" s="444">
        <v>45090739.726027399</v>
      </c>
      <c r="AG365" s="445">
        <v>269317479.4520548</v>
      </c>
      <c r="AH365" s="445">
        <v>605828</v>
      </c>
      <c r="AI365" s="448">
        <v>3.6246575342465754</v>
      </c>
      <c r="AJ365" s="448">
        <v>21.649315068493152</v>
      </c>
      <c r="AK365" s="449">
        <v>4.87E-2</v>
      </c>
      <c r="AL365" s="437" t="s">
        <v>378</v>
      </c>
    </row>
    <row r="366" spans="1:38" ht="15" customHeight="1">
      <c r="A366" s="33">
        <v>20569000</v>
      </c>
      <c r="B366" s="33">
        <v>1</v>
      </c>
      <c r="C366" s="33">
        <v>1</v>
      </c>
      <c r="D366" s="33">
        <v>1</v>
      </c>
      <c r="E366" s="35" t="s">
        <v>517</v>
      </c>
      <c r="F366" s="35" t="s">
        <v>1365</v>
      </c>
      <c r="G366" s="35" t="s">
        <v>1364</v>
      </c>
      <c r="H366" s="35" t="s">
        <v>1359</v>
      </c>
      <c r="I366" s="35" t="s">
        <v>6</v>
      </c>
      <c r="J366" s="35" t="s">
        <v>1381</v>
      </c>
      <c r="K366" s="33" t="s">
        <v>378</v>
      </c>
      <c r="L366" s="35" t="s">
        <v>12</v>
      </c>
      <c r="M366" s="33" t="s">
        <v>1632</v>
      </c>
      <c r="N366" s="33" t="s">
        <v>392</v>
      </c>
      <c r="O366" s="33" t="s">
        <v>392</v>
      </c>
      <c r="P366" s="33" t="s">
        <v>378</v>
      </c>
      <c r="Q366" s="444">
        <v>0.01</v>
      </c>
      <c r="R366" s="444">
        <v>0</v>
      </c>
      <c r="S366" s="444">
        <v>0</v>
      </c>
      <c r="T366" s="444">
        <v>0</v>
      </c>
      <c r="U366" s="444">
        <v>0</v>
      </c>
      <c r="V366" s="445">
        <v>0</v>
      </c>
      <c r="W366" s="445">
        <v>0</v>
      </c>
      <c r="X366" s="444">
        <v>0.01</v>
      </c>
      <c r="Y366" s="444"/>
      <c r="Z366" s="444"/>
      <c r="AA366" s="444">
        <v>0</v>
      </c>
      <c r="AB366" s="444">
        <v>0</v>
      </c>
      <c r="AC366" s="444">
        <v>0</v>
      </c>
      <c r="AD366" s="444">
        <v>0</v>
      </c>
      <c r="AE366" s="444">
        <v>0</v>
      </c>
      <c r="AF366" s="444">
        <v>0</v>
      </c>
      <c r="AG366" s="445">
        <v>0</v>
      </c>
      <c r="AH366" s="445">
        <v>0</v>
      </c>
      <c r="AI366" s="448">
        <v>0</v>
      </c>
      <c r="AJ366" s="448">
        <v>0</v>
      </c>
      <c r="AK366" s="449">
        <v>0</v>
      </c>
    </row>
    <row r="367" spans="1:38" ht="15" customHeight="1">
      <c r="A367" s="33">
        <v>20573000</v>
      </c>
      <c r="B367" s="33">
        <v>1</v>
      </c>
      <c r="C367" s="33">
        <v>1</v>
      </c>
      <c r="D367" s="33">
        <v>1</v>
      </c>
      <c r="E367" s="35" t="s">
        <v>517</v>
      </c>
      <c r="F367" s="35" t="s">
        <v>1365</v>
      </c>
      <c r="G367" s="35" t="s">
        <v>1364</v>
      </c>
      <c r="H367" s="35" t="s">
        <v>1359</v>
      </c>
      <c r="I367" s="35" t="s">
        <v>6</v>
      </c>
      <c r="J367" s="35" t="s">
        <v>1381</v>
      </c>
      <c r="K367" s="33" t="s">
        <v>378</v>
      </c>
      <c r="L367" s="35" t="s">
        <v>12</v>
      </c>
      <c r="M367" s="33" t="s">
        <v>1632</v>
      </c>
      <c r="N367" s="33" t="s">
        <v>393</v>
      </c>
      <c r="O367" s="33" t="s">
        <v>393</v>
      </c>
      <c r="P367" s="33" t="s">
        <v>378</v>
      </c>
      <c r="Q367" s="444">
        <v>0</v>
      </c>
      <c r="R367" s="444">
        <v>0</v>
      </c>
      <c r="S367" s="444">
        <v>0</v>
      </c>
      <c r="T367" s="444">
        <v>0</v>
      </c>
      <c r="U367" s="444">
        <v>0</v>
      </c>
      <c r="V367" s="445">
        <v>0</v>
      </c>
      <c r="W367" s="445">
        <v>0</v>
      </c>
      <c r="X367" s="444">
        <v>0</v>
      </c>
      <c r="Y367" s="444"/>
      <c r="Z367" s="444"/>
      <c r="AA367" s="444">
        <v>0</v>
      </c>
      <c r="AB367" s="444">
        <v>0</v>
      </c>
      <c r="AC367" s="444">
        <v>0</v>
      </c>
      <c r="AD367" s="444">
        <v>0</v>
      </c>
      <c r="AE367" s="444">
        <v>0</v>
      </c>
      <c r="AF367" s="444">
        <v>0</v>
      </c>
      <c r="AG367" s="445">
        <v>0</v>
      </c>
      <c r="AH367" s="445">
        <v>0</v>
      </c>
      <c r="AI367" s="444">
        <v>0</v>
      </c>
      <c r="AJ367" s="444">
        <v>0</v>
      </c>
      <c r="AK367" s="444">
        <v>0</v>
      </c>
    </row>
    <row r="368" spans="1:38" ht="15" customHeight="1">
      <c r="A368" s="33">
        <v>20578000</v>
      </c>
      <c r="B368" s="33">
        <v>1</v>
      </c>
      <c r="C368" s="33">
        <v>1</v>
      </c>
      <c r="D368" s="33">
        <v>1</v>
      </c>
      <c r="E368" s="35" t="s">
        <v>517</v>
      </c>
      <c r="F368" s="35" t="s">
        <v>1365</v>
      </c>
      <c r="G368" s="35" t="s">
        <v>1364</v>
      </c>
      <c r="H368" s="35" t="s">
        <v>1359</v>
      </c>
      <c r="I368" s="35" t="s">
        <v>6</v>
      </c>
      <c r="J368" s="35" t="s">
        <v>1381</v>
      </c>
      <c r="K368" s="33" t="s">
        <v>378</v>
      </c>
      <c r="L368" s="35" t="s">
        <v>12</v>
      </c>
      <c r="M368" s="33" t="s">
        <v>1632</v>
      </c>
      <c r="N368" s="33" t="s">
        <v>394</v>
      </c>
      <c r="O368" s="33" t="s">
        <v>394</v>
      </c>
      <c r="P368" s="33" t="s">
        <v>378</v>
      </c>
      <c r="Q368" s="444">
        <v>24318332.579999998</v>
      </c>
      <c r="R368" s="444">
        <v>0</v>
      </c>
      <c r="S368" s="444">
        <v>0</v>
      </c>
      <c r="T368" s="444">
        <v>0</v>
      </c>
      <c r="U368" s="444">
        <v>0</v>
      </c>
      <c r="V368" s="445">
        <v>0</v>
      </c>
      <c r="W368" s="445">
        <v>0</v>
      </c>
      <c r="X368" s="444">
        <v>24318332.579999998</v>
      </c>
      <c r="Y368" s="446">
        <v>42286</v>
      </c>
      <c r="Z368" s="446">
        <v>54954</v>
      </c>
      <c r="AA368" s="444">
        <v>80000000</v>
      </c>
      <c r="AB368" s="444">
        <v>65000000</v>
      </c>
      <c r="AC368" s="444">
        <v>28.80821917808219</v>
      </c>
      <c r="AD368" s="444">
        <v>34.706849315068496</v>
      </c>
      <c r="AE368" s="447">
        <v>2.2349999999999998E-2</v>
      </c>
      <c r="AF368" s="444">
        <v>700567855.01013684</v>
      </c>
      <c r="AG368" s="445">
        <v>844012704.44778085</v>
      </c>
      <c r="AH368" s="445">
        <v>543514.73316299997</v>
      </c>
      <c r="AI368" s="448">
        <v>28.808219178082187</v>
      </c>
      <c r="AJ368" s="448">
        <v>34.706849315068496</v>
      </c>
      <c r="AK368" s="449">
        <v>2.2350000000000002E-2</v>
      </c>
      <c r="AL368" s="437" t="s">
        <v>378</v>
      </c>
    </row>
    <row r="369" spans="1:38" ht="15" customHeight="1">
      <c r="A369" s="33">
        <v>20579000</v>
      </c>
      <c r="B369" s="33">
        <v>1</v>
      </c>
      <c r="C369" s="33">
        <v>1</v>
      </c>
      <c r="D369" s="33">
        <v>1</v>
      </c>
      <c r="E369" s="35" t="s">
        <v>517</v>
      </c>
      <c r="F369" s="35" t="s">
        <v>1365</v>
      </c>
      <c r="G369" s="35" t="s">
        <v>1364</v>
      </c>
      <c r="H369" s="35" t="s">
        <v>1359</v>
      </c>
      <c r="I369" s="35" t="s">
        <v>6</v>
      </c>
      <c r="J369" s="35" t="s">
        <v>1381</v>
      </c>
      <c r="K369" s="33" t="s">
        <v>378</v>
      </c>
      <c r="L369" s="35" t="s">
        <v>12</v>
      </c>
      <c r="M369" s="33" t="s">
        <v>1632</v>
      </c>
      <c r="N369" s="33" t="s">
        <v>395</v>
      </c>
      <c r="O369" s="33" t="s">
        <v>395</v>
      </c>
      <c r="P369" s="33" t="s">
        <v>378</v>
      </c>
      <c r="Q369" s="444">
        <v>48297860</v>
      </c>
      <c r="R369" s="444">
        <v>0</v>
      </c>
      <c r="S369" s="444">
        <v>0</v>
      </c>
      <c r="T369" s="444">
        <v>0</v>
      </c>
      <c r="U369" s="444">
        <v>0</v>
      </c>
      <c r="V369" s="445">
        <v>0</v>
      </c>
      <c r="W369" s="445">
        <v>0</v>
      </c>
      <c r="X369" s="444">
        <v>48297860</v>
      </c>
      <c r="Y369" s="446">
        <v>42397</v>
      </c>
      <c r="Z369" s="446">
        <v>53250</v>
      </c>
      <c r="AA369" s="444">
        <v>178000000</v>
      </c>
      <c r="AB369" s="444">
        <v>125300000</v>
      </c>
      <c r="AC369" s="444">
        <v>24.139726027397259</v>
      </c>
      <c r="AD369" s="444">
        <v>29.734246575342464</v>
      </c>
      <c r="AE369" s="447">
        <v>1.7749999999999998E-2</v>
      </c>
      <c r="AF369" s="444">
        <v>1165897108.1095891</v>
      </c>
      <c r="AG369" s="445">
        <v>1436100478.3013697</v>
      </c>
      <c r="AH369" s="445">
        <v>857287.0149999999</v>
      </c>
      <c r="AI369" s="448">
        <v>24.139726027397263</v>
      </c>
      <c r="AJ369" s="448">
        <v>29.734246575342461</v>
      </c>
      <c r="AK369" s="449">
        <v>1.7749999999999998E-2</v>
      </c>
      <c r="AL369" s="437" t="s">
        <v>378</v>
      </c>
    </row>
    <row r="370" spans="1:38" ht="15" customHeight="1">
      <c r="A370" s="33">
        <v>20580000</v>
      </c>
      <c r="B370" s="33">
        <v>1</v>
      </c>
      <c r="C370" s="33">
        <v>1</v>
      </c>
      <c r="D370" s="33">
        <v>1</v>
      </c>
      <c r="E370" s="35" t="s">
        <v>517</v>
      </c>
      <c r="F370" s="35" t="s">
        <v>1365</v>
      </c>
      <c r="G370" s="35" t="s">
        <v>1364</v>
      </c>
      <c r="H370" s="35" t="s">
        <v>1359</v>
      </c>
      <c r="I370" s="35" t="s">
        <v>6</v>
      </c>
      <c r="J370" s="35" t="s">
        <v>1381</v>
      </c>
      <c r="K370" s="33" t="s">
        <v>378</v>
      </c>
      <c r="L370" s="35" t="s">
        <v>12</v>
      </c>
      <c r="M370" s="33" t="s">
        <v>1632</v>
      </c>
      <c r="N370" s="33" t="s">
        <v>396</v>
      </c>
      <c r="O370" s="33" t="s">
        <v>396</v>
      </c>
      <c r="P370" s="33" t="s">
        <v>378</v>
      </c>
      <c r="Q370" s="444">
        <v>53072658.509999998</v>
      </c>
      <c r="R370" s="444">
        <v>0</v>
      </c>
      <c r="S370" s="444">
        <v>0</v>
      </c>
      <c r="T370" s="444">
        <v>504251.65</v>
      </c>
      <c r="U370" s="444">
        <v>1691.01</v>
      </c>
      <c r="V370" s="445">
        <v>0</v>
      </c>
      <c r="W370" s="445">
        <v>0</v>
      </c>
      <c r="X370" s="444">
        <v>53072658.509999998</v>
      </c>
      <c r="Y370" s="446">
        <v>42482</v>
      </c>
      <c r="Z370" s="446">
        <v>55199</v>
      </c>
      <c r="AA370" s="444">
        <v>150000000</v>
      </c>
      <c r="AB370" s="444">
        <v>59585551.590000004</v>
      </c>
      <c r="AC370" s="444">
        <v>29.479452054794521</v>
      </c>
      <c r="AD370" s="444">
        <v>34.841095890410962</v>
      </c>
      <c r="AE370" s="447">
        <v>3.0800000000000001E-2</v>
      </c>
      <c r="AF370" s="444">
        <v>1564552891.9660273</v>
      </c>
      <c r="AG370" s="445">
        <v>1849109584.3059454</v>
      </c>
      <c r="AH370" s="445">
        <v>1634637.8821079999</v>
      </c>
      <c r="AI370" s="448">
        <v>29.479452054794518</v>
      </c>
      <c r="AJ370" s="448">
        <v>34.841095890410962</v>
      </c>
      <c r="AK370" s="449">
        <v>3.0799999999999998E-2</v>
      </c>
      <c r="AL370" s="437" t="s">
        <v>378</v>
      </c>
    </row>
    <row r="371" spans="1:38" ht="15" customHeight="1">
      <c r="A371" s="33">
        <v>20582000</v>
      </c>
      <c r="B371" s="33">
        <v>1</v>
      </c>
      <c r="C371" s="33">
        <v>1</v>
      </c>
      <c r="D371" s="33">
        <v>1</v>
      </c>
      <c r="E371" s="35" t="s">
        <v>517</v>
      </c>
      <c r="F371" s="35" t="s">
        <v>1365</v>
      </c>
      <c r="G371" s="35" t="s">
        <v>1364</v>
      </c>
      <c r="H371" s="35" t="s">
        <v>1359</v>
      </c>
      <c r="I371" s="35" t="s">
        <v>6</v>
      </c>
      <c r="J371" s="35" t="s">
        <v>1381</v>
      </c>
      <c r="K371" s="33" t="s">
        <v>378</v>
      </c>
      <c r="L371" s="35" t="s">
        <v>12</v>
      </c>
      <c r="M371" s="33" t="s">
        <v>1632</v>
      </c>
      <c r="N371" s="33" t="s">
        <v>397</v>
      </c>
      <c r="O371" s="33" t="s">
        <v>397</v>
      </c>
      <c r="P371" s="33" t="s">
        <v>378</v>
      </c>
      <c r="Q371" s="444">
        <v>24934186.140000001</v>
      </c>
      <c r="R371" s="444">
        <v>0</v>
      </c>
      <c r="S371" s="444">
        <v>0</v>
      </c>
      <c r="T371" s="444">
        <v>0</v>
      </c>
      <c r="U371" s="444">
        <v>0</v>
      </c>
      <c r="V371" s="445">
        <v>0</v>
      </c>
      <c r="W371" s="445">
        <v>0</v>
      </c>
      <c r="X371" s="444">
        <v>24934186.140000001</v>
      </c>
      <c r="Y371" s="446">
        <v>42726</v>
      </c>
      <c r="Z371" s="446">
        <v>55472</v>
      </c>
      <c r="AA371" s="444">
        <v>90500000</v>
      </c>
      <c r="AB371" s="444">
        <v>52100000</v>
      </c>
      <c r="AC371" s="444">
        <v>30.227397260273971</v>
      </c>
      <c r="AD371" s="444">
        <v>34.920547945205477</v>
      </c>
      <c r="AE371" s="447">
        <v>4.9000000000000002E-2</v>
      </c>
      <c r="AF371" s="444">
        <v>753695549.81539726</v>
      </c>
      <c r="AG371" s="445">
        <v>870715442.57654786</v>
      </c>
      <c r="AH371" s="445">
        <v>1221775.1208600001</v>
      </c>
      <c r="AI371" s="448">
        <v>30.227397260273971</v>
      </c>
      <c r="AJ371" s="448">
        <v>34.920547945205477</v>
      </c>
      <c r="AK371" s="449">
        <v>4.9000000000000002E-2</v>
      </c>
      <c r="AL371" s="437" t="s">
        <v>378</v>
      </c>
    </row>
    <row r="372" spans="1:38" ht="15" customHeight="1">
      <c r="A372" s="33">
        <v>20586000</v>
      </c>
      <c r="B372" s="33">
        <v>1</v>
      </c>
      <c r="C372" s="33">
        <v>1</v>
      </c>
      <c r="D372" s="33">
        <v>1</v>
      </c>
      <c r="E372" s="35" t="s">
        <v>517</v>
      </c>
      <c r="F372" s="35" t="s">
        <v>1365</v>
      </c>
      <c r="G372" s="35" t="s">
        <v>1364</v>
      </c>
      <c r="H372" s="35" t="s">
        <v>1359</v>
      </c>
      <c r="I372" s="35" t="s">
        <v>6</v>
      </c>
      <c r="J372" s="35" t="s">
        <v>1381</v>
      </c>
      <c r="K372" s="33" t="s">
        <v>378</v>
      </c>
      <c r="L372" s="35" t="s">
        <v>12</v>
      </c>
      <c r="M372" s="33" t="s">
        <v>1632</v>
      </c>
      <c r="N372" s="33" t="s">
        <v>398</v>
      </c>
      <c r="O372" s="33" t="s">
        <v>398</v>
      </c>
      <c r="P372" s="33" t="s">
        <v>378</v>
      </c>
      <c r="Q372" s="444">
        <v>500000000</v>
      </c>
      <c r="R372" s="444">
        <v>0</v>
      </c>
      <c r="S372" s="444">
        <v>0</v>
      </c>
      <c r="T372" s="444">
        <v>0</v>
      </c>
      <c r="U372" s="444">
        <v>0</v>
      </c>
      <c r="V372" s="445">
        <v>0</v>
      </c>
      <c r="W372" s="445">
        <v>0</v>
      </c>
      <c r="X372" s="444">
        <v>500000000</v>
      </c>
      <c r="Y372" s="446">
        <v>43633</v>
      </c>
      <c r="Z372" s="446">
        <v>54575</v>
      </c>
      <c r="AA372" s="444">
        <v>500000000</v>
      </c>
      <c r="AB372" s="444">
        <v>500000000</v>
      </c>
      <c r="AC372" s="444">
        <v>27.769863013698629</v>
      </c>
      <c r="AD372" s="444">
        <v>29.978082191780821</v>
      </c>
      <c r="AE372" s="447">
        <v>1.8600000000000002E-2</v>
      </c>
      <c r="AF372" s="444">
        <v>13884931506.849314</v>
      </c>
      <c r="AG372" s="445">
        <v>14989041095.890411</v>
      </c>
      <c r="AH372" s="445">
        <v>9300000.0000000019</v>
      </c>
      <c r="AI372" s="448">
        <v>27.769863013698629</v>
      </c>
      <c r="AJ372" s="448">
        <v>29.978082191780821</v>
      </c>
      <c r="AK372" s="449">
        <v>1.8600000000000005E-2</v>
      </c>
      <c r="AL372" s="437" t="s">
        <v>378</v>
      </c>
    </row>
    <row r="373" spans="1:38" ht="15" customHeight="1">
      <c r="A373" s="33">
        <v>20587000</v>
      </c>
      <c r="B373" s="33">
        <v>1</v>
      </c>
      <c r="C373" s="33">
        <v>1</v>
      </c>
      <c r="D373" s="33">
        <v>1</v>
      </c>
      <c r="E373" s="35" t="s">
        <v>517</v>
      </c>
      <c r="F373" s="35" t="s">
        <v>1365</v>
      </c>
      <c r="G373" s="35" t="s">
        <v>1364</v>
      </c>
      <c r="H373" s="35" t="s">
        <v>1359</v>
      </c>
      <c r="I373" s="35" t="s">
        <v>6</v>
      </c>
      <c r="J373" s="35" t="s">
        <v>1381</v>
      </c>
      <c r="K373" s="33" t="s">
        <v>378</v>
      </c>
      <c r="L373" s="35" t="s">
        <v>12</v>
      </c>
      <c r="M373" s="33" t="s">
        <v>1632</v>
      </c>
      <c r="N373" s="33" t="s">
        <v>399</v>
      </c>
      <c r="O373" s="33" t="s">
        <v>399</v>
      </c>
      <c r="P373" s="33" t="s">
        <v>378</v>
      </c>
      <c r="Q373" s="444">
        <v>17423688</v>
      </c>
      <c r="R373" s="444">
        <v>0</v>
      </c>
      <c r="S373" s="444">
        <v>0</v>
      </c>
      <c r="T373" s="444">
        <v>0</v>
      </c>
      <c r="U373" s="444">
        <v>0</v>
      </c>
      <c r="V373" s="445">
        <v>0</v>
      </c>
      <c r="W373" s="445">
        <v>0</v>
      </c>
      <c r="X373" s="444">
        <v>17423688</v>
      </c>
      <c r="Y373" s="446">
        <v>43925</v>
      </c>
      <c r="Z373" s="446">
        <v>54132</v>
      </c>
      <c r="AA373" s="444">
        <v>20000000</v>
      </c>
      <c r="AB373" s="444">
        <v>20000000</v>
      </c>
      <c r="AC373" s="444">
        <v>26.556164383561644</v>
      </c>
      <c r="AD373" s="444">
        <v>27.964383561643835</v>
      </c>
      <c r="AE373" s="447">
        <v>2.4799999999999999E-2</v>
      </c>
      <c r="AF373" s="444">
        <v>462706322.69589043</v>
      </c>
      <c r="AG373" s="445">
        <v>487242694.29041094</v>
      </c>
      <c r="AH373" s="445">
        <v>432107.46239999996</v>
      </c>
      <c r="AI373" s="448">
        <v>26.556164383561644</v>
      </c>
      <c r="AJ373" s="448">
        <v>27.964383561643835</v>
      </c>
      <c r="AK373" s="449">
        <v>2.4799999999999999E-2</v>
      </c>
      <c r="AL373" s="437" t="s">
        <v>378</v>
      </c>
    </row>
    <row r="374" spans="1:38" ht="15" customHeight="1">
      <c r="A374" s="33">
        <v>20588000</v>
      </c>
      <c r="B374" s="33">
        <v>1</v>
      </c>
      <c r="C374" s="33">
        <v>1</v>
      </c>
      <c r="D374" s="33">
        <v>1</v>
      </c>
      <c r="E374" s="35" t="s">
        <v>517</v>
      </c>
      <c r="F374" s="35" t="s">
        <v>1365</v>
      </c>
      <c r="G374" s="35" t="s">
        <v>1364</v>
      </c>
      <c r="H374" s="35" t="s">
        <v>1359</v>
      </c>
      <c r="I374" s="35" t="s">
        <v>6</v>
      </c>
      <c r="J374" s="35" t="s">
        <v>1381</v>
      </c>
      <c r="K374" s="33" t="s">
        <v>378</v>
      </c>
      <c r="L374" s="35" t="s">
        <v>12</v>
      </c>
      <c r="M374" s="33" t="s">
        <v>1632</v>
      </c>
      <c r="N374" s="33" t="s">
        <v>400</v>
      </c>
      <c r="O374" s="33" t="s">
        <v>400</v>
      </c>
      <c r="P374" s="33" t="s">
        <v>378</v>
      </c>
      <c r="Q374" s="444">
        <v>500000000</v>
      </c>
      <c r="R374" s="444">
        <v>0</v>
      </c>
      <c r="S374" s="444">
        <v>0</v>
      </c>
      <c r="T374" s="444">
        <v>0</v>
      </c>
      <c r="U374" s="444">
        <v>0</v>
      </c>
      <c r="V374" s="445">
        <v>0</v>
      </c>
      <c r="W374" s="445">
        <v>0</v>
      </c>
      <c r="X374" s="444">
        <v>500000000</v>
      </c>
      <c r="Y374" s="446">
        <v>43959</v>
      </c>
      <c r="Z374" s="446">
        <v>54179</v>
      </c>
      <c r="AA374" s="444">
        <v>500000000</v>
      </c>
      <c r="AB374" s="444">
        <v>500000000</v>
      </c>
      <c r="AC374" s="444">
        <v>26.684931506849313</v>
      </c>
      <c r="AD374" s="444">
        <v>28</v>
      </c>
      <c r="AE374" s="447">
        <v>2.7000000000000003E-2</v>
      </c>
      <c r="AF374" s="444">
        <v>13342465753.424656</v>
      </c>
      <c r="AG374" s="445">
        <v>14000000000</v>
      </c>
      <c r="AH374" s="445">
        <v>13500000.000000002</v>
      </c>
      <c r="AI374" s="448">
        <v>26.684931506849313</v>
      </c>
      <c r="AJ374" s="448">
        <v>28</v>
      </c>
      <c r="AK374" s="449">
        <v>2.7000000000000003E-2</v>
      </c>
      <c r="AL374" s="437" t="s">
        <v>378</v>
      </c>
    </row>
    <row r="375" spans="1:38" ht="15" customHeight="1">
      <c r="A375" s="33">
        <v>20590000</v>
      </c>
      <c r="B375" s="33">
        <v>1</v>
      </c>
      <c r="C375" s="33">
        <v>1</v>
      </c>
      <c r="D375" s="33">
        <v>1</v>
      </c>
      <c r="E375" s="35" t="s">
        <v>517</v>
      </c>
      <c r="F375" s="35" t="s">
        <v>1365</v>
      </c>
      <c r="G375" s="35" t="s">
        <v>1364</v>
      </c>
      <c r="H375" s="35" t="s">
        <v>1359</v>
      </c>
      <c r="I375" s="35" t="s">
        <v>6</v>
      </c>
      <c r="J375" s="35" t="s">
        <v>1381</v>
      </c>
      <c r="K375" s="33" t="s">
        <v>378</v>
      </c>
      <c r="L375" s="35" t="s">
        <v>12</v>
      </c>
      <c r="M375" s="33" t="s">
        <v>1632</v>
      </c>
      <c r="N375" s="33" t="s">
        <v>401</v>
      </c>
      <c r="O375" s="33" t="s">
        <v>401</v>
      </c>
      <c r="P375" s="33" t="s">
        <v>378</v>
      </c>
      <c r="Q375" s="444">
        <v>500000000</v>
      </c>
      <c r="R375" s="444">
        <v>0</v>
      </c>
      <c r="S375" s="444">
        <v>0</v>
      </c>
      <c r="T375" s="444">
        <v>0</v>
      </c>
      <c r="U375" s="444">
        <v>0</v>
      </c>
      <c r="V375" s="445">
        <v>0</v>
      </c>
      <c r="W375" s="445">
        <v>0</v>
      </c>
      <c r="X375" s="444">
        <v>500000000</v>
      </c>
      <c r="Y375" s="446">
        <v>44161</v>
      </c>
      <c r="Z375" s="446">
        <v>48167</v>
      </c>
      <c r="AA375" s="444">
        <v>500000000</v>
      </c>
      <c r="AB375" s="444">
        <v>500000000</v>
      </c>
      <c r="AC375" s="444">
        <v>10.213698630136987</v>
      </c>
      <c r="AD375" s="444">
        <v>10.975342465753425</v>
      </c>
      <c r="AE375" s="447">
        <v>0.01</v>
      </c>
      <c r="AF375" s="444">
        <v>5106849315.0684938</v>
      </c>
      <c r="AG375" s="445">
        <v>5487671232.8767128</v>
      </c>
      <c r="AH375" s="445">
        <v>5000000</v>
      </c>
      <c r="AI375" s="448">
        <v>10.213698630136987</v>
      </c>
      <c r="AJ375" s="448">
        <v>10.975342465753426</v>
      </c>
      <c r="AK375" s="449">
        <v>0.01</v>
      </c>
      <c r="AL375" s="437" t="s">
        <v>378</v>
      </c>
    </row>
    <row r="376" spans="1:38" ht="15" customHeight="1">
      <c r="A376" s="33">
        <v>20592000</v>
      </c>
      <c r="B376" s="33">
        <v>1</v>
      </c>
      <c r="C376" s="33">
        <v>1</v>
      </c>
      <c r="D376" s="33">
        <v>1</v>
      </c>
      <c r="E376" s="35" t="s">
        <v>517</v>
      </c>
      <c r="F376" s="35" t="s">
        <v>1365</v>
      </c>
      <c r="G376" s="35" t="s">
        <v>1364</v>
      </c>
      <c r="H376" s="35" t="s">
        <v>1359</v>
      </c>
      <c r="I376" s="35" t="s">
        <v>6</v>
      </c>
      <c r="J376" s="35" t="s">
        <v>1381</v>
      </c>
      <c r="K376" s="33" t="s">
        <v>378</v>
      </c>
      <c r="L376" s="35" t="s">
        <v>12</v>
      </c>
      <c r="M376" s="33" t="s">
        <v>1632</v>
      </c>
      <c r="N376" s="33" t="s">
        <v>402</v>
      </c>
      <c r="O376" s="33" t="s">
        <v>402</v>
      </c>
      <c r="P376" s="33" t="s">
        <v>378</v>
      </c>
      <c r="Q376" s="444">
        <v>48116922.770000003</v>
      </c>
      <c r="R376" s="444">
        <v>28800000</v>
      </c>
      <c r="S376" s="444">
        <v>0</v>
      </c>
      <c r="T376" s="444">
        <v>0</v>
      </c>
      <c r="U376" s="444">
        <v>0</v>
      </c>
      <c r="V376" s="445">
        <v>0</v>
      </c>
      <c r="W376" s="445">
        <v>0</v>
      </c>
      <c r="X376" s="444">
        <v>76916922.770000011</v>
      </c>
      <c r="Y376" s="446">
        <v>44312</v>
      </c>
      <c r="Z376" s="446">
        <v>50844</v>
      </c>
      <c r="AA376" s="444">
        <v>150000000</v>
      </c>
      <c r="AB376" s="444">
        <v>150000000</v>
      </c>
      <c r="AC376" s="444">
        <v>17.547945205479451</v>
      </c>
      <c r="AD376" s="444">
        <v>17.895890410958906</v>
      </c>
      <c r="AE376" s="447">
        <v>1.2699999999999999E-2</v>
      </c>
      <c r="AF376" s="444">
        <v>1349733946.1420548</v>
      </c>
      <c r="AG376" s="445">
        <v>1376496820.64011</v>
      </c>
      <c r="AH376" s="445">
        <v>976844.91917900008</v>
      </c>
      <c r="AI376" s="448">
        <v>17.547945205479451</v>
      </c>
      <c r="AJ376" s="448">
        <v>17.895890410958906</v>
      </c>
      <c r="AK376" s="449">
        <v>1.2699999999999999E-2</v>
      </c>
      <c r="AL376" s="437" t="s">
        <v>378</v>
      </c>
    </row>
    <row r="377" spans="1:38" ht="15" customHeight="1">
      <c r="A377" s="33">
        <v>20581000</v>
      </c>
      <c r="B377" s="33">
        <v>1</v>
      </c>
      <c r="C377" s="33">
        <v>1</v>
      </c>
      <c r="D377" s="33">
        <v>0</v>
      </c>
      <c r="E377" s="35" t="s">
        <v>517</v>
      </c>
      <c r="F377" s="35" t="s">
        <v>1365</v>
      </c>
      <c r="G377" s="35" t="s">
        <v>1364</v>
      </c>
      <c r="H377" s="35" t="s">
        <v>1363</v>
      </c>
      <c r="I377" s="35" t="s">
        <v>1371</v>
      </c>
      <c r="J377" s="35" t="s">
        <v>1381</v>
      </c>
      <c r="K377" s="33" t="s">
        <v>378</v>
      </c>
      <c r="L377" s="35" t="s">
        <v>403</v>
      </c>
      <c r="M377" s="33" t="s">
        <v>1632</v>
      </c>
      <c r="N377" s="33" t="s">
        <v>404</v>
      </c>
      <c r="O377" s="33" t="s">
        <v>404</v>
      </c>
      <c r="P377" s="33" t="s">
        <v>378</v>
      </c>
      <c r="Q377" s="444">
        <v>26853153.260000002</v>
      </c>
      <c r="R377" s="444">
        <v>0</v>
      </c>
      <c r="S377" s="444">
        <v>688484.06</v>
      </c>
      <c r="T377" s="444">
        <v>201043.43</v>
      </c>
      <c r="U377" s="444">
        <v>31462.720000000001</v>
      </c>
      <c r="V377" s="444">
        <v>0</v>
      </c>
      <c r="W377" s="445">
        <v>0</v>
      </c>
      <c r="X377" s="444">
        <v>26164669.199999999</v>
      </c>
      <c r="Y377" s="446">
        <v>42726</v>
      </c>
      <c r="Z377" s="446">
        <v>51363</v>
      </c>
      <c r="AA377" s="444">
        <v>52500000</v>
      </c>
      <c r="AB377" s="444">
        <v>52500000</v>
      </c>
      <c r="AC377" s="444">
        <v>18.969863013698632</v>
      </c>
      <c r="AD377" s="444">
        <v>23.663013698630138</v>
      </c>
      <c r="AE377" s="447">
        <v>1.575E-2</v>
      </c>
      <c r="AF377" s="444">
        <v>496340190.52273977</v>
      </c>
      <c r="AG377" s="445">
        <v>619134925.69972599</v>
      </c>
      <c r="AH377" s="445">
        <v>412093.53989999997</v>
      </c>
      <c r="AI377" s="448">
        <v>18.969863013698632</v>
      </c>
      <c r="AJ377" s="448">
        <v>23.663013698630134</v>
      </c>
      <c r="AK377" s="449">
        <v>1.575E-2</v>
      </c>
      <c r="AL377" s="437" t="s">
        <v>378</v>
      </c>
    </row>
    <row r="378" spans="1:38" ht="15" customHeight="1">
      <c r="A378" s="33">
        <v>20576000</v>
      </c>
      <c r="B378" s="33">
        <v>1</v>
      </c>
      <c r="C378" s="33">
        <v>1</v>
      </c>
      <c r="D378" s="33">
        <v>0</v>
      </c>
      <c r="E378" s="35" t="s">
        <v>517</v>
      </c>
      <c r="F378" s="35" t="s">
        <v>1365</v>
      </c>
      <c r="G378" s="35" t="s">
        <v>1364</v>
      </c>
      <c r="H378" s="35" t="s">
        <v>1363</v>
      </c>
      <c r="I378" s="35" t="s">
        <v>1371</v>
      </c>
      <c r="J378" s="35" t="s">
        <v>1381</v>
      </c>
      <c r="K378" s="33" t="s">
        <v>378</v>
      </c>
      <c r="L378" s="35" t="s">
        <v>405</v>
      </c>
      <c r="M378" s="33" t="s">
        <v>1632</v>
      </c>
      <c r="N378" s="33" t="s">
        <v>406</v>
      </c>
      <c r="O378" s="33" t="s">
        <v>406</v>
      </c>
      <c r="P378" s="33" t="s">
        <v>378</v>
      </c>
      <c r="Q378" s="444">
        <v>90962827.290000007</v>
      </c>
      <c r="R378" s="444">
        <v>0</v>
      </c>
      <c r="S378" s="444">
        <v>1777799.11</v>
      </c>
      <c r="T378" s="444">
        <v>1636882.71</v>
      </c>
      <c r="U378" s="444">
        <v>0</v>
      </c>
      <c r="V378" s="445">
        <v>0</v>
      </c>
      <c r="W378" s="445">
        <v>0</v>
      </c>
      <c r="X378" s="444">
        <v>89185028.180000007</v>
      </c>
      <c r="Y378" s="446">
        <v>41598</v>
      </c>
      <c r="Z378" s="446">
        <v>52277</v>
      </c>
      <c r="AA378" s="444">
        <v>100000000</v>
      </c>
      <c r="AB378" s="444">
        <v>100000000</v>
      </c>
      <c r="AC378" s="444">
        <v>21.473972602739725</v>
      </c>
      <c r="AD378" s="444">
        <v>29.257534246575343</v>
      </c>
      <c r="AE378" s="447">
        <v>3.3736363636363634E-2</v>
      </c>
      <c r="AF378" s="444">
        <v>1915156851.7118905</v>
      </c>
      <c r="AG378" s="445">
        <v>2609334016.2581372</v>
      </c>
      <c r="AH378" s="445">
        <v>3008778.541599818</v>
      </c>
      <c r="AI378" s="448">
        <v>21.473972602739725</v>
      </c>
      <c r="AJ378" s="448">
        <v>29.257534246575343</v>
      </c>
      <c r="AK378" s="449">
        <v>3.3736363636363634E-2</v>
      </c>
      <c r="AL378" s="437" t="s">
        <v>378</v>
      </c>
    </row>
    <row r="379" spans="1:38" ht="15" customHeight="1">
      <c r="A379" s="33">
        <v>20844000</v>
      </c>
      <c r="B379" s="33">
        <v>1</v>
      </c>
      <c r="C379" s="33">
        <v>0</v>
      </c>
      <c r="D379" s="33">
        <v>0</v>
      </c>
      <c r="E379" s="35" t="s">
        <v>517</v>
      </c>
      <c r="F379" s="35" t="s">
        <v>1362</v>
      </c>
      <c r="G379" s="35" t="s">
        <v>1362</v>
      </c>
      <c r="H379" s="35" t="s">
        <v>1362</v>
      </c>
      <c r="I379" s="35" t="s">
        <v>1362</v>
      </c>
      <c r="J379" s="35" t="s">
        <v>1381</v>
      </c>
      <c r="K379" s="33" t="s">
        <v>407</v>
      </c>
      <c r="L379" s="35" t="s">
        <v>408</v>
      </c>
      <c r="M379" s="33" t="s">
        <v>1632</v>
      </c>
      <c r="N379" s="33" t="s">
        <v>409</v>
      </c>
      <c r="O379" s="33" t="s">
        <v>409</v>
      </c>
      <c r="P379" s="33" t="s">
        <v>407</v>
      </c>
      <c r="Q379" s="444">
        <v>30000000</v>
      </c>
      <c r="R379" s="444">
        <v>0</v>
      </c>
      <c r="S379" s="444">
        <v>0</v>
      </c>
      <c r="T379" s="444">
        <v>0</v>
      </c>
      <c r="U379" s="444">
        <v>0</v>
      </c>
      <c r="V379" s="445">
        <v>0</v>
      </c>
      <c r="W379" s="445">
        <v>0</v>
      </c>
      <c r="X379" s="444">
        <v>30000000</v>
      </c>
      <c r="Y379" s="446">
        <v>43798</v>
      </c>
      <c r="Z379" s="446">
        <v>49277</v>
      </c>
      <c r="AA379" s="444">
        <v>40000000</v>
      </c>
      <c r="AB379" s="444">
        <v>40000000</v>
      </c>
      <c r="AC379" s="444">
        <v>13.254794520547945</v>
      </c>
      <c r="AD379" s="444">
        <v>15.010958904109589</v>
      </c>
      <c r="AE379" s="447">
        <v>2.06E-2</v>
      </c>
      <c r="AF379" s="444">
        <v>397643835.61643833</v>
      </c>
      <c r="AG379" s="445">
        <v>450328767.12328768</v>
      </c>
      <c r="AH379" s="445">
        <v>618000</v>
      </c>
      <c r="AI379" s="448">
        <v>13.254794520547945</v>
      </c>
      <c r="AJ379" s="448">
        <v>15.010958904109589</v>
      </c>
      <c r="AK379" s="449">
        <v>2.06E-2</v>
      </c>
      <c r="AL379" s="437" t="s">
        <v>1444</v>
      </c>
    </row>
    <row r="380" spans="1:38" ht="15" customHeight="1">
      <c r="A380" s="33">
        <v>20842000</v>
      </c>
      <c r="B380" s="33">
        <v>1</v>
      </c>
      <c r="C380" s="33">
        <v>0</v>
      </c>
      <c r="D380" s="33">
        <v>0</v>
      </c>
      <c r="E380" s="35" t="s">
        <v>517</v>
      </c>
      <c r="F380" s="35" t="s">
        <v>1362</v>
      </c>
      <c r="G380" s="35" t="s">
        <v>1362</v>
      </c>
      <c r="H380" s="35" t="s">
        <v>1362</v>
      </c>
      <c r="I380" s="35" t="s">
        <v>1362</v>
      </c>
      <c r="J380" s="35" t="s">
        <v>1381</v>
      </c>
      <c r="K380" s="33" t="s">
        <v>407</v>
      </c>
      <c r="L380" s="35" t="s">
        <v>39</v>
      </c>
      <c r="M380" s="33" t="s">
        <v>1632</v>
      </c>
      <c r="N380" s="33" t="s">
        <v>410</v>
      </c>
      <c r="O380" s="33" t="s">
        <v>410</v>
      </c>
      <c r="P380" s="33" t="s">
        <v>407</v>
      </c>
      <c r="Q380" s="444">
        <v>40000000</v>
      </c>
      <c r="R380" s="444">
        <v>0</v>
      </c>
      <c r="S380" s="444">
        <v>0</v>
      </c>
      <c r="T380" s="444">
        <v>397216.89</v>
      </c>
      <c r="U380" s="444">
        <v>17305.560000000001</v>
      </c>
      <c r="V380" s="445">
        <v>0</v>
      </c>
      <c r="W380" s="445">
        <v>0</v>
      </c>
      <c r="X380" s="444">
        <v>40000000</v>
      </c>
      <c r="Y380" s="446">
        <v>43690</v>
      </c>
      <c r="Z380" s="446">
        <v>49169</v>
      </c>
      <c r="AA380" s="444">
        <v>50000000</v>
      </c>
      <c r="AB380" s="444">
        <v>50000000</v>
      </c>
      <c r="AC380" s="444">
        <v>12.95890410958904</v>
      </c>
      <c r="AD380" s="444">
        <v>15.010958904109589</v>
      </c>
      <c r="AE380" s="447">
        <v>2.0039999999999999E-2</v>
      </c>
      <c r="AF380" s="444">
        <v>518356164.38356161</v>
      </c>
      <c r="AG380" s="445">
        <v>600438356.16438353</v>
      </c>
      <c r="AH380" s="445">
        <v>801600</v>
      </c>
      <c r="AI380" s="448">
        <v>12.95890410958904</v>
      </c>
      <c r="AJ380" s="448">
        <v>15.010958904109588</v>
      </c>
      <c r="AK380" s="449">
        <v>2.0039999999999999E-2</v>
      </c>
      <c r="AL380" s="437" t="s">
        <v>1444</v>
      </c>
    </row>
    <row r="381" spans="1:38" ht="15" customHeight="1">
      <c r="A381" s="33">
        <v>20820000</v>
      </c>
      <c r="B381" s="33">
        <v>1</v>
      </c>
      <c r="C381" s="33">
        <v>1</v>
      </c>
      <c r="D381" s="33">
        <v>0</v>
      </c>
      <c r="E381" s="35" t="s">
        <v>517</v>
      </c>
      <c r="F381" s="35" t="s">
        <v>1365</v>
      </c>
      <c r="G381" s="35" t="s">
        <v>1364</v>
      </c>
      <c r="H381" s="35" t="s">
        <v>1363</v>
      </c>
      <c r="I381" s="35" t="s">
        <v>1372</v>
      </c>
      <c r="J381" s="35" t="s">
        <v>1381</v>
      </c>
      <c r="K381" s="33" t="s">
        <v>407</v>
      </c>
      <c r="L381" s="35" t="s">
        <v>92</v>
      </c>
      <c r="M381" s="33" t="s">
        <v>1632</v>
      </c>
      <c r="N381" s="33" t="s">
        <v>411</v>
      </c>
      <c r="O381" s="33" t="s">
        <v>411</v>
      </c>
      <c r="P381" s="33" t="s">
        <v>407</v>
      </c>
      <c r="Q381" s="444">
        <v>20331604.800000001</v>
      </c>
      <c r="R381" s="444">
        <v>0</v>
      </c>
      <c r="S381" s="444">
        <v>0</v>
      </c>
      <c r="T381" s="444">
        <v>0</v>
      </c>
      <c r="U381" s="444">
        <v>0</v>
      </c>
      <c r="V381" s="445">
        <v>0</v>
      </c>
      <c r="W381" s="445">
        <v>0</v>
      </c>
      <c r="X381" s="444">
        <v>20331604.800000001</v>
      </c>
      <c r="Y381" s="446">
        <v>40721</v>
      </c>
      <c r="Z381" s="446">
        <v>46201</v>
      </c>
      <c r="AA381" s="444">
        <v>48200000</v>
      </c>
      <c r="AB381" s="444">
        <v>48200000</v>
      </c>
      <c r="AC381" s="444">
        <v>4.8273972602739725</v>
      </c>
      <c r="AD381" s="444">
        <v>15.013698630136986</v>
      </c>
      <c r="AE381" s="447">
        <v>2.614E-2</v>
      </c>
      <c r="AF381" s="444">
        <v>98148733.308493152</v>
      </c>
      <c r="AG381" s="445">
        <v>305252587.13424659</v>
      </c>
      <c r="AH381" s="445">
        <v>531468.14947200008</v>
      </c>
      <c r="AI381" s="448">
        <v>4.8273972602739725</v>
      </c>
      <c r="AJ381" s="448">
        <v>15.013698630136986</v>
      </c>
      <c r="AK381" s="449">
        <v>2.6140000000000004E-2</v>
      </c>
      <c r="AL381" s="437" t="s">
        <v>1444</v>
      </c>
    </row>
    <row r="382" spans="1:38" ht="15" customHeight="1">
      <c r="A382" s="33">
        <v>20818000</v>
      </c>
      <c r="B382" s="33">
        <v>1</v>
      </c>
      <c r="C382" s="33">
        <v>1</v>
      </c>
      <c r="D382" s="33">
        <v>0</v>
      </c>
      <c r="E382" s="35" t="s">
        <v>517</v>
      </c>
      <c r="F382" s="35" t="s">
        <v>1365</v>
      </c>
      <c r="G382" s="35" t="s">
        <v>1364</v>
      </c>
      <c r="H382" s="35" t="s">
        <v>1363</v>
      </c>
      <c r="I382" s="35" t="s">
        <v>1372</v>
      </c>
      <c r="J382" s="35" t="s">
        <v>1381</v>
      </c>
      <c r="K382" s="33" t="s">
        <v>407</v>
      </c>
      <c r="L382" s="35" t="s">
        <v>92</v>
      </c>
      <c r="M382" s="33" t="s">
        <v>1632</v>
      </c>
      <c r="N382" s="33" t="s">
        <v>412</v>
      </c>
      <c r="O382" s="33" t="s">
        <v>412</v>
      </c>
      <c r="P382" s="33" t="s">
        <v>407</v>
      </c>
      <c r="Q382" s="444">
        <v>20850646</v>
      </c>
      <c r="R382" s="444">
        <v>0</v>
      </c>
      <c r="S382" s="444">
        <v>0</v>
      </c>
      <c r="T382" s="444">
        <v>0</v>
      </c>
      <c r="U382" s="444">
        <v>0</v>
      </c>
      <c r="V382" s="445">
        <v>0</v>
      </c>
      <c r="W382" s="445">
        <v>0</v>
      </c>
      <c r="X382" s="444">
        <v>20850646</v>
      </c>
      <c r="Y382" s="446">
        <v>41716</v>
      </c>
      <c r="Z382" s="446">
        <v>47195</v>
      </c>
      <c r="AA382" s="444">
        <v>26000000</v>
      </c>
      <c r="AB382" s="444">
        <v>26000000</v>
      </c>
      <c r="AC382" s="444">
        <v>7.5506849315068489</v>
      </c>
      <c r="AD382" s="444">
        <v>15.010958904109589</v>
      </c>
      <c r="AE382" s="447">
        <v>2.8580000000000001E-2</v>
      </c>
      <c r="AF382" s="444">
        <v>157436658.56438357</v>
      </c>
      <c r="AG382" s="445">
        <v>312988190.23013699</v>
      </c>
      <c r="AH382" s="445">
        <v>595911.46268</v>
      </c>
      <c r="AI382" s="448">
        <v>7.5506849315068498</v>
      </c>
      <c r="AJ382" s="448">
        <v>15.010958904109589</v>
      </c>
      <c r="AK382" s="449">
        <v>2.8580000000000001E-2</v>
      </c>
      <c r="AL382" s="437" t="s">
        <v>1444</v>
      </c>
    </row>
    <row r="383" spans="1:38" ht="15" customHeight="1">
      <c r="A383" s="33">
        <v>20835000</v>
      </c>
      <c r="B383" s="33">
        <v>1</v>
      </c>
      <c r="C383" s="33">
        <v>1</v>
      </c>
      <c r="D383" s="33">
        <v>0</v>
      </c>
      <c r="E383" s="35" t="s">
        <v>517</v>
      </c>
      <c r="F383" s="35" t="s">
        <v>1365</v>
      </c>
      <c r="G383" s="35" t="s">
        <v>1364</v>
      </c>
      <c r="H383" s="35" t="s">
        <v>1363</v>
      </c>
      <c r="I383" s="35" t="s">
        <v>1371</v>
      </c>
      <c r="J383" s="35" t="s">
        <v>1381</v>
      </c>
      <c r="K383" s="33" t="s">
        <v>407</v>
      </c>
      <c r="L383" s="35" t="s">
        <v>205</v>
      </c>
      <c r="M383" s="33" t="s">
        <v>1632</v>
      </c>
      <c r="N383" s="33" t="s">
        <v>413</v>
      </c>
      <c r="O383" s="33" t="s">
        <v>413</v>
      </c>
      <c r="P383" s="33" t="s">
        <v>407</v>
      </c>
      <c r="Q383" s="444">
        <v>86676704.540000007</v>
      </c>
      <c r="R383" s="444">
        <v>0</v>
      </c>
      <c r="S383" s="444">
        <v>0</v>
      </c>
      <c r="T383" s="444">
        <v>0</v>
      </c>
      <c r="U383" s="444">
        <v>0</v>
      </c>
      <c r="V383" s="445">
        <v>0</v>
      </c>
      <c r="W383" s="445">
        <v>0</v>
      </c>
      <c r="X383" s="444">
        <v>86676704.540000007</v>
      </c>
      <c r="Y383" s="446">
        <v>43432</v>
      </c>
      <c r="Z383" s="446">
        <v>50007</v>
      </c>
      <c r="AA383" s="444">
        <v>122200000</v>
      </c>
      <c r="AB383" s="444">
        <v>102200000</v>
      </c>
      <c r="AC383" s="444">
        <v>15.254794520547945</v>
      </c>
      <c r="AD383" s="444">
        <v>18.013698630136986</v>
      </c>
      <c r="AE383" s="447">
        <v>2.078E-2</v>
      </c>
      <c r="AF383" s="444">
        <v>1322235317.4759452</v>
      </c>
      <c r="AG383" s="445">
        <v>1561368033.8369863</v>
      </c>
      <c r="AH383" s="445">
        <v>1801141.9203412002</v>
      </c>
      <c r="AI383" s="448">
        <v>15.254794520547945</v>
      </c>
      <c r="AJ383" s="448">
        <v>18.013698630136986</v>
      </c>
      <c r="AK383" s="449">
        <v>2.078E-2</v>
      </c>
      <c r="AL383" s="437" t="s">
        <v>1444</v>
      </c>
    </row>
    <row r="384" spans="1:38" ht="15" customHeight="1">
      <c r="A384" s="33">
        <v>20837000</v>
      </c>
      <c r="B384" s="33">
        <v>1</v>
      </c>
      <c r="C384" s="33">
        <v>1</v>
      </c>
      <c r="D384" s="33">
        <v>0</v>
      </c>
      <c r="E384" s="35" t="s">
        <v>517</v>
      </c>
      <c r="F384" s="35" t="s">
        <v>1365</v>
      </c>
      <c r="G384" s="35" t="s">
        <v>1364</v>
      </c>
      <c r="H384" s="35" t="s">
        <v>1363</v>
      </c>
      <c r="I384" s="35" t="s">
        <v>1371</v>
      </c>
      <c r="J384" s="35" t="s">
        <v>1381</v>
      </c>
      <c r="K384" s="33" t="s">
        <v>407</v>
      </c>
      <c r="L384" s="35" t="s">
        <v>205</v>
      </c>
      <c r="M384" s="33" t="s">
        <v>1632</v>
      </c>
      <c r="N384" s="33" t="s">
        <v>414</v>
      </c>
      <c r="O384" s="33" t="s">
        <v>414</v>
      </c>
      <c r="P384" s="33" t="s">
        <v>407</v>
      </c>
      <c r="Q384" s="444">
        <v>47575757.57</v>
      </c>
      <c r="R384" s="444">
        <v>0</v>
      </c>
      <c r="S384" s="444">
        <v>0</v>
      </c>
      <c r="T384" s="444">
        <v>0</v>
      </c>
      <c r="U384" s="444">
        <v>0</v>
      </c>
      <c r="V384" s="445">
        <v>0</v>
      </c>
      <c r="W384" s="445">
        <v>0</v>
      </c>
      <c r="X384" s="444">
        <v>47575757.57</v>
      </c>
      <c r="Y384" s="446">
        <v>43432</v>
      </c>
      <c r="Z384" s="446">
        <v>50007</v>
      </c>
      <c r="AA384" s="444">
        <v>50000000</v>
      </c>
      <c r="AB384" s="444">
        <v>50000000</v>
      </c>
      <c r="AC384" s="444">
        <v>15.254794520547945</v>
      </c>
      <c r="AD384" s="444">
        <v>18.013698630136986</v>
      </c>
      <c r="AE384" s="447">
        <v>1.61E-2</v>
      </c>
      <c r="AF384" s="444">
        <v>725758405.88975346</v>
      </c>
      <c r="AG384" s="445">
        <v>857015358.96643829</v>
      </c>
      <c r="AH384" s="445">
        <v>765969.69687700004</v>
      </c>
      <c r="AI384" s="448">
        <v>15.254794520547946</v>
      </c>
      <c r="AJ384" s="448">
        <v>18.013698630136986</v>
      </c>
      <c r="AK384" s="449">
        <v>1.61E-2</v>
      </c>
      <c r="AL384" s="437" t="s">
        <v>1444</v>
      </c>
    </row>
    <row r="385" spans="1:38" ht="15" customHeight="1">
      <c r="A385" s="33">
        <v>20840000</v>
      </c>
      <c r="B385" s="33">
        <v>1</v>
      </c>
      <c r="C385" s="33">
        <v>1</v>
      </c>
      <c r="D385" s="33">
        <v>0</v>
      </c>
      <c r="E385" s="35" t="s">
        <v>517</v>
      </c>
      <c r="F385" s="35" t="s">
        <v>1365</v>
      </c>
      <c r="G385" s="35" t="s">
        <v>1364</v>
      </c>
      <c r="H385" s="35" t="s">
        <v>1363</v>
      </c>
      <c r="I385" s="35" t="s">
        <v>1371</v>
      </c>
      <c r="J385" s="35" t="s">
        <v>1381</v>
      </c>
      <c r="K385" s="33" t="s">
        <v>407</v>
      </c>
      <c r="L385" s="35" t="s">
        <v>205</v>
      </c>
      <c r="M385" s="33" t="s">
        <v>1632</v>
      </c>
      <c r="N385" s="33" t="s">
        <v>415</v>
      </c>
      <c r="O385" s="33" t="s">
        <v>415</v>
      </c>
      <c r="P385" s="33" t="s">
        <v>407</v>
      </c>
      <c r="Q385" s="444">
        <v>15449223.720000001</v>
      </c>
      <c r="R385" s="444">
        <v>0</v>
      </c>
      <c r="S385" s="444">
        <v>2574870.62</v>
      </c>
      <c r="T385" s="444">
        <v>216544.47</v>
      </c>
      <c r="U385" s="444">
        <v>0</v>
      </c>
      <c r="V385" s="445">
        <v>0</v>
      </c>
      <c r="W385" s="445">
        <v>0</v>
      </c>
      <c r="X385" s="444">
        <v>12874353.100000001</v>
      </c>
      <c r="Y385" s="446">
        <v>40946</v>
      </c>
      <c r="Z385" s="446">
        <v>45329</v>
      </c>
      <c r="AA385" s="444">
        <v>51449652</v>
      </c>
      <c r="AB385" s="444">
        <v>51449652</v>
      </c>
      <c r="AC385" s="444">
        <v>2.4383561643835616</v>
      </c>
      <c r="AD385" s="444">
        <v>12.008219178082191</v>
      </c>
      <c r="AE385" s="447">
        <v>2.7730000000000001E-2</v>
      </c>
      <c r="AF385" s="444">
        <v>31392258.243835621</v>
      </c>
      <c r="AG385" s="445">
        <v>154598053.80082193</v>
      </c>
      <c r="AH385" s="445">
        <v>357005.81146300008</v>
      </c>
      <c r="AI385" s="448">
        <v>2.4383561643835616</v>
      </c>
      <c r="AJ385" s="448">
        <v>12.008219178082191</v>
      </c>
      <c r="AK385" s="449">
        <v>2.7730000000000001E-2</v>
      </c>
      <c r="AL385" s="437" t="s">
        <v>1444</v>
      </c>
    </row>
    <row r="386" spans="1:38" ht="15" customHeight="1">
      <c r="A386" s="33">
        <v>20813000</v>
      </c>
      <c r="B386" s="33">
        <v>1</v>
      </c>
      <c r="C386" s="33">
        <v>1</v>
      </c>
      <c r="D386" s="33">
        <v>0</v>
      </c>
      <c r="E386" s="35" t="s">
        <v>517</v>
      </c>
      <c r="F386" s="35" t="s">
        <v>1365</v>
      </c>
      <c r="G386" s="35" t="s">
        <v>1364</v>
      </c>
      <c r="H386" s="35" t="s">
        <v>1363</v>
      </c>
      <c r="I386" s="35" t="s">
        <v>1371</v>
      </c>
      <c r="J386" s="35" t="s">
        <v>1381</v>
      </c>
      <c r="K386" s="33" t="s">
        <v>407</v>
      </c>
      <c r="L386" s="35" t="s">
        <v>205</v>
      </c>
      <c r="M386" s="33" t="s">
        <v>1632</v>
      </c>
      <c r="N386" s="33" t="s">
        <v>416</v>
      </c>
      <c r="O386" s="33" t="s">
        <v>416</v>
      </c>
      <c r="P386" s="33" t="s">
        <v>407</v>
      </c>
      <c r="Q386" s="444">
        <v>49998615</v>
      </c>
      <c r="R386" s="444">
        <v>0</v>
      </c>
      <c r="S386" s="444">
        <v>0</v>
      </c>
      <c r="T386" s="444">
        <v>0</v>
      </c>
      <c r="U386" s="444">
        <v>0</v>
      </c>
      <c r="V386" s="445">
        <v>0</v>
      </c>
      <c r="W386" s="445">
        <v>0</v>
      </c>
      <c r="X386" s="444">
        <v>49998615</v>
      </c>
      <c r="Y386" s="446">
        <v>41093</v>
      </c>
      <c r="Z386" s="446">
        <v>46571</v>
      </c>
      <c r="AA386" s="444">
        <v>99997230</v>
      </c>
      <c r="AB386" s="444">
        <v>99997230</v>
      </c>
      <c r="AC386" s="444">
        <v>5.8410958904109593</v>
      </c>
      <c r="AD386" s="444">
        <v>15.008219178082191</v>
      </c>
      <c r="AE386" s="447">
        <v>2.86E-2</v>
      </c>
      <c r="AF386" s="444">
        <v>292046704.60273975</v>
      </c>
      <c r="AG386" s="445">
        <v>750390172.52054787</v>
      </c>
      <c r="AH386" s="445">
        <v>1429960.389</v>
      </c>
      <c r="AI386" s="448">
        <v>5.8410958904109593</v>
      </c>
      <c r="AJ386" s="448">
        <v>15.008219178082189</v>
      </c>
      <c r="AK386" s="449">
        <v>2.86E-2</v>
      </c>
      <c r="AL386" s="437" t="s">
        <v>1444</v>
      </c>
    </row>
    <row r="387" spans="1:38" ht="15" customHeight="1">
      <c r="A387" s="33">
        <v>20821000</v>
      </c>
      <c r="B387" s="33">
        <v>1</v>
      </c>
      <c r="C387" s="33">
        <v>1</v>
      </c>
      <c r="D387" s="33">
        <v>0</v>
      </c>
      <c r="E387" s="35" t="s">
        <v>517</v>
      </c>
      <c r="F387" s="35" t="s">
        <v>1365</v>
      </c>
      <c r="G387" s="35" t="s">
        <v>1364</v>
      </c>
      <c r="H387" s="35" t="s">
        <v>1363</v>
      </c>
      <c r="I387" s="35" t="s">
        <v>1371</v>
      </c>
      <c r="J387" s="35" t="s">
        <v>1381</v>
      </c>
      <c r="K387" s="33" t="s">
        <v>407</v>
      </c>
      <c r="L387" s="35" t="s">
        <v>205</v>
      </c>
      <c r="M387" s="33" t="s">
        <v>1632</v>
      </c>
      <c r="N387" s="33" t="s">
        <v>417</v>
      </c>
      <c r="O387" s="33" t="s">
        <v>417</v>
      </c>
      <c r="P387" s="33" t="s">
        <v>407</v>
      </c>
      <c r="Q387" s="444">
        <v>13924209.747</v>
      </c>
      <c r="R387" s="444">
        <v>0</v>
      </c>
      <c r="S387" s="444">
        <v>0</v>
      </c>
      <c r="T387" s="444">
        <v>0</v>
      </c>
      <c r="U387" s="444">
        <v>0</v>
      </c>
      <c r="V387" s="445">
        <v>0</v>
      </c>
      <c r="W387" s="445">
        <v>0</v>
      </c>
      <c r="X387" s="444">
        <v>13924209.747</v>
      </c>
      <c r="Y387" s="446">
        <v>41968</v>
      </c>
      <c r="Z387" s="446">
        <v>46351</v>
      </c>
      <c r="AA387" s="444">
        <v>26715200</v>
      </c>
      <c r="AB387" s="444">
        <v>24837786.09</v>
      </c>
      <c r="AC387" s="444">
        <v>5.2383561643835614</v>
      </c>
      <c r="AD387" s="444">
        <v>12.008219178082191</v>
      </c>
      <c r="AE387" s="447">
        <v>2.3039999999999998E-2</v>
      </c>
      <c r="AF387" s="444">
        <v>72939969.962367117</v>
      </c>
      <c r="AG387" s="445">
        <v>167204962.52356437</v>
      </c>
      <c r="AH387" s="445">
        <v>320813.79257087997</v>
      </c>
      <c r="AI387" s="448">
        <v>5.2383561643835614</v>
      </c>
      <c r="AJ387" s="448">
        <v>12.008219178082191</v>
      </c>
      <c r="AK387" s="449">
        <v>2.3039999999999998E-2</v>
      </c>
      <c r="AL387" s="437" t="s">
        <v>1444</v>
      </c>
    </row>
    <row r="388" spans="1:38" ht="15" customHeight="1">
      <c r="A388" s="33">
        <v>20845000</v>
      </c>
      <c r="B388" s="33">
        <v>1</v>
      </c>
      <c r="C388" s="33">
        <v>1</v>
      </c>
      <c r="D388" s="33">
        <v>0</v>
      </c>
      <c r="E388" s="35" t="s">
        <v>517</v>
      </c>
      <c r="F388" s="35" t="s">
        <v>1365</v>
      </c>
      <c r="G388" s="35" t="s">
        <v>1361</v>
      </c>
      <c r="H388" s="35" t="s">
        <v>1361</v>
      </c>
      <c r="I388" s="35" t="s">
        <v>1361</v>
      </c>
      <c r="J388" s="35" t="s">
        <v>1381</v>
      </c>
      <c r="K388" s="33" t="s">
        <v>407</v>
      </c>
      <c r="L388" s="35" t="s">
        <v>219</v>
      </c>
      <c r="M388" s="33" t="s">
        <v>1632</v>
      </c>
      <c r="N388" s="33" t="s">
        <v>418</v>
      </c>
      <c r="O388" s="33" t="s">
        <v>418</v>
      </c>
      <c r="P388" s="33" t="s">
        <v>407</v>
      </c>
      <c r="Q388" s="444">
        <v>165000</v>
      </c>
      <c r="R388" s="444">
        <v>0</v>
      </c>
      <c r="S388" s="444">
        <v>0</v>
      </c>
      <c r="T388" s="444">
        <v>0</v>
      </c>
      <c r="U388" s="444">
        <v>0</v>
      </c>
      <c r="V388" s="445">
        <v>0</v>
      </c>
      <c r="W388" s="445">
        <v>0</v>
      </c>
      <c r="X388" s="444">
        <v>165000</v>
      </c>
      <c r="Y388" s="446">
        <v>43819</v>
      </c>
      <c r="Z388" s="446">
        <v>50394</v>
      </c>
      <c r="AA388" s="444">
        <v>34122000</v>
      </c>
      <c r="AB388" s="444">
        <v>34122000</v>
      </c>
      <c r="AC388" s="444">
        <v>16.315068493150687</v>
      </c>
      <c r="AD388" s="444">
        <v>18.013698630136986</v>
      </c>
      <c r="AE388" s="447">
        <v>2.0549999999999999E-2</v>
      </c>
      <c r="AF388" s="444">
        <v>2691986.3013698631</v>
      </c>
      <c r="AG388" s="445">
        <v>2972260.2739726026</v>
      </c>
      <c r="AH388" s="445">
        <v>3390.75</v>
      </c>
      <c r="AI388" s="448">
        <v>16.315068493150687</v>
      </c>
      <c r="AJ388" s="448">
        <v>18.013698630136986</v>
      </c>
      <c r="AK388" s="449">
        <v>2.0549999999999999E-2</v>
      </c>
      <c r="AL388" s="437" t="s">
        <v>1444</v>
      </c>
    </row>
    <row r="389" spans="1:38" ht="15" customHeight="1">
      <c r="A389" s="33">
        <v>20836000</v>
      </c>
      <c r="B389" s="33">
        <v>1</v>
      </c>
      <c r="C389" s="33">
        <v>1</v>
      </c>
      <c r="D389" s="33">
        <v>1</v>
      </c>
      <c r="E389" s="35" t="s">
        <v>517</v>
      </c>
      <c r="F389" s="35" t="s">
        <v>1365</v>
      </c>
      <c r="G389" s="35" t="s">
        <v>1364</v>
      </c>
      <c r="H389" s="35" t="s">
        <v>1359</v>
      </c>
      <c r="I389" s="35" t="s">
        <v>6</v>
      </c>
      <c r="J389" s="35" t="s">
        <v>1381</v>
      </c>
      <c r="K389" s="33" t="s">
        <v>407</v>
      </c>
      <c r="L389" s="35" t="s">
        <v>12</v>
      </c>
      <c r="M389" s="33" t="s">
        <v>1632</v>
      </c>
      <c r="N389" s="33" t="s">
        <v>419</v>
      </c>
      <c r="O389" s="33" t="s">
        <v>419</v>
      </c>
      <c r="P389" s="33" t="s">
        <v>407</v>
      </c>
      <c r="Q389" s="444">
        <v>210000000</v>
      </c>
      <c r="R389" s="444">
        <v>0</v>
      </c>
      <c r="S389" s="444">
        <v>0</v>
      </c>
      <c r="T389" s="444">
        <v>0</v>
      </c>
      <c r="U389" s="444">
        <v>0</v>
      </c>
      <c r="V389" s="445">
        <v>0</v>
      </c>
      <c r="W389" s="445">
        <v>0</v>
      </c>
      <c r="X389" s="444">
        <v>210000000</v>
      </c>
      <c r="Y389" s="446">
        <v>43446</v>
      </c>
      <c r="Z389" s="446">
        <v>48925</v>
      </c>
      <c r="AA389" s="444">
        <v>210000000</v>
      </c>
      <c r="AB389" s="444">
        <v>210000000</v>
      </c>
      <c r="AC389" s="444">
        <v>12.29041095890411</v>
      </c>
      <c r="AD389" s="444">
        <v>15.010958904109589</v>
      </c>
      <c r="AE389" s="447">
        <v>2.0449999999999999E-2</v>
      </c>
      <c r="AF389" s="444">
        <v>2580986301.369863</v>
      </c>
      <c r="AG389" s="445">
        <v>3152301369.8630137</v>
      </c>
      <c r="AH389" s="445">
        <v>4294500</v>
      </c>
      <c r="AI389" s="448">
        <v>12.29041095890411</v>
      </c>
      <c r="AJ389" s="448">
        <v>15.010958904109589</v>
      </c>
      <c r="AK389" s="449">
        <v>2.0449999999999999E-2</v>
      </c>
      <c r="AL389" s="437" t="s">
        <v>1444</v>
      </c>
    </row>
    <row r="390" spans="1:38" ht="15" customHeight="1">
      <c r="A390" s="33">
        <v>20833000</v>
      </c>
      <c r="B390" s="33">
        <v>1</v>
      </c>
      <c r="C390" s="33">
        <v>1</v>
      </c>
      <c r="D390" s="33">
        <v>1</v>
      </c>
      <c r="E390" s="35" t="s">
        <v>517</v>
      </c>
      <c r="F390" s="35" t="s">
        <v>1365</v>
      </c>
      <c r="G390" s="35" t="s">
        <v>1364</v>
      </c>
      <c r="H390" s="35" t="s">
        <v>1359</v>
      </c>
      <c r="I390" s="35" t="s">
        <v>6</v>
      </c>
      <c r="J390" s="35" t="s">
        <v>1381</v>
      </c>
      <c r="K390" s="33" t="s">
        <v>407</v>
      </c>
      <c r="L390" s="35" t="s">
        <v>12</v>
      </c>
      <c r="M390" s="33" t="s">
        <v>1632</v>
      </c>
      <c r="N390" s="33" t="s">
        <v>420</v>
      </c>
      <c r="O390" s="33" t="s">
        <v>420</v>
      </c>
      <c r="P390" s="33" t="s">
        <v>407</v>
      </c>
      <c r="Q390" s="444">
        <v>142500000</v>
      </c>
      <c r="R390" s="444">
        <v>0</v>
      </c>
      <c r="S390" s="444">
        <v>0</v>
      </c>
      <c r="T390" s="444">
        <v>0</v>
      </c>
      <c r="U390" s="444">
        <v>0</v>
      </c>
      <c r="V390" s="445">
        <v>0</v>
      </c>
      <c r="W390" s="445">
        <v>0</v>
      </c>
      <c r="X390" s="444">
        <v>142500000</v>
      </c>
      <c r="Y390" s="446">
        <v>43357</v>
      </c>
      <c r="Z390" s="446">
        <v>47740</v>
      </c>
      <c r="AA390" s="444">
        <v>150000000</v>
      </c>
      <c r="AB390" s="444">
        <v>150000000</v>
      </c>
      <c r="AC390" s="444">
        <v>9.043835616438356</v>
      </c>
      <c r="AD390" s="444">
        <v>12.008219178082191</v>
      </c>
      <c r="AE390" s="447">
        <v>2.035E-2</v>
      </c>
      <c r="AF390" s="444">
        <v>1288746575.3424656</v>
      </c>
      <c r="AG390" s="445">
        <v>1711171232.8767123</v>
      </c>
      <c r="AH390" s="445">
        <v>2899875</v>
      </c>
      <c r="AI390" s="448">
        <v>9.043835616438356</v>
      </c>
      <c r="AJ390" s="448">
        <v>12.008219178082191</v>
      </c>
      <c r="AK390" s="449">
        <v>2.035E-2</v>
      </c>
      <c r="AL390" s="437" t="s">
        <v>1444</v>
      </c>
    </row>
    <row r="391" spans="1:38" ht="15" customHeight="1">
      <c r="A391" s="33">
        <v>20838000</v>
      </c>
      <c r="B391" s="33">
        <v>1</v>
      </c>
      <c r="C391" s="33">
        <v>1</v>
      </c>
      <c r="D391" s="33">
        <v>1</v>
      </c>
      <c r="E391" s="35" t="s">
        <v>517</v>
      </c>
      <c r="F391" s="35" t="s">
        <v>1365</v>
      </c>
      <c r="G391" s="35" t="s">
        <v>1364</v>
      </c>
      <c r="H391" s="35" t="s">
        <v>1359</v>
      </c>
      <c r="I391" s="35" t="s">
        <v>6</v>
      </c>
      <c r="J391" s="35" t="s">
        <v>1381</v>
      </c>
      <c r="K391" s="33" t="s">
        <v>407</v>
      </c>
      <c r="L391" s="35" t="s">
        <v>12</v>
      </c>
      <c r="M391" s="33" t="s">
        <v>1632</v>
      </c>
      <c r="N391" s="33" t="s">
        <v>421</v>
      </c>
      <c r="O391" s="33" t="s">
        <v>421</v>
      </c>
      <c r="P391" s="33" t="s">
        <v>407</v>
      </c>
      <c r="Q391" s="444">
        <v>62400000</v>
      </c>
      <c r="R391" s="444">
        <v>0</v>
      </c>
      <c r="S391" s="444">
        <v>0</v>
      </c>
      <c r="T391" s="444">
        <v>0</v>
      </c>
      <c r="U391" s="444">
        <v>0</v>
      </c>
      <c r="V391" s="445">
        <v>0</v>
      </c>
      <c r="W391" s="445">
        <v>0</v>
      </c>
      <c r="X391" s="444">
        <v>62400000</v>
      </c>
      <c r="Y391" s="446">
        <v>43553</v>
      </c>
      <c r="Z391" s="446">
        <v>50131</v>
      </c>
      <c r="AA391" s="444">
        <v>192000000</v>
      </c>
      <c r="AB391" s="444">
        <v>192000000</v>
      </c>
      <c r="AC391" s="444">
        <v>15.594520547945205</v>
      </c>
      <c r="AD391" s="444">
        <v>18.021917808219179</v>
      </c>
      <c r="AE391" s="447">
        <v>2.0794999999999998E-2</v>
      </c>
      <c r="AF391" s="444">
        <v>973098082.19178081</v>
      </c>
      <c r="AG391" s="445">
        <v>1124567671.2328768</v>
      </c>
      <c r="AH391" s="445">
        <v>1297607.9999999998</v>
      </c>
      <c r="AI391" s="448">
        <v>15.594520547945205</v>
      </c>
      <c r="AJ391" s="448">
        <v>18.021917808219179</v>
      </c>
      <c r="AK391" s="449">
        <v>2.0794999999999998E-2</v>
      </c>
      <c r="AL391" s="437" t="s">
        <v>1444</v>
      </c>
    </row>
    <row r="392" spans="1:38" ht="15" customHeight="1">
      <c r="A392" s="33">
        <v>20839000</v>
      </c>
      <c r="B392" s="33">
        <v>1</v>
      </c>
      <c r="C392" s="33">
        <v>1</v>
      </c>
      <c r="D392" s="33">
        <v>1</v>
      </c>
      <c r="E392" s="35" t="s">
        <v>517</v>
      </c>
      <c r="F392" s="35" t="s">
        <v>1365</v>
      </c>
      <c r="G392" s="35" t="s">
        <v>1364</v>
      </c>
      <c r="H392" s="35" t="s">
        <v>1359</v>
      </c>
      <c r="I392" s="35" t="s">
        <v>6</v>
      </c>
      <c r="J392" s="35" t="s">
        <v>1381</v>
      </c>
      <c r="K392" s="33" t="s">
        <v>407</v>
      </c>
      <c r="L392" s="35" t="s">
        <v>12</v>
      </c>
      <c r="M392" s="33" t="s">
        <v>1632</v>
      </c>
      <c r="N392" s="33" t="s">
        <v>422</v>
      </c>
      <c r="O392" s="33" t="s">
        <v>422</v>
      </c>
      <c r="P392" s="33" t="s">
        <v>407</v>
      </c>
      <c r="Q392" s="444">
        <v>300000000</v>
      </c>
      <c r="R392" s="444">
        <v>0</v>
      </c>
      <c r="S392" s="444">
        <v>0</v>
      </c>
      <c r="T392" s="444">
        <v>0</v>
      </c>
      <c r="U392" s="444">
        <v>0</v>
      </c>
      <c r="V392" s="445">
        <v>0</v>
      </c>
      <c r="W392" s="445">
        <v>0</v>
      </c>
      <c r="X392" s="444">
        <v>300000000</v>
      </c>
      <c r="Y392" s="446">
        <v>43609</v>
      </c>
      <c r="Z392" s="446">
        <v>49088</v>
      </c>
      <c r="AA392" s="444">
        <v>300000000</v>
      </c>
      <c r="AB392" s="444">
        <v>300000000</v>
      </c>
      <c r="AC392" s="444">
        <v>12.736986301369862</v>
      </c>
      <c r="AD392" s="444">
        <v>15.010958904109589</v>
      </c>
      <c r="AE392" s="447">
        <v>2.0489999999999998E-2</v>
      </c>
      <c r="AF392" s="444">
        <v>3821095890.4109588</v>
      </c>
      <c r="AG392" s="445">
        <v>4503287671.2328768</v>
      </c>
      <c r="AH392" s="445">
        <v>6146999.9999999991</v>
      </c>
      <c r="AI392" s="448">
        <v>12.736986301369862</v>
      </c>
      <c r="AJ392" s="448">
        <v>15.010958904109589</v>
      </c>
      <c r="AK392" s="449">
        <v>2.0489999999999998E-2</v>
      </c>
      <c r="AL392" s="437" t="s">
        <v>1444</v>
      </c>
    </row>
    <row r="393" spans="1:38" ht="15" customHeight="1">
      <c r="A393" s="33">
        <v>20843000</v>
      </c>
      <c r="B393" s="33">
        <v>1</v>
      </c>
      <c r="C393" s="33">
        <v>1</v>
      </c>
      <c r="D393" s="33">
        <v>1</v>
      </c>
      <c r="E393" s="35" t="s">
        <v>517</v>
      </c>
      <c r="F393" s="35" t="s">
        <v>1365</v>
      </c>
      <c r="G393" s="35" t="s">
        <v>1364</v>
      </c>
      <c r="H393" s="35" t="s">
        <v>1359</v>
      </c>
      <c r="I393" s="35" t="s">
        <v>6</v>
      </c>
      <c r="J393" s="35" t="s">
        <v>1381</v>
      </c>
      <c r="K393" s="33" t="s">
        <v>407</v>
      </c>
      <c r="L393" s="35" t="s">
        <v>12</v>
      </c>
      <c r="M393" s="33" t="s">
        <v>1632</v>
      </c>
      <c r="N393" s="33" t="s">
        <v>423</v>
      </c>
      <c r="O393" s="33" t="s">
        <v>423</v>
      </c>
      <c r="P393" s="33" t="s">
        <v>407</v>
      </c>
      <c r="Q393" s="444">
        <v>70136714.939999998</v>
      </c>
      <c r="R393" s="444">
        <v>0</v>
      </c>
      <c r="S393" s="444">
        <v>0</v>
      </c>
      <c r="T393" s="444">
        <v>0</v>
      </c>
      <c r="U393" s="444">
        <v>0</v>
      </c>
      <c r="V393" s="445">
        <v>0</v>
      </c>
      <c r="W393" s="445">
        <v>0</v>
      </c>
      <c r="X393" s="444">
        <v>70136714.939999998</v>
      </c>
      <c r="Y393" s="446">
        <v>43787</v>
      </c>
      <c r="Z393" s="446">
        <v>49266</v>
      </c>
      <c r="AA393" s="444">
        <v>203000000</v>
      </c>
      <c r="AB393" s="444">
        <v>203000000</v>
      </c>
      <c r="AC393" s="444">
        <v>13.224657534246575</v>
      </c>
      <c r="AD393" s="444">
        <v>15.010958904109589</v>
      </c>
      <c r="AE393" s="447">
        <v>2.9365000000000002E-2</v>
      </c>
      <c r="AF393" s="444">
        <v>927534035.6585753</v>
      </c>
      <c r="AG393" s="445">
        <v>1052819345.633589</v>
      </c>
      <c r="AH393" s="445">
        <v>2059564.6342131002</v>
      </c>
      <c r="AI393" s="448">
        <v>13.224657534246575</v>
      </c>
      <c r="AJ393" s="448">
        <v>15.010958904109589</v>
      </c>
      <c r="AK393" s="449">
        <v>2.9365000000000002E-2</v>
      </c>
      <c r="AL393" s="437" t="s">
        <v>1444</v>
      </c>
    </row>
    <row r="394" spans="1:38" ht="15" customHeight="1">
      <c r="A394" s="33">
        <v>20841001</v>
      </c>
      <c r="B394" s="33">
        <v>1</v>
      </c>
      <c r="C394" s="33">
        <v>1</v>
      </c>
      <c r="D394" s="33">
        <v>1</v>
      </c>
      <c r="E394" s="35" t="s">
        <v>517</v>
      </c>
      <c r="F394" s="35" t="s">
        <v>1365</v>
      </c>
      <c r="G394" s="35" t="s">
        <v>1364</v>
      </c>
      <c r="H394" s="35" t="s">
        <v>1359</v>
      </c>
      <c r="I394" s="35" t="s">
        <v>6</v>
      </c>
      <c r="J394" s="35" t="s">
        <v>1381</v>
      </c>
      <c r="K394" s="33" t="s">
        <v>407</v>
      </c>
      <c r="L394" s="35" t="s">
        <v>12</v>
      </c>
      <c r="M394" s="33" t="s">
        <v>1632</v>
      </c>
      <c r="N394" s="33" t="s">
        <v>424</v>
      </c>
      <c r="O394" s="33" t="s">
        <v>424</v>
      </c>
      <c r="P394" s="33" t="s">
        <v>407</v>
      </c>
      <c r="Q394" s="444">
        <v>20000000</v>
      </c>
      <c r="R394" s="444">
        <v>0</v>
      </c>
      <c r="S394" s="444">
        <v>0</v>
      </c>
      <c r="T394" s="444">
        <v>0</v>
      </c>
      <c r="U394" s="444">
        <v>0</v>
      </c>
      <c r="V394" s="445">
        <v>0</v>
      </c>
      <c r="W394" s="445">
        <v>0</v>
      </c>
      <c r="X394" s="444">
        <v>20000000</v>
      </c>
      <c r="Y394" s="446">
        <v>43613</v>
      </c>
      <c r="Z394" s="446">
        <v>49457</v>
      </c>
      <c r="AA394" s="444">
        <v>20000000</v>
      </c>
      <c r="AB394" s="444">
        <v>20000000</v>
      </c>
      <c r="AC394" s="444">
        <v>13.747945205479452</v>
      </c>
      <c r="AD394" s="444">
        <v>16.010958904109589</v>
      </c>
      <c r="AE394" s="447">
        <v>1.1599999999999999E-2</v>
      </c>
      <c r="AF394" s="444">
        <v>274958904.10958904</v>
      </c>
      <c r="AG394" s="445">
        <v>320219178.08219177</v>
      </c>
      <c r="AH394" s="445">
        <v>231999.99999999997</v>
      </c>
      <c r="AI394" s="448">
        <v>13.747945205479452</v>
      </c>
      <c r="AJ394" s="448">
        <v>16.010958904109589</v>
      </c>
      <c r="AK394" s="449">
        <v>1.1599999999999999E-2</v>
      </c>
      <c r="AL394" s="437" t="s">
        <v>1444</v>
      </c>
    </row>
    <row r="395" spans="1:38" ht="15" customHeight="1">
      <c r="A395" s="33">
        <v>20846000</v>
      </c>
      <c r="B395" s="33">
        <v>1</v>
      </c>
      <c r="C395" s="33">
        <v>1</v>
      </c>
      <c r="D395" s="33">
        <v>1</v>
      </c>
      <c r="E395" s="35" t="s">
        <v>517</v>
      </c>
      <c r="F395" s="35" t="s">
        <v>1365</v>
      </c>
      <c r="G395" s="35" t="s">
        <v>1364</v>
      </c>
      <c r="H395" s="35" t="s">
        <v>1359</v>
      </c>
      <c r="I395" s="35" t="s">
        <v>6</v>
      </c>
      <c r="J395" s="35" t="s">
        <v>1381</v>
      </c>
      <c r="K395" s="33" t="s">
        <v>407</v>
      </c>
      <c r="L395" s="35" t="s">
        <v>12</v>
      </c>
      <c r="M395" s="33" t="s">
        <v>1632</v>
      </c>
      <c r="N395" s="33" t="s">
        <v>425</v>
      </c>
      <c r="O395" s="33" t="s">
        <v>425</v>
      </c>
      <c r="P395" s="33" t="s">
        <v>407</v>
      </c>
      <c r="Q395" s="444">
        <v>48323671.189999998</v>
      </c>
      <c r="R395" s="444">
        <v>0</v>
      </c>
      <c r="S395" s="444">
        <v>0</v>
      </c>
      <c r="T395" s="444">
        <v>0</v>
      </c>
      <c r="U395" s="444">
        <v>0</v>
      </c>
      <c r="V395" s="445">
        <v>0</v>
      </c>
      <c r="W395" s="445">
        <v>0</v>
      </c>
      <c r="X395" s="444">
        <v>48323671.189999998</v>
      </c>
      <c r="Y395" s="446">
        <v>43938</v>
      </c>
      <c r="Z395" s="446">
        <v>48323</v>
      </c>
      <c r="AA395" s="444">
        <v>50000000</v>
      </c>
      <c r="AB395" s="444">
        <v>50000000</v>
      </c>
      <c r="AC395" s="444">
        <v>10.641095890410959</v>
      </c>
      <c r="AD395" s="444">
        <v>12.013698630136986</v>
      </c>
      <c r="AE395" s="447">
        <v>2.017E-2</v>
      </c>
      <c r="AF395" s="444">
        <v>514216818.90947944</v>
      </c>
      <c r="AG395" s="445">
        <v>580546022.37849307</v>
      </c>
      <c r="AH395" s="445">
        <v>974688.44790229993</v>
      </c>
      <c r="AI395" s="448">
        <v>10.641095890410959</v>
      </c>
      <c r="AJ395" s="448">
        <v>12.013698630136986</v>
      </c>
      <c r="AK395" s="449">
        <v>2.017E-2</v>
      </c>
      <c r="AL395" s="437" t="s">
        <v>1444</v>
      </c>
    </row>
    <row r="396" spans="1:38" ht="15" customHeight="1">
      <c r="A396" s="33">
        <v>20847000</v>
      </c>
      <c r="B396" s="33">
        <v>1</v>
      </c>
      <c r="C396" s="33">
        <v>1</v>
      </c>
      <c r="D396" s="33">
        <v>1</v>
      </c>
      <c r="E396" s="35" t="s">
        <v>517</v>
      </c>
      <c r="F396" s="35" t="s">
        <v>1365</v>
      </c>
      <c r="G396" s="35" t="s">
        <v>1364</v>
      </c>
      <c r="H396" s="35" t="s">
        <v>1359</v>
      </c>
      <c r="I396" s="35" t="s">
        <v>6</v>
      </c>
      <c r="J396" s="35" t="s">
        <v>1381</v>
      </c>
      <c r="K396" s="33" t="s">
        <v>407</v>
      </c>
      <c r="L396" s="35" t="s">
        <v>12</v>
      </c>
      <c r="M396" s="33" t="s">
        <v>1632</v>
      </c>
      <c r="N396" s="33" t="s">
        <v>426</v>
      </c>
      <c r="O396" s="33" t="s">
        <v>426</v>
      </c>
      <c r="P396" s="33" t="s">
        <v>407</v>
      </c>
      <c r="Q396" s="444">
        <v>350000000</v>
      </c>
      <c r="R396" s="444">
        <v>0</v>
      </c>
      <c r="S396" s="444">
        <v>0</v>
      </c>
      <c r="T396" s="444">
        <v>0</v>
      </c>
      <c r="U396" s="444">
        <v>0</v>
      </c>
      <c r="V396" s="445">
        <v>0</v>
      </c>
      <c r="W396" s="445">
        <v>0</v>
      </c>
      <c r="X396" s="444">
        <v>350000000</v>
      </c>
      <c r="Y396" s="446">
        <v>43956</v>
      </c>
      <c r="Z396" s="446">
        <v>51261</v>
      </c>
      <c r="AA396" s="444">
        <v>350000000</v>
      </c>
      <c r="AB396" s="444">
        <v>350000000</v>
      </c>
      <c r="AC396" s="444">
        <v>18.69041095890411</v>
      </c>
      <c r="AD396" s="444">
        <v>20.013698630136986</v>
      </c>
      <c r="AE396" s="447">
        <v>2.06E-2</v>
      </c>
      <c r="AF396" s="444">
        <v>6541643835.6164389</v>
      </c>
      <c r="AG396" s="445">
        <v>7004794520.547945</v>
      </c>
      <c r="AH396" s="445">
        <v>7210000</v>
      </c>
      <c r="AI396" s="448">
        <v>18.69041095890411</v>
      </c>
      <c r="AJ396" s="448">
        <v>20.013698630136986</v>
      </c>
      <c r="AK396" s="449">
        <v>2.06E-2</v>
      </c>
      <c r="AL396" s="437" t="s">
        <v>1444</v>
      </c>
    </row>
    <row r="397" spans="1:38" ht="15" customHeight="1">
      <c r="A397" s="33">
        <v>20848000</v>
      </c>
      <c r="B397" s="33">
        <v>1</v>
      </c>
      <c r="C397" s="33">
        <v>1</v>
      </c>
      <c r="D397" s="33">
        <v>1</v>
      </c>
      <c r="E397" s="35" t="s">
        <v>517</v>
      </c>
      <c r="F397" s="35" t="s">
        <v>1365</v>
      </c>
      <c r="G397" s="35" t="s">
        <v>1364</v>
      </c>
      <c r="H397" s="35" t="s">
        <v>1359</v>
      </c>
      <c r="I397" s="35" t="s">
        <v>6</v>
      </c>
      <c r="J397" s="35" t="s">
        <v>1381</v>
      </c>
      <c r="K397" s="33" t="s">
        <v>407</v>
      </c>
      <c r="L397" s="35" t="s">
        <v>12</v>
      </c>
      <c r="M397" s="33" t="s">
        <v>1632</v>
      </c>
      <c r="N397" s="33" t="s">
        <v>427</v>
      </c>
      <c r="O397" s="33" t="s">
        <v>427</v>
      </c>
      <c r="P397" s="33" t="s">
        <v>407</v>
      </c>
      <c r="Q397" s="444">
        <v>150000000</v>
      </c>
      <c r="R397" s="444">
        <v>0</v>
      </c>
      <c r="S397" s="444">
        <v>0</v>
      </c>
      <c r="T397" s="444">
        <v>0</v>
      </c>
      <c r="U397" s="444">
        <v>0</v>
      </c>
      <c r="V397" s="445">
        <v>0</v>
      </c>
      <c r="W397" s="445">
        <v>0</v>
      </c>
      <c r="X397" s="444">
        <v>150000000</v>
      </c>
      <c r="Y397" s="446">
        <v>44035</v>
      </c>
      <c r="Z397" s="446">
        <v>49513</v>
      </c>
      <c r="AA397" s="444">
        <v>150000000</v>
      </c>
      <c r="AB397" s="444">
        <v>150000000</v>
      </c>
      <c r="AC397" s="444">
        <v>13.901369863013699</v>
      </c>
      <c r="AD397" s="444">
        <v>15.008219178082191</v>
      </c>
      <c r="AE397" s="447">
        <v>2.035E-2</v>
      </c>
      <c r="AF397" s="444">
        <v>2085205479.4520547</v>
      </c>
      <c r="AG397" s="445">
        <v>2251232876.7123289</v>
      </c>
      <c r="AH397" s="445">
        <v>3052500</v>
      </c>
      <c r="AI397" s="448">
        <v>13.901369863013699</v>
      </c>
      <c r="AJ397" s="448">
        <v>15.008219178082193</v>
      </c>
      <c r="AK397" s="449">
        <v>2.035E-2</v>
      </c>
      <c r="AL397" s="437" t="s">
        <v>1444</v>
      </c>
    </row>
    <row r="398" spans="1:38" ht="15" customHeight="1">
      <c r="A398" s="33">
        <v>20849000</v>
      </c>
      <c r="B398" s="33">
        <v>1</v>
      </c>
      <c r="C398" s="33">
        <v>1</v>
      </c>
      <c r="D398" s="33">
        <v>1</v>
      </c>
      <c r="E398" s="35" t="s">
        <v>517</v>
      </c>
      <c r="F398" s="35" t="s">
        <v>1365</v>
      </c>
      <c r="G398" s="35" t="s">
        <v>1364</v>
      </c>
      <c r="H398" s="35" t="s">
        <v>1359</v>
      </c>
      <c r="I398" s="35" t="s">
        <v>6</v>
      </c>
      <c r="J398" s="35" t="s">
        <v>1381</v>
      </c>
      <c r="K398" s="33" t="s">
        <v>407</v>
      </c>
      <c r="L398" s="35" t="s">
        <v>12</v>
      </c>
      <c r="M398" s="33" t="s">
        <v>1632</v>
      </c>
      <c r="N398" s="33" t="s">
        <v>428</v>
      </c>
      <c r="O398" s="33" t="s">
        <v>428</v>
      </c>
      <c r="P398" s="33" t="s">
        <v>407</v>
      </c>
      <c r="Q398" s="444">
        <v>138251200</v>
      </c>
      <c r="R398" s="444">
        <v>0</v>
      </c>
      <c r="S398" s="444">
        <v>0</v>
      </c>
      <c r="T398" s="444">
        <v>0</v>
      </c>
      <c r="U398" s="444">
        <v>0</v>
      </c>
      <c r="V398" s="445">
        <v>0</v>
      </c>
      <c r="W398" s="445">
        <v>0</v>
      </c>
      <c r="X398" s="444">
        <v>138251200</v>
      </c>
      <c r="Y398" s="446">
        <v>44169</v>
      </c>
      <c r="Z398" s="446">
        <v>49647</v>
      </c>
      <c r="AA398" s="444">
        <v>138251200</v>
      </c>
      <c r="AB398" s="444">
        <v>138251200</v>
      </c>
      <c r="AC398" s="444">
        <v>14.268493150684931</v>
      </c>
      <c r="AD398" s="444">
        <v>15.008219178082191</v>
      </c>
      <c r="AE398" s="447">
        <v>2.06E-2</v>
      </c>
      <c r="AF398" s="444">
        <v>1972636300.2739725</v>
      </c>
      <c r="AG398" s="445">
        <v>2074904311.2328765</v>
      </c>
      <c r="AH398" s="445">
        <v>2847974.72</v>
      </c>
      <c r="AI398" s="448">
        <v>14.268493150684931</v>
      </c>
      <c r="AJ398" s="448">
        <v>15.008219178082191</v>
      </c>
      <c r="AK398" s="449">
        <v>2.06E-2</v>
      </c>
      <c r="AL398" s="437" t="s">
        <v>1444</v>
      </c>
    </row>
    <row r="399" spans="1:38" ht="15" customHeight="1">
      <c r="A399" s="33">
        <v>20789000</v>
      </c>
      <c r="B399" s="33">
        <v>1</v>
      </c>
      <c r="C399" s="33">
        <v>1</v>
      </c>
      <c r="D399" s="33">
        <v>1</v>
      </c>
      <c r="E399" s="35" t="s">
        <v>517</v>
      </c>
      <c r="F399" s="35" t="s">
        <v>1365</v>
      </c>
      <c r="G399" s="35" t="s">
        <v>1364</v>
      </c>
      <c r="H399" s="35" t="s">
        <v>1359</v>
      </c>
      <c r="I399" s="35" t="s">
        <v>6</v>
      </c>
      <c r="J399" s="35" t="s">
        <v>1381</v>
      </c>
      <c r="K399" s="33" t="s">
        <v>407</v>
      </c>
      <c r="L399" s="35" t="s">
        <v>12</v>
      </c>
      <c r="M399" s="33" t="s">
        <v>1632</v>
      </c>
      <c r="N399" s="33" t="s">
        <v>429</v>
      </c>
      <c r="O399" s="33" t="s">
        <v>429</v>
      </c>
      <c r="P399" s="33" t="s">
        <v>407</v>
      </c>
      <c r="Q399" s="444">
        <v>50000000.060000002</v>
      </c>
      <c r="R399" s="444">
        <v>0</v>
      </c>
      <c r="S399" s="444">
        <v>0</v>
      </c>
      <c r="T399" s="444">
        <v>0</v>
      </c>
      <c r="U399" s="444">
        <v>0</v>
      </c>
      <c r="V399" s="445">
        <v>0</v>
      </c>
      <c r="W399" s="445">
        <v>0</v>
      </c>
      <c r="X399" s="444">
        <v>50000000.060000002</v>
      </c>
      <c r="Y399" s="446">
        <v>38995</v>
      </c>
      <c r="Z399" s="446">
        <v>45570</v>
      </c>
      <c r="AA399" s="444">
        <v>200000000</v>
      </c>
      <c r="AB399" s="444">
        <v>200000000</v>
      </c>
      <c r="AC399" s="444">
        <v>3.0986301369863014</v>
      </c>
      <c r="AD399" s="444">
        <v>18.013698630136986</v>
      </c>
      <c r="AE399" s="447">
        <v>1.9630000000000002E-2</v>
      </c>
      <c r="AF399" s="444">
        <v>154931507.03523287</v>
      </c>
      <c r="AG399" s="445">
        <v>900684932.58767128</v>
      </c>
      <c r="AH399" s="445">
        <v>981500.00117780012</v>
      </c>
      <c r="AI399" s="448">
        <v>3.098630136986301</v>
      </c>
      <c r="AJ399" s="448">
        <v>18.013698630136986</v>
      </c>
      <c r="AK399" s="449">
        <v>1.9630000000000002E-2</v>
      </c>
      <c r="AL399" s="437" t="s">
        <v>1444</v>
      </c>
    </row>
    <row r="400" spans="1:38" ht="15" customHeight="1">
      <c r="A400" s="33">
        <v>20790000</v>
      </c>
      <c r="B400" s="33">
        <v>1</v>
      </c>
      <c r="C400" s="33">
        <v>1</v>
      </c>
      <c r="D400" s="33">
        <v>1</v>
      </c>
      <c r="E400" s="35" t="s">
        <v>517</v>
      </c>
      <c r="F400" s="35" t="s">
        <v>1365</v>
      </c>
      <c r="G400" s="35" t="s">
        <v>1364</v>
      </c>
      <c r="H400" s="35" t="s">
        <v>1359</v>
      </c>
      <c r="I400" s="35" t="s">
        <v>6</v>
      </c>
      <c r="J400" s="35" t="s">
        <v>1381</v>
      </c>
      <c r="K400" s="33" t="s">
        <v>407</v>
      </c>
      <c r="L400" s="35" t="s">
        <v>12</v>
      </c>
      <c r="M400" s="33" t="s">
        <v>1632</v>
      </c>
      <c r="N400" s="33" t="s">
        <v>430</v>
      </c>
      <c r="O400" s="33" t="s">
        <v>430</v>
      </c>
      <c r="P400" s="33" t="s">
        <v>407</v>
      </c>
      <c r="Q400" s="444">
        <v>45476250.060000002</v>
      </c>
      <c r="R400" s="444">
        <v>0</v>
      </c>
      <c r="S400" s="444">
        <v>0</v>
      </c>
      <c r="T400" s="444">
        <v>0</v>
      </c>
      <c r="U400" s="444">
        <v>0</v>
      </c>
      <c r="V400" s="445">
        <v>0</v>
      </c>
      <c r="W400" s="445">
        <v>0</v>
      </c>
      <c r="X400" s="444">
        <v>45476250.060000002</v>
      </c>
      <c r="Y400" s="446">
        <v>38995</v>
      </c>
      <c r="Z400" s="446">
        <v>45580</v>
      </c>
      <c r="AA400" s="444">
        <v>250000000</v>
      </c>
      <c r="AB400" s="444">
        <v>181905000</v>
      </c>
      <c r="AC400" s="444">
        <v>3.1260273972602741</v>
      </c>
      <c r="AD400" s="444">
        <v>18.041095890410958</v>
      </c>
      <c r="AE400" s="447">
        <v>1.9630000000000002E-2</v>
      </c>
      <c r="AF400" s="444">
        <v>142160003.61221918</v>
      </c>
      <c r="AG400" s="445">
        <v>820441388.06876707</v>
      </c>
      <c r="AH400" s="445">
        <v>892698.7886778001</v>
      </c>
      <c r="AI400" s="448">
        <v>3.1260273972602741</v>
      </c>
      <c r="AJ400" s="448">
        <v>18.041095890410958</v>
      </c>
      <c r="AK400" s="449">
        <v>1.9630000000000002E-2</v>
      </c>
      <c r="AL400" s="437" t="s">
        <v>1444</v>
      </c>
    </row>
    <row r="401" spans="1:38" ht="15" customHeight="1">
      <c r="A401" s="33">
        <v>20794000</v>
      </c>
      <c r="B401" s="33">
        <v>1</v>
      </c>
      <c r="C401" s="33">
        <v>1</v>
      </c>
      <c r="D401" s="33">
        <v>1</v>
      </c>
      <c r="E401" s="35" t="s">
        <v>517</v>
      </c>
      <c r="F401" s="35" t="s">
        <v>1365</v>
      </c>
      <c r="G401" s="35" t="s">
        <v>1364</v>
      </c>
      <c r="H401" s="35" t="s">
        <v>1359</v>
      </c>
      <c r="I401" s="35" t="s">
        <v>6</v>
      </c>
      <c r="J401" s="35" t="s">
        <v>1381</v>
      </c>
      <c r="K401" s="33" t="s">
        <v>407</v>
      </c>
      <c r="L401" s="35" t="s">
        <v>12</v>
      </c>
      <c r="M401" s="33" t="s">
        <v>1632</v>
      </c>
      <c r="N401" s="33" t="s">
        <v>431</v>
      </c>
      <c r="O401" s="33" t="s">
        <v>431</v>
      </c>
      <c r="P401" s="33" t="s">
        <v>407</v>
      </c>
      <c r="Q401" s="444">
        <v>10150112.75</v>
      </c>
      <c r="R401" s="444">
        <v>0</v>
      </c>
      <c r="S401" s="444">
        <v>0</v>
      </c>
      <c r="T401" s="444">
        <v>0</v>
      </c>
      <c r="U401" s="444">
        <v>0</v>
      </c>
      <c r="V401" s="445">
        <v>0</v>
      </c>
      <c r="W401" s="445">
        <v>0</v>
      </c>
      <c r="X401" s="444">
        <v>10150112.75</v>
      </c>
      <c r="Y401" s="446">
        <v>39094</v>
      </c>
      <c r="Z401" s="446">
        <v>45669</v>
      </c>
      <c r="AA401" s="444">
        <v>50000000</v>
      </c>
      <c r="AB401" s="444">
        <v>42614640.289999999</v>
      </c>
      <c r="AC401" s="444">
        <v>3.3698630136986303</v>
      </c>
      <c r="AD401" s="444">
        <v>18.013698630136986</v>
      </c>
      <c r="AE401" s="447">
        <v>1.6500000000000001E-2</v>
      </c>
      <c r="AF401" s="444">
        <v>34204489.54109589</v>
      </c>
      <c r="AG401" s="445">
        <v>182841072.14041096</v>
      </c>
      <c r="AH401" s="445">
        <v>167476.86037500002</v>
      </c>
      <c r="AI401" s="448">
        <v>3.3698630136986303</v>
      </c>
      <c r="AJ401" s="448">
        <v>18.013698630136986</v>
      </c>
      <c r="AK401" s="449">
        <v>1.6500000000000001E-2</v>
      </c>
      <c r="AL401" s="437" t="s">
        <v>1444</v>
      </c>
    </row>
    <row r="402" spans="1:38" ht="15" customHeight="1">
      <c r="A402" s="33">
        <v>20793000</v>
      </c>
      <c r="B402" s="33">
        <v>1</v>
      </c>
      <c r="C402" s="33">
        <v>1</v>
      </c>
      <c r="D402" s="33">
        <v>1</v>
      </c>
      <c r="E402" s="35" t="s">
        <v>517</v>
      </c>
      <c r="F402" s="35" t="s">
        <v>1365</v>
      </c>
      <c r="G402" s="35" t="s">
        <v>1364</v>
      </c>
      <c r="H402" s="35" t="s">
        <v>1359</v>
      </c>
      <c r="I402" s="35" t="s">
        <v>6</v>
      </c>
      <c r="J402" s="35" t="s">
        <v>1381</v>
      </c>
      <c r="K402" s="33" t="s">
        <v>407</v>
      </c>
      <c r="L402" s="35" t="s">
        <v>12</v>
      </c>
      <c r="M402" s="33" t="s">
        <v>1632</v>
      </c>
      <c r="N402" s="33" t="s">
        <v>432</v>
      </c>
      <c r="O402" s="33" t="s">
        <v>432</v>
      </c>
      <c r="P402" s="33" t="s">
        <v>407</v>
      </c>
      <c r="Q402" s="444">
        <v>68750000.030000001</v>
      </c>
      <c r="R402" s="444">
        <v>0</v>
      </c>
      <c r="S402" s="444">
        <v>0</v>
      </c>
      <c r="T402" s="444">
        <v>0</v>
      </c>
      <c r="U402" s="444">
        <v>0</v>
      </c>
      <c r="V402" s="445">
        <v>0</v>
      </c>
      <c r="W402" s="445">
        <v>0</v>
      </c>
      <c r="X402" s="444">
        <v>68750000.030000001</v>
      </c>
      <c r="Y402" s="446">
        <v>39020</v>
      </c>
      <c r="Z402" s="446">
        <v>45596</v>
      </c>
      <c r="AA402" s="444">
        <v>275000000</v>
      </c>
      <c r="AB402" s="444">
        <v>275000000</v>
      </c>
      <c r="AC402" s="444">
        <v>3.1698630136986301</v>
      </c>
      <c r="AD402" s="444">
        <v>18.016438356164382</v>
      </c>
      <c r="AE402" s="447">
        <v>1.9879999999999998E-2</v>
      </c>
      <c r="AF402" s="444">
        <v>217928082.28687671</v>
      </c>
      <c r="AG402" s="445">
        <v>1238630137.5267944</v>
      </c>
      <c r="AH402" s="445">
        <v>1366750.0005963999</v>
      </c>
      <c r="AI402" s="448">
        <v>3.1698630136986301</v>
      </c>
      <c r="AJ402" s="448">
        <v>18.016438356164382</v>
      </c>
      <c r="AK402" s="449">
        <v>1.9879999999999998E-2</v>
      </c>
      <c r="AL402" s="437" t="s">
        <v>1444</v>
      </c>
    </row>
    <row r="403" spans="1:38" ht="15" customHeight="1">
      <c r="A403" s="33">
        <v>20798000</v>
      </c>
      <c r="B403" s="33">
        <v>1</v>
      </c>
      <c r="C403" s="33">
        <v>1</v>
      </c>
      <c r="D403" s="33">
        <v>1</v>
      </c>
      <c r="E403" s="35" t="s">
        <v>517</v>
      </c>
      <c r="F403" s="35" t="s">
        <v>1365</v>
      </c>
      <c r="G403" s="35" t="s">
        <v>1364</v>
      </c>
      <c r="H403" s="35" t="s">
        <v>1359</v>
      </c>
      <c r="I403" s="35" t="s">
        <v>6</v>
      </c>
      <c r="J403" s="35" t="s">
        <v>1381</v>
      </c>
      <c r="K403" s="33" t="s">
        <v>407</v>
      </c>
      <c r="L403" s="35" t="s">
        <v>12</v>
      </c>
      <c r="M403" s="33" t="s">
        <v>1632</v>
      </c>
      <c r="N403" s="33" t="s">
        <v>433</v>
      </c>
      <c r="O403" s="33" t="s">
        <v>433</v>
      </c>
      <c r="P403" s="33" t="s">
        <v>407</v>
      </c>
      <c r="Q403" s="444">
        <v>57857142.829999998</v>
      </c>
      <c r="R403" s="444">
        <v>0</v>
      </c>
      <c r="S403" s="444">
        <v>0</v>
      </c>
      <c r="T403" s="444">
        <v>0</v>
      </c>
      <c r="U403" s="444">
        <v>0</v>
      </c>
      <c r="V403" s="445">
        <v>0</v>
      </c>
      <c r="W403" s="445">
        <v>0</v>
      </c>
      <c r="X403" s="444">
        <v>57857142.829999998</v>
      </c>
      <c r="Y403" s="446">
        <v>39423</v>
      </c>
      <c r="Z403" s="446">
        <v>46000</v>
      </c>
      <c r="AA403" s="444">
        <v>180000000</v>
      </c>
      <c r="AB403" s="444">
        <v>180000000</v>
      </c>
      <c r="AC403" s="444">
        <v>4.2767123287671236</v>
      </c>
      <c r="AD403" s="444">
        <v>18.019178082191782</v>
      </c>
      <c r="AE403" s="447">
        <v>1.363E-2</v>
      </c>
      <c r="AF403" s="444">
        <v>247438356.04830137</v>
      </c>
      <c r="AG403" s="445">
        <v>1042538159.9805754</v>
      </c>
      <c r="AH403" s="445">
        <v>788592.85677289998</v>
      </c>
      <c r="AI403" s="448">
        <v>4.2767123287671236</v>
      </c>
      <c r="AJ403" s="448">
        <v>18.019178082191782</v>
      </c>
      <c r="AK403" s="449">
        <v>1.363E-2</v>
      </c>
      <c r="AL403" s="437" t="s">
        <v>1444</v>
      </c>
    </row>
    <row r="404" spans="1:38" ht="15" customHeight="1">
      <c r="A404" s="33">
        <v>20799000</v>
      </c>
      <c r="B404" s="33">
        <v>1</v>
      </c>
      <c r="C404" s="33">
        <v>1</v>
      </c>
      <c r="D404" s="33">
        <v>1</v>
      </c>
      <c r="E404" s="35" t="s">
        <v>517</v>
      </c>
      <c r="F404" s="35" t="s">
        <v>1365</v>
      </c>
      <c r="G404" s="35" t="s">
        <v>1364</v>
      </c>
      <c r="H404" s="35" t="s">
        <v>1359</v>
      </c>
      <c r="I404" s="35" t="s">
        <v>6</v>
      </c>
      <c r="J404" s="35" t="s">
        <v>1381</v>
      </c>
      <c r="K404" s="33" t="s">
        <v>407</v>
      </c>
      <c r="L404" s="35" t="s">
        <v>12</v>
      </c>
      <c r="M404" s="33" t="s">
        <v>1632</v>
      </c>
      <c r="N404" s="33" t="s">
        <v>434</v>
      </c>
      <c r="O404" s="33" t="s">
        <v>434</v>
      </c>
      <c r="P404" s="33" t="s">
        <v>407</v>
      </c>
      <c r="Q404" s="444">
        <v>80357142.829999998</v>
      </c>
      <c r="R404" s="444">
        <v>0</v>
      </c>
      <c r="S404" s="444">
        <v>0</v>
      </c>
      <c r="T404" s="444">
        <v>0</v>
      </c>
      <c r="U404" s="444">
        <v>0</v>
      </c>
      <c r="V404" s="445">
        <v>0</v>
      </c>
      <c r="W404" s="445">
        <v>0</v>
      </c>
      <c r="X404" s="444">
        <v>80357142.829999998</v>
      </c>
      <c r="Y404" s="446">
        <v>39425</v>
      </c>
      <c r="Z404" s="446">
        <v>46000</v>
      </c>
      <c r="AA404" s="444">
        <v>250000000</v>
      </c>
      <c r="AB404" s="444">
        <v>250000000</v>
      </c>
      <c r="AC404" s="444">
        <v>4.2767123287671236</v>
      </c>
      <c r="AD404" s="444">
        <v>18.013698630136986</v>
      </c>
      <c r="AE404" s="447">
        <v>1.303E-2</v>
      </c>
      <c r="AF404" s="444">
        <v>343664383.44556165</v>
      </c>
      <c r="AG404" s="445">
        <v>1447529353.718493</v>
      </c>
      <c r="AH404" s="445">
        <v>1047053.5710749</v>
      </c>
      <c r="AI404" s="448">
        <v>4.2767123287671236</v>
      </c>
      <c r="AJ404" s="448">
        <v>18.013698630136986</v>
      </c>
      <c r="AK404" s="449">
        <v>1.303E-2</v>
      </c>
      <c r="AL404" s="437" t="s">
        <v>1444</v>
      </c>
    </row>
    <row r="405" spans="1:38" ht="15" customHeight="1">
      <c r="A405" s="33">
        <v>20797000</v>
      </c>
      <c r="B405" s="33">
        <v>1</v>
      </c>
      <c r="C405" s="33">
        <v>1</v>
      </c>
      <c r="D405" s="33">
        <v>1</v>
      </c>
      <c r="E405" s="35" t="s">
        <v>517</v>
      </c>
      <c r="F405" s="35" t="s">
        <v>1365</v>
      </c>
      <c r="G405" s="35" t="s">
        <v>1364</v>
      </c>
      <c r="H405" s="35" t="s">
        <v>1359</v>
      </c>
      <c r="I405" s="35" t="s">
        <v>6</v>
      </c>
      <c r="J405" s="35" t="s">
        <v>1381</v>
      </c>
      <c r="K405" s="33" t="s">
        <v>407</v>
      </c>
      <c r="L405" s="35" t="s">
        <v>12</v>
      </c>
      <c r="M405" s="33" t="s">
        <v>1632</v>
      </c>
      <c r="N405" s="33" t="s">
        <v>435</v>
      </c>
      <c r="O405" s="33" t="s">
        <v>435</v>
      </c>
      <c r="P405" s="33" t="s">
        <v>407</v>
      </c>
      <c r="Q405" s="444">
        <v>32581046.719999999</v>
      </c>
      <c r="R405" s="444">
        <v>0</v>
      </c>
      <c r="S405" s="444">
        <v>0</v>
      </c>
      <c r="T405" s="444">
        <v>0</v>
      </c>
      <c r="U405" s="444">
        <v>0</v>
      </c>
      <c r="V405" s="445">
        <v>0</v>
      </c>
      <c r="W405" s="445">
        <v>0</v>
      </c>
      <c r="X405" s="444">
        <v>32581046.719999999</v>
      </c>
      <c r="Y405" s="446">
        <v>39415</v>
      </c>
      <c r="Z405" s="446">
        <v>45990</v>
      </c>
      <c r="AA405" s="444">
        <v>100000000</v>
      </c>
      <c r="AB405" s="444">
        <v>100000000</v>
      </c>
      <c r="AC405" s="444">
        <v>4.2493150684931509</v>
      </c>
      <c r="AD405" s="444">
        <v>18.013698630136986</v>
      </c>
      <c r="AE405" s="447">
        <v>1.363E-2</v>
      </c>
      <c r="AF405" s="444">
        <v>138447132.77457535</v>
      </c>
      <c r="AG405" s="445">
        <v>586905156.66849315</v>
      </c>
      <c r="AH405" s="445">
        <v>444079.66679359996</v>
      </c>
      <c r="AI405" s="448">
        <v>4.2493150684931509</v>
      </c>
      <c r="AJ405" s="448">
        <v>18.013698630136986</v>
      </c>
      <c r="AK405" s="449">
        <v>1.363E-2</v>
      </c>
      <c r="AL405" s="437" t="s">
        <v>1444</v>
      </c>
    </row>
    <row r="406" spans="1:38" ht="15" customHeight="1">
      <c r="A406" s="33">
        <v>20801000</v>
      </c>
      <c r="B406" s="33">
        <v>1</v>
      </c>
      <c r="C406" s="33">
        <v>1</v>
      </c>
      <c r="D406" s="33">
        <v>1</v>
      </c>
      <c r="E406" s="35" t="s">
        <v>517</v>
      </c>
      <c r="F406" s="35" t="s">
        <v>1365</v>
      </c>
      <c r="G406" s="35" t="s">
        <v>1364</v>
      </c>
      <c r="H406" s="35" t="s">
        <v>1359</v>
      </c>
      <c r="I406" s="35" t="s">
        <v>6</v>
      </c>
      <c r="J406" s="35" t="s">
        <v>1381</v>
      </c>
      <c r="K406" s="33" t="s">
        <v>407</v>
      </c>
      <c r="L406" s="35" t="s">
        <v>12</v>
      </c>
      <c r="M406" s="33" t="s">
        <v>1632</v>
      </c>
      <c r="N406" s="33" t="s">
        <v>436</v>
      </c>
      <c r="O406" s="33" t="s">
        <v>436</v>
      </c>
      <c r="P406" s="33" t="s">
        <v>407</v>
      </c>
      <c r="Q406" s="444">
        <v>41666666.619999997</v>
      </c>
      <c r="R406" s="444">
        <v>0</v>
      </c>
      <c r="S406" s="444">
        <v>4166666.67</v>
      </c>
      <c r="T406" s="444">
        <v>546142.36</v>
      </c>
      <c r="U406" s="444">
        <v>0</v>
      </c>
      <c r="V406" s="445">
        <v>0</v>
      </c>
      <c r="W406" s="445">
        <v>0</v>
      </c>
      <c r="X406" s="444">
        <v>37499999.949999996</v>
      </c>
      <c r="Y406" s="446">
        <v>40218</v>
      </c>
      <c r="Z406" s="446">
        <v>45990</v>
      </c>
      <c r="AA406" s="444">
        <v>100000000</v>
      </c>
      <c r="AB406" s="444">
        <v>100000000</v>
      </c>
      <c r="AC406" s="444">
        <v>4.2493150684931509</v>
      </c>
      <c r="AD406" s="444">
        <v>15.813698630136987</v>
      </c>
      <c r="AE406" s="447">
        <v>2.6070000000000003E-2</v>
      </c>
      <c r="AF406" s="444">
        <v>159349314.85602739</v>
      </c>
      <c r="AG406" s="445">
        <v>593013697.83945203</v>
      </c>
      <c r="AH406" s="445">
        <v>977624.99869649997</v>
      </c>
      <c r="AI406" s="448">
        <v>4.2493150684931509</v>
      </c>
      <c r="AJ406" s="448">
        <v>15.813698630136987</v>
      </c>
      <c r="AK406" s="449">
        <v>2.6070000000000003E-2</v>
      </c>
      <c r="AL406" s="437" t="s">
        <v>1444</v>
      </c>
    </row>
    <row r="407" spans="1:38" ht="15" customHeight="1">
      <c r="A407" s="33">
        <v>20804000</v>
      </c>
      <c r="B407" s="33">
        <v>1</v>
      </c>
      <c r="C407" s="33">
        <v>1</v>
      </c>
      <c r="D407" s="33">
        <v>1</v>
      </c>
      <c r="E407" s="35" t="s">
        <v>517</v>
      </c>
      <c r="F407" s="35" t="s">
        <v>1365</v>
      </c>
      <c r="G407" s="35" t="s">
        <v>1364</v>
      </c>
      <c r="H407" s="35" t="s">
        <v>1359</v>
      </c>
      <c r="I407" s="35" t="s">
        <v>6</v>
      </c>
      <c r="J407" s="35" t="s">
        <v>1381</v>
      </c>
      <c r="K407" s="33" t="s">
        <v>407</v>
      </c>
      <c r="L407" s="35" t="s">
        <v>12</v>
      </c>
      <c r="M407" s="33" t="s">
        <v>1632</v>
      </c>
      <c r="N407" s="33" t="s">
        <v>437</v>
      </c>
      <c r="O407" s="33" t="s">
        <v>437</v>
      </c>
      <c r="P407" s="33" t="s">
        <v>407</v>
      </c>
      <c r="Q407" s="444">
        <v>23809523.899999999</v>
      </c>
      <c r="R407" s="444">
        <v>0</v>
      </c>
      <c r="S407" s="444">
        <v>0</v>
      </c>
      <c r="T407" s="444">
        <v>0</v>
      </c>
      <c r="U407" s="444">
        <v>0</v>
      </c>
      <c r="V407" s="445">
        <v>0</v>
      </c>
      <c r="W407" s="445">
        <v>0</v>
      </c>
      <c r="X407" s="444">
        <v>23809523.899999999</v>
      </c>
      <c r="Y407" s="446">
        <v>40256</v>
      </c>
      <c r="Z407" s="446">
        <v>44639</v>
      </c>
      <c r="AA407" s="444">
        <v>250000000</v>
      </c>
      <c r="AB407" s="444">
        <v>250000000</v>
      </c>
      <c r="AC407" s="444">
        <v>0.54794520547945202</v>
      </c>
      <c r="AD407" s="444">
        <v>12.008219178082191</v>
      </c>
      <c r="AE407" s="447">
        <v>2.5760000000000002E-2</v>
      </c>
      <c r="AF407" s="444">
        <v>13046314.465753423</v>
      </c>
      <c r="AG407" s="445">
        <v>285909981.51698625</v>
      </c>
      <c r="AH407" s="445">
        <v>613333.33566400001</v>
      </c>
      <c r="AI407" s="448">
        <v>0.54794520547945202</v>
      </c>
      <c r="AJ407" s="448">
        <v>12.008219178082191</v>
      </c>
      <c r="AK407" s="449">
        <v>2.5760000000000002E-2</v>
      </c>
      <c r="AL407" s="437" t="s">
        <v>1444</v>
      </c>
    </row>
    <row r="408" spans="1:38" ht="15" customHeight="1">
      <c r="A408" s="33">
        <v>20805000</v>
      </c>
      <c r="B408" s="33">
        <v>1</v>
      </c>
      <c r="C408" s="33">
        <v>1</v>
      </c>
      <c r="D408" s="33">
        <v>1</v>
      </c>
      <c r="E408" s="35" t="s">
        <v>517</v>
      </c>
      <c r="F408" s="35" t="s">
        <v>1365</v>
      </c>
      <c r="G408" s="35" t="s">
        <v>1364</v>
      </c>
      <c r="H408" s="35" t="s">
        <v>1359</v>
      </c>
      <c r="I408" s="35" t="s">
        <v>6</v>
      </c>
      <c r="J408" s="35" t="s">
        <v>1381</v>
      </c>
      <c r="K408" s="33" t="s">
        <v>407</v>
      </c>
      <c r="L408" s="35" t="s">
        <v>12</v>
      </c>
      <c r="M408" s="33" t="s">
        <v>1632</v>
      </c>
      <c r="N408" s="33" t="s">
        <v>438</v>
      </c>
      <c r="O408" s="33" t="s">
        <v>438</v>
      </c>
      <c r="P408" s="33" t="s">
        <v>407</v>
      </c>
      <c r="Q408" s="444">
        <v>73834515.379999995</v>
      </c>
      <c r="R408" s="444">
        <v>0</v>
      </c>
      <c r="S408" s="444">
        <v>0</v>
      </c>
      <c r="T408" s="444">
        <v>0</v>
      </c>
      <c r="U408" s="444">
        <v>0</v>
      </c>
      <c r="V408" s="445">
        <v>0</v>
      </c>
      <c r="W408" s="445">
        <v>0</v>
      </c>
      <c r="X408" s="444">
        <v>73834515.379999995</v>
      </c>
      <c r="Y408" s="446">
        <v>40260</v>
      </c>
      <c r="Z408" s="446">
        <v>46835</v>
      </c>
      <c r="AA408" s="444">
        <v>255303921.38</v>
      </c>
      <c r="AB408" s="444">
        <v>146467528.34999999</v>
      </c>
      <c r="AC408" s="444">
        <v>6.5643835616438357</v>
      </c>
      <c r="AD408" s="444">
        <v>18.013698630136986</v>
      </c>
      <c r="AE408" s="447">
        <v>2.9086666666666663E-2</v>
      </c>
      <c r="AF408" s="444">
        <v>484678079.04241091</v>
      </c>
      <c r="AG408" s="445">
        <v>1330032708.5575342</v>
      </c>
      <c r="AH408" s="445">
        <v>2147599.937352933</v>
      </c>
      <c r="AI408" s="448">
        <v>6.5643835616438357</v>
      </c>
      <c r="AJ408" s="448">
        <v>18.013698630136986</v>
      </c>
      <c r="AK408" s="449">
        <v>2.9086666666666663E-2</v>
      </c>
      <c r="AL408" s="437" t="s">
        <v>1444</v>
      </c>
    </row>
    <row r="409" spans="1:38" ht="15" customHeight="1">
      <c r="A409" s="33">
        <v>20808000</v>
      </c>
      <c r="B409" s="33">
        <v>1</v>
      </c>
      <c r="C409" s="33">
        <v>1</v>
      </c>
      <c r="D409" s="33">
        <v>1</v>
      </c>
      <c r="E409" s="35" t="s">
        <v>517</v>
      </c>
      <c r="F409" s="35" t="s">
        <v>1365</v>
      </c>
      <c r="G409" s="35" t="s">
        <v>1364</v>
      </c>
      <c r="H409" s="35" t="s">
        <v>1359</v>
      </c>
      <c r="I409" s="35" t="s">
        <v>6</v>
      </c>
      <c r="J409" s="35" t="s">
        <v>1381</v>
      </c>
      <c r="K409" s="33" t="s">
        <v>407</v>
      </c>
      <c r="L409" s="35" t="s">
        <v>12</v>
      </c>
      <c r="M409" s="33" t="s">
        <v>1632</v>
      </c>
      <c r="N409" s="33" t="s">
        <v>439</v>
      </c>
      <c r="O409" s="33" t="s">
        <v>439</v>
      </c>
      <c r="P409" s="33" t="s">
        <v>407</v>
      </c>
      <c r="Q409" s="444">
        <v>164929449.31999999</v>
      </c>
      <c r="R409" s="444">
        <v>0</v>
      </c>
      <c r="S409" s="444">
        <v>0</v>
      </c>
      <c r="T409" s="444">
        <v>0</v>
      </c>
      <c r="U409" s="444">
        <v>0</v>
      </c>
      <c r="V409" s="445">
        <v>0</v>
      </c>
      <c r="W409" s="445">
        <v>0</v>
      </c>
      <c r="X409" s="444">
        <v>164929449.31999999</v>
      </c>
      <c r="Y409" s="446">
        <v>40512</v>
      </c>
      <c r="Z409" s="446">
        <v>47087</v>
      </c>
      <c r="AA409" s="444">
        <v>300000000</v>
      </c>
      <c r="AB409" s="444">
        <v>300000000</v>
      </c>
      <c r="AC409" s="444">
        <v>7.2547945205479456</v>
      </c>
      <c r="AD409" s="444">
        <v>18.013698630136986</v>
      </c>
      <c r="AE409" s="447">
        <v>2.6600000000000002E-2</v>
      </c>
      <c r="AF409" s="444">
        <v>1196529265.2037261</v>
      </c>
      <c r="AG409" s="445">
        <v>2970989395.2849312</v>
      </c>
      <c r="AH409" s="445">
        <v>4387123.3519120002</v>
      </c>
      <c r="AI409" s="448">
        <v>7.2547945205479456</v>
      </c>
      <c r="AJ409" s="448">
        <v>18.013698630136986</v>
      </c>
      <c r="AK409" s="449">
        <v>2.6600000000000002E-2</v>
      </c>
      <c r="AL409" s="437" t="s">
        <v>1444</v>
      </c>
    </row>
    <row r="410" spans="1:38" ht="15" customHeight="1">
      <c r="A410" s="33">
        <v>20807000</v>
      </c>
      <c r="B410" s="33">
        <v>1</v>
      </c>
      <c r="C410" s="33">
        <v>1</v>
      </c>
      <c r="D410" s="33">
        <v>1</v>
      </c>
      <c r="E410" s="35" t="s">
        <v>517</v>
      </c>
      <c r="F410" s="35" t="s">
        <v>1365</v>
      </c>
      <c r="G410" s="35" t="s">
        <v>1364</v>
      </c>
      <c r="H410" s="35" t="s">
        <v>1359</v>
      </c>
      <c r="I410" s="35" t="s">
        <v>6</v>
      </c>
      <c r="J410" s="35" t="s">
        <v>1381</v>
      </c>
      <c r="K410" s="33" t="s">
        <v>407</v>
      </c>
      <c r="L410" s="35" t="s">
        <v>12</v>
      </c>
      <c r="M410" s="33" t="s">
        <v>1632</v>
      </c>
      <c r="N410" s="33" t="s">
        <v>440</v>
      </c>
      <c r="O410" s="33" t="s">
        <v>440</v>
      </c>
      <c r="P410" s="33" t="s">
        <v>407</v>
      </c>
      <c r="Q410" s="444">
        <v>35714285.649999999</v>
      </c>
      <c r="R410" s="444">
        <v>0</v>
      </c>
      <c r="S410" s="444">
        <v>0</v>
      </c>
      <c r="T410" s="444">
        <v>0</v>
      </c>
      <c r="U410" s="444">
        <v>0</v>
      </c>
      <c r="V410" s="445">
        <v>0</v>
      </c>
      <c r="W410" s="445">
        <v>0</v>
      </c>
      <c r="X410" s="444">
        <v>35714285.649999999</v>
      </c>
      <c r="Y410" s="446">
        <v>40512</v>
      </c>
      <c r="Z410" s="446">
        <v>44895</v>
      </c>
      <c r="AA410" s="444">
        <v>250000000</v>
      </c>
      <c r="AB410" s="444">
        <v>250000000</v>
      </c>
      <c r="AC410" s="444">
        <v>1.2493150684931507</v>
      </c>
      <c r="AD410" s="444">
        <v>12.008219178082191</v>
      </c>
      <c r="AE410" s="447">
        <v>2.5499999999999998E-2</v>
      </c>
      <c r="AF410" s="444">
        <v>44618395.223013699</v>
      </c>
      <c r="AG410" s="445">
        <v>428864969.87383556</v>
      </c>
      <c r="AH410" s="445">
        <v>910714.28407499986</v>
      </c>
      <c r="AI410" s="448">
        <v>1.2493150684931507</v>
      </c>
      <c r="AJ410" s="448">
        <v>12.008219178082191</v>
      </c>
      <c r="AK410" s="449">
        <v>2.5499999999999998E-2</v>
      </c>
      <c r="AL410" s="437" t="s">
        <v>1444</v>
      </c>
    </row>
    <row r="411" spans="1:38" ht="15" customHeight="1">
      <c r="A411" s="33">
        <v>20809000</v>
      </c>
      <c r="B411" s="33">
        <v>1</v>
      </c>
      <c r="C411" s="33">
        <v>1</v>
      </c>
      <c r="D411" s="33">
        <v>1</v>
      </c>
      <c r="E411" s="35" t="s">
        <v>517</v>
      </c>
      <c r="F411" s="35" t="s">
        <v>1365</v>
      </c>
      <c r="G411" s="35" t="s">
        <v>1364</v>
      </c>
      <c r="H411" s="35" t="s">
        <v>1359</v>
      </c>
      <c r="I411" s="35" t="s">
        <v>6</v>
      </c>
      <c r="J411" s="35" t="s">
        <v>1381</v>
      </c>
      <c r="K411" s="33" t="s">
        <v>407</v>
      </c>
      <c r="L411" s="35" t="s">
        <v>12</v>
      </c>
      <c r="M411" s="33" t="s">
        <v>1632</v>
      </c>
      <c r="N411" s="33" t="s">
        <v>441</v>
      </c>
      <c r="O411" s="33" t="s">
        <v>441</v>
      </c>
      <c r="P411" s="33" t="s">
        <v>407</v>
      </c>
      <c r="Q411" s="444">
        <v>10883578.210000001</v>
      </c>
      <c r="R411" s="444">
        <v>0</v>
      </c>
      <c r="S411" s="444">
        <v>0</v>
      </c>
      <c r="T411" s="444">
        <v>0</v>
      </c>
      <c r="U411" s="444">
        <v>0</v>
      </c>
      <c r="V411" s="445">
        <v>0</v>
      </c>
      <c r="W411" s="445">
        <v>0</v>
      </c>
      <c r="X411" s="444">
        <v>10883578.210000001</v>
      </c>
      <c r="Y411" s="446">
        <v>40720</v>
      </c>
      <c r="Z411" s="446">
        <v>47297</v>
      </c>
      <c r="AA411" s="444">
        <v>66726740.520000003</v>
      </c>
      <c r="AB411" s="444">
        <v>18557373</v>
      </c>
      <c r="AC411" s="444">
        <v>7.8301369863013699</v>
      </c>
      <c r="AD411" s="444">
        <v>18.019178082191782</v>
      </c>
      <c r="AE411" s="447">
        <v>2.664E-2</v>
      </c>
      <c r="AF411" s="444">
        <v>85219908.285424665</v>
      </c>
      <c r="AG411" s="445">
        <v>196113133.93745208</v>
      </c>
      <c r="AH411" s="445">
        <v>289938.5235144</v>
      </c>
      <c r="AI411" s="448">
        <v>7.8301369863013699</v>
      </c>
      <c r="AJ411" s="448">
        <v>18.019178082191782</v>
      </c>
      <c r="AK411" s="449">
        <v>2.6639999999999997E-2</v>
      </c>
      <c r="AL411" s="437" t="s">
        <v>1444</v>
      </c>
    </row>
    <row r="412" spans="1:38" ht="15" customHeight="1">
      <c r="A412" s="33">
        <v>20811000</v>
      </c>
      <c r="B412" s="33">
        <v>1</v>
      </c>
      <c r="C412" s="33">
        <v>1</v>
      </c>
      <c r="D412" s="33">
        <v>1</v>
      </c>
      <c r="E412" s="35" t="s">
        <v>517</v>
      </c>
      <c r="F412" s="35" t="s">
        <v>1365</v>
      </c>
      <c r="G412" s="35" t="s">
        <v>1364</v>
      </c>
      <c r="H412" s="35" t="s">
        <v>1359</v>
      </c>
      <c r="I412" s="35" t="s">
        <v>6</v>
      </c>
      <c r="J412" s="35" t="s">
        <v>1381</v>
      </c>
      <c r="K412" s="33" t="s">
        <v>407</v>
      </c>
      <c r="L412" s="35" t="s">
        <v>12</v>
      </c>
      <c r="M412" s="33" t="s">
        <v>1632</v>
      </c>
      <c r="N412" s="33" t="s">
        <v>442</v>
      </c>
      <c r="O412" s="33" t="s">
        <v>442</v>
      </c>
      <c r="P412" s="33" t="s">
        <v>407</v>
      </c>
      <c r="Q412" s="444">
        <v>41788608.469999999</v>
      </c>
      <c r="R412" s="444">
        <v>0</v>
      </c>
      <c r="S412" s="444">
        <v>0</v>
      </c>
      <c r="T412" s="444">
        <v>0</v>
      </c>
      <c r="U412" s="444">
        <v>0</v>
      </c>
      <c r="V412" s="445">
        <v>0</v>
      </c>
      <c r="W412" s="445">
        <v>0</v>
      </c>
      <c r="X412" s="444">
        <v>41788608.469999999</v>
      </c>
      <c r="Y412" s="446">
        <v>41085</v>
      </c>
      <c r="Z412" s="446">
        <v>46563</v>
      </c>
      <c r="AA412" s="444">
        <v>84000000</v>
      </c>
      <c r="AB412" s="444">
        <v>83263495.359999999</v>
      </c>
      <c r="AC412" s="444">
        <v>5.8191780821917805</v>
      </c>
      <c r="AD412" s="444">
        <v>15.008219178082191</v>
      </c>
      <c r="AE412" s="447">
        <v>2.614E-2</v>
      </c>
      <c r="AF412" s="444">
        <v>243175354.49391779</v>
      </c>
      <c r="AG412" s="445">
        <v>627172595.06482184</v>
      </c>
      <c r="AH412" s="445">
        <v>1092354.2254057999</v>
      </c>
      <c r="AI412" s="448">
        <v>5.8191780821917805</v>
      </c>
      <c r="AJ412" s="448">
        <v>15.008219178082191</v>
      </c>
      <c r="AK412" s="449">
        <v>2.614E-2</v>
      </c>
      <c r="AL412" s="437" t="s">
        <v>1444</v>
      </c>
    </row>
    <row r="413" spans="1:38" ht="15" customHeight="1">
      <c r="A413" s="33">
        <v>20812000</v>
      </c>
      <c r="B413" s="33">
        <v>1</v>
      </c>
      <c r="C413" s="33">
        <v>1</v>
      </c>
      <c r="D413" s="33">
        <v>1</v>
      </c>
      <c r="E413" s="35" t="s">
        <v>517</v>
      </c>
      <c r="F413" s="35" t="s">
        <v>1365</v>
      </c>
      <c r="G413" s="35" t="s">
        <v>1364</v>
      </c>
      <c r="H413" s="35" t="s">
        <v>1359</v>
      </c>
      <c r="I413" s="35" t="s">
        <v>6</v>
      </c>
      <c r="J413" s="35" t="s">
        <v>1381</v>
      </c>
      <c r="K413" s="33" t="s">
        <v>407</v>
      </c>
      <c r="L413" s="35" t="s">
        <v>12</v>
      </c>
      <c r="M413" s="33" t="s">
        <v>1632</v>
      </c>
      <c r="N413" s="33" t="s">
        <v>443</v>
      </c>
      <c r="O413" s="33" t="s">
        <v>443</v>
      </c>
      <c r="P413" s="33" t="s">
        <v>407</v>
      </c>
      <c r="Q413" s="444">
        <v>1833333.28</v>
      </c>
      <c r="R413" s="444">
        <v>0</v>
      </c>
      <c r="S413" s="444">
        <v>0</v>
      </c>
      <c r="T413" s="444">
        <v>0</v>
      </c>
      <c r="U413" s="444">
        <v>0</v>
      </c>
      <c r="V413" s="445">
        <v>0</v>
      </c>
      <c r="W413" s="445">
        <v>0</v>
      </c>
      <c r="X413" s="444">
        <v>1833333.28</v>
      </c>
      <c r="Y413" s="446">
        <v>41085</v>
      </c>
      <c r="Z413" s="446">
        <v>45468</v>
      </c>
      <c r="AA413" s="444">
        <v>5500000</v>
      </c>
      <c r="AB413" s="444">
        <v>5500000</v>
      </c>
      <c r="AC413" s="444">
        <v>2.8191780821917809</v>
      </c>
      <c r="AD413" s="444">
        <v>12.008219178082191</v>
      </c>
      <c r="AE413" s="447">
        <v>2.75E-2</v>
      </c>
      <c r="AF413" s="444">
        <v>5168493.0003287671</v>
      </c>
      <c r="AG413" s="445">
        <v>22015067.852712329</v>
      </c>
      <c r="AH413" s="445">
        <v>50416.665200000003</v>
      </c>
      <c r="AI413" s="448">
        <v>2.8191780821917809</v>
      </c>
      <c r="AJ413" s="448">
        <v>12.008219178082191</v>
      </c>
      <c r="AK413" s="449">
        <v>2.75E-2</v>
      </c>
      <c r="AL413" s="437" t="s">
        <v>1444</v>
      </c>
    </row>
    <row r="414" spans="1:38" ht="15" customHeight="1">
      <c r="A414" s="33">
        <v>20814000</v>
      </c>
      <c r="B414" s="33">
        <v>1</v>
      </c>
      <c r="C414" s="33">
        <v>1</v>
      </c>
      <c r="D414" s="33">
        <v>1</v>
      </c>
      <c r="E414" s="35" t="s">
        <v>517</v>
      </c>
      <c r="F414" s="35" t="s">
        <v>1365</v>
      </c>
      <c r="G414" s="35" t="s">
        <v>1364</v>
      </c>
      <c r="H414" s="35" t="s">
        <v>1359</v>
      </c>
      <c r="I414" s="35" t="s">
        <v>6</v>
      </c>
      <c r="J414" s="35" t="s">
        <v>1381</v>
      </c>
      <c r="K414" s="33" t="s">
        <v>407</v>
      </c>
      <c r="L414" s="35" t="s">
        <v>12</v>
      </c>
      <c r="M414" s="33" t="s">
        <v>1632</v>
      </c>
      <c r="N414" s="33" t="s">
        <v>444</v>
      </c>
      <c r="O414" s="33" t="s">
        <v>444</v>
      </c>
      <c r="P414" s="33" t="s">
        <v>407</v>
      </c>
      <c r="Q414" s="444">
        <v>10899854.709000001</v>
      </c>
      <c r="R414" s="444">
        <v>0</v>
      </c>
      <c r="S414" s="444">
        <v>0</v>
      </c>
      <c r="T414" s="444">
        <v>0</v>
      </c>
      <c r="U414" s="444">
        <v>0</v>
      </c>
      <c r="V414" s="445">
        <v>0</v>
      </c>
      <c r="W414" s="445">
        <v>0</v>
      </c>
      <c r="X414" s="444">
        <v>10899854.709000001</v>
      </c>
      <c r="Y414" s="446">
        <v>41187</v>
      </c>
      <c r="Z414" s="446">
        <v>45570</v>
      </c>
      <c r="AA414" s="444">
        <v>31000000</v>
      </c>
      <c r="AB414" s="444">
        <v>31000000</v>
      </c>
      <c r="AC414" s="444">
        <v>3.0986301369863014</v>
      </c>
      <c r="AD414" s="444">
        <v>12.008219178082191</v>
      </c>
      <c r="AE414" s="447">
        <v>3.9570000000000001E-2</v>
      </c>
      <c r="AF414" s="444">
        <v>33774618.290079452</v>
      </c>
      <c r="AG414" s="445">
        <v>130887844.35492329</v>
      </c>
      <c r="AH414" s="445">
        <v>431307.25083513005</v>
      </c>
      <c r="AI414" s="448">
        <v>3.098630136986301</v>
      </c>
      <c r="AJ414" s="448">
        <v>12.008219178082191</v>
      </c>
      <c r="AK414" s="449">
        <v>3.9570000000000001E-2</v>
      </c>
      <c r="AL414" s="437" t="s">
        <v>1444</v>
      </c>
    </row>
    <row r="415" spans="1:38" ht="15" customHeight="1">
      <c r="A415" s="33">
        <v>20815000</v>
      </c>
      <c r="B415" s="33">
        <v>1</v>
      </c>
      <c r="C415" s="33">
        <v>1</v>
      </c>
      <c r="D415" s="33">
        <v>1</v>
      </c>
      <c r="E415" s="35" t="s">
        <v>517</v>
      </c>
      <c r="F415" s="35" t="s">
        <v>1365</v>
      </c>
      <c r="G415" s="35" t="s">
        <v>1364</v>
      </c>
      <c r="H415" s="35" t="s">
        <v>1359</v>
      </c>
      <c r="I415" s="35" t="s">
        <v>6</v>
      </c>
      <c r="J415" s="35" t="s">
        <v>1381</v>
      </c>
      <c r="K415" s="33" t="s">
        <v>407</v>
      </c>
      <c r="L415" s="35" t="s">
        <v>12</v>
      </c>
      <c r="M415" s="33" t="s">
        <v>1632</v>
      </c>
      <c r="N415" s="33" t="s">
        <v>445</v>
      </c>
      <c r="O415" s="33" t="s">
        <v>445</v>
      </c>
      <c r="P415" s="33" t="s">
        <v>407</v>
      </c>
      <c r="Q415" s="444">
        <v>28571428.585999999</v>
      </c>
      <c r="R415" s="444">
        <v>0</v>
      </c>
      <c r="S415" s="444">
        <v>0</v>
      </c>
      <c r="T415" s="444">
        <v>0</v>
      </c>
      <c r="U415" s="444">
        <v>0</v>
      </c>
      <c r="V415" s="445">
        <v>0</v>
      </c>
      <c r="W415" s="445">
        <v>0</v>
      </c>
      <c r="X415" s="444">
        <v>28571428.585999999</v>
      </c>
      <c r="Y415" s="446">
        <v>41368</v>
      </c>
      <c r="Z415" s="446">
        <v>45751</v>
      </c>
      <c r="AA415" s="444">
        <v>75000000</v>
      </c>
      <c r="AB415" s="444">
        <v>75000000</v>
      </c>
      <c r="AC415" s="444">
        <v>3.5945205479452054</v>
      </c>
      <c r="AD415" s="444">
        <v>12.008219178082191</v>
      </c>
      <c r="AE415" s="447">
        <v>2.801E-2</v>
      </c>
      <c r="AF415" s="444">
        <v>102700587.13652602</v>
      </c>
      <c r="AG415" s="445">
        <v>343091976.69161093</v>
      </c>
      <c r="AH415" s="445">
        <v>800285.71469386003</v>
      </c>
      <c r="AI415" s="448">
        <v>3.5945205479452054</v>
      </c>
      <c r="AJ415" s="448">
        <v>12.008219178082191</v>
      </c>
      <c r="AK415" s="449">
        <v>2.8010000000000004E-2</v>
      </c>
      <c r="AL415" s="437" t="s">
        <v>1444</v>
      </c>
    </row>
    <row r="416" spans="1:38" ht="15" customHeight="1">
      <c r="A416" s="33">
        <v>20817000</v>
      </c>
      <c r="B416" s="33">
        <v>1</v>
      </c>
      <c r="C416" s="33">
        <v>1</v>
      </c>
      <c r="D416" s="33">
        <v>1</v>
      </c>
      <c r="E416" s="35" t="s">
        <v>517</v>
      </c>
      <c r="F416" s="35" t="s">
        <v>1365</v>
      </c>
      <c r="G416" s="35" t="s">
        <v>1364</v>
      </c>
      <c r="H416" s="35" t="s">
        <v>1359</v>
      </c>
      <c r="I416" s="35" t="s">
        <v>6</v>
      </c>
      <c r="J416" s="35" t="s">
        <v>1381</v>
      </c>
      <c r="K416" s="33" t="s">
        <v>407</v>
      </c>
      <c r="L416" s="35" t="s">
        <v>12</v>
      </c>
      <c r="M416" s="33" t="s">
        <v>1632</v>
      </c>
      <c r="N416" s="33" t="s">
        <v>446</v>
      </c>
      <c r="O416" s="33" t="s">
        <v>446</v>
      </c>
      <c r="P416" s="33" t="s">
        <v>407</v>
      </c>
      <c r="Q416" s="444">
        <v>126903463.23</v>
      </c>
      <c r="R416" s="444">
        <v>0</v>
      </c>
      <c r="S416" s="444">
        <v>0</v>
      </c>
      <c r="T416" s="444">
        <v>0</v>
      </c>
      <c r="U416" s="444">
        <v>0</v>
      </c>
      <c r="V416" s="445">
        <v>0</v>
      </c>
      <c r="W416" s="445">
        <v>0</v>
      </c>
      <c r="X416" s="444">
        <v>126903463.23</v>
      </c>
      <c r="Y416" s="446">
        <v>41611</v>
      </c>
      <c r="Z416" s="446">
        <v>47090</v>
      </c>
      <c r="AA416" s="444">
        <v>184093889.5</v>
      </c>
      <c r="AB416" s="444">
        <v>181750869.44</v>
      </c>
      <c r="AC416" s="444">
        <v>7.2630136986301368</v>
      </c>
      <c r="AD416" s="444">
        <v>15.010958904109589</v>
      </c>
      <c r="AE416" s="447">
        <v>2.8590000000000001E-2</v>
      </c>
      <c r="AF416" s="444">
        <v>921701591.8430959</v>
      </c>
      <c r="AG416" s="445">
        <v>1904942671.3347125</v>
      </c>
      <c r="AH416" s="445">
        <v>3628170.0137457</v>
      </c>
      <c r="AI416" s="448">
        <v>7.2630136986301368</v>
      </c>
      <c r="AJ416" s="448">
        <v>15.010958904109589</v>
      </c>
      <c r="AK416" s="449">
        <v>2.8590000000000001E-2</v>
      </c>
      <c r="AL416" s="437" t="s">
        <v>1444</v>
      </c>
    </row>
    <row r="417" spans="1:38" ht="15" customHeight="1">
      <c r="A417" s="33">
        <v>20817001</v>
      </c>
      <c r="B417" s="33">
        <v>1</v>
      </c>
      <c r="C417" s="33">
        <v>1</v>
      </c>
      <c r="D417" s="33">
        <v>1</v>
      </c>
      <c r="E417" s="35" t="s">
        <v>517</v>
      </c>
      <c r="F417" s="35" t="s">
        <v>1365</v>
      </c>
      <c r="G417" s="35" t="s">
        <v>1364</v>
      </c>
      <c r="H417" s="35" t="s">
        <v>1359</v>
      </c>
      <c r="I417" s="35" t="s">
        <v>6</v>
      </c>
      <c r="J417" s="35" t="s">
        <v>1381</v>
      </c>
      <c r="K417" s="33" t="s">
        <v>407</v>
      </c>
      <c r="L417" s="35" t="s">
        <v>12</v>
      </c>
      <c r="M417" s="33" t="s">
        <v>1632</v>
      </c>
      <c r="N417" s="33" t="s">
        <v>447</v>
      </c>
      <c r="O417" s="33" t="s">
        <v>447</v>
      </c>
      <c r="P417" s="33" t="s">
        <v>407</v>
      </c>
      <c r="Q417" s="444">
        <v>62665315.020000003</v>
      </c>
      <c r="R417" s="444">
        <v>0</v>
      </c>
      <c r="S417" s="444">
        <v>0</v>
      </c>
      <c r="T417" s="444">
        <v>0</v>
      </c>
      <c r="U417" s="444">
        <v>0</v>
      </c>
      <c r="V417" s="445">
        <v>0</v>
      </c>
      <c r="W417" s="445">
        <v>0</v>
      </c>
      <c r="X417" s="444">
        <v>62665315.020000003</v>
      </c>
      <c r="Y417" s="446">
        <v>41611</v>
      </c>
      <c r="Z417" s="446">
        <v>47090</v>
      </c>
      <c r="AA417" s="444">
        <v>90906110.5</v>
      </c>
      <c r="AB417" s="444">
        <v>89749130.560000002</v>
      </c>
      <c r="AC417" s="444">
        <v>7.2630136986301368</v>
      </c>
      <c r="AD417" s="444">
        <v>15.010958904109589</v>
      </c>
      <c r="AE417" s="447">
        <v>2.8590000000000001E-2</v>
      </c>
      <c r="AF417" s="444">
        <v>455139041.4192329</v>
      </c>
      <c r="AG417" s="445">
        <v>940666468.47830141</v>
      </c>
      <c r="AH417" s="445">
        <v>1791601.3564218001</v>
      </c>
      <c r="AI417" s="448">
        <v>7.2630136986301368</v>
      </c>
      <c r="AJ417" s="448">
        <v>15.010958904109589</v>
      </c>
      <c r="AK417" s="449">
        <v>2.8590000000000001E-2</v>
      </c>
      <c r="AL417" s="437" t="s">
        <v>1444</v>
      </c>
    </row>
    <row r="418" spans="1:38" ht="15" customHeight="1">
      <c r="A418" s="33">
        <v>20819000</v>
      </c>
      <c r="B418" s="33">
        <v>1</v>
      </c>
      <c r="C418" s="33">
        <v>1</v>
      </c>
      <c r="D418" s="33">
        <v>1</v>
      </c>
      <c r="E418" s="35" t="s">
        <v>517</v>
      </c>
      <c r="F418" s="35" t="s">
        <v>1365</v>
      </c>
      <c r="G418" s="35" t="s">
        <v>1364</v>
      </c>
      <c r="H418" s="35" t="s">
        <v>1359</v>
      </c>
      <c r="I418" s="35" t="s">
        <v>6</v>
      </c>
      <c r="J418" s="35" t="s">
        <v>1381</v>
      </c>
      <c r="K418" s="33" t="s">
        <v>407</v>
      </c>
      <c r="L418" s="35" t="s">
        <v>12</v>
      </c>
      <c r="M418" s="33" t="s">
        <v>1632</v>
      </c>
      <c r="N418" s="33" t="s">
        <v>448</v>
      </c>
      <c r="O418" s="33" t="s">
        <v>448</v>
      </c>
      <c r="P418" s="33" t="s">
        <v>407</v>
      </c>
      <c r="Q418" s="444">
        <v>84881459.758000001</v>
      </c>
      <c r="R418" s="444">
        <v>0</v>
      </c>
      <c r="S418" s="444">
        <v>0</v>
      </c>
      <c r="T418" s="444">
        <v>0</v>
      </c>
      <c r="U418" s="444">
        <v>0</v>
      </c>
      <c r="V418" s="445">
        <v>0</v>
      </c>
      <c r="W418" s="445">
        <v>0</v>
      </c>
      <c r="X418" s="444">
        <v>84881459.758000001</v>
      </c>
      <c r="Y418" s="446">
        <v>41961</v>
      </c>
      <c r="Z418" s="446">
        <v>47440</v>
      </c>
      <c r="AA418" s="444">
        <v>120000000</v>
      </c>
      <c r="AB418" s="444">
        <v>119832649.09999999</v>
      </c>
      <c r="AC418" s="444">
        <v>8.2219178082191782</v>
      </c>
      <c r="AD418" s="444">
        <v>15.010958904109589</v>
      </c>
      <c r="AE418" s="447">
        <v>2.349E-2</v>
      </c>
      <c r="AF418" s="444">
        <v>697888385.57193971</v>
      </c>
      <c r="AG418" s="445">
        <v>1274152104.14817</v>
      </c>
      <c r="AH418" s="445">
        <v>1993865.4897154202</v>
      </c>
      <c r="AI418" s="448">
        <v>8.2219178082191782</v>
      </c>
      <c r="AJ418" s="448">
        <v>15.010958904109591</v>
      </c>
      <c r="AK418" s="449">
        <v>2.349E-2</v>
      </c>
      <c r="AL418" s="437" t="s">
        <v>1444</v>
      </c>
    </row>
    <row r="419" spans="1:38" ht="15" customHeight="1">
      <c r="A419" s="33">
        <v>20822000</v>
      </c>
      <c r="B419" s="33">
        <v>1</v>
      </c>
      <c r="C419" s="33">
        <v>1</v>
      </c>
      <c r="D419" s="33">
        <v>1</v>
      </c>
      <c r="E419" s="35" t="s">
        <v>517</v>
      </c>
      <c r="F419" s="35" t="s">
        <v>1365</v>
      </c>
      <c r="G419" s="35" t="s">
        <v>1364</v>
      </c>
      <c r="H419" s="35" t="s">
        <v>1359</v>
      </c>
      <c r="I419" s="35" t="s">
        <v>6</v>
      </c>
      <c r="J419" s="35" t="s">
        <v>1381</v>
      </c>
      <c r="K419" s="33" t="s">
        <v>407</v>
      </c>
      <c r="L419" s="35" t="s">
        <v>12</v>
      </c>
      <c r="M419" s="33" t="s">
        <v>1632</v>
      </c>
      <c r="N419" s="33" t="s">
        <v>449</v>
      </c>
      <c r="O419" s="33" t="s">
        <v>449</v>
      </c>
      <c r="P419" s="33" t="s">
        <v>407</v>
      </c>
      <c r="Q419" s="444">
        <v>85286666.689999998</v>
      </c>
      <c r="R419" s="444">
        <v>0</v>
      </c>
      <c r="S419" s="444">
        <v>0</v>
      </c>
      <c r="T419" s="444">
        <v>0</v>
      </c>
      <c r="U419" s="444">
        <v>0</v>
      </c>
      <c r="V419" s="445">
        <v>0</v>
      </c>
      <c r="W419" s="445">
        <v>0</v>
      </c>
      <c r="X419" s="444">
        <v>85286666.689999998</v>
      </c>
      <c r="Y419" s="446">
        <v>41968</v>
      </c>
      <c r="Z419" s="446">
        <v>46351</v>
      </c>
      <c r="AA419" s="444">
        <v>176000000</v>
      </c>
      <c r="AB419" s="444">
        <v>139560000</v>
      </c>
      <c r="AC419" s="444">
        <v>5.2383561643835614</v>
      </c>
      <c r="AD419" s="444">
        <v>12.008219178082191</v>
      </c>
      <c r="AE419" s="447">
        <v>2.3039999999999998E-2</v>
      </c>
      <c r="AF419" s="444">
        <v>446761936.19528764</v>
      </c>
      <c r="AG419" s="445">
        <v>1024140986.5815616</v>
      </c>
      <c r="AH419" s="445">
        <v>1965004.8005375997</v>
      </c>
      <c r="AI419" s="448">
        <v>5.2383561643835614</v>
      </c>
      <c r="AJ419" s="448">
        <v>12.008219178082191</v>
      </c>
      <c r="AK419" s="449">
        <v>2.3039999999999998E-2</v>
      </c>
      <c r="AL419" s="437" t="s">
        <v>1444</v>
      </c>
    </row>
    <row r="420" spans="1:38" ht="15" customHeight="1">
      <c r="A420" s="33">
        <v>20823000</v>
      </c>
      <c r="B420" s="33">
        <v>1</v>
      </c>
      <c r="C420" s="33">
        <v>1</v>
      </c>
      <c r="D420" s="33">
        <v>1</v>
      </c>
      <c r="E420" s="35" t="s">
        <v>517</v>
      </c>
      <c r="F420" s="35" t="s">
        <v>1365</v>
      </c>
      <c r="G420" s="35" t="s">
        <v>1364</v>
      </c>
      <c r="H420" s="35" t="s">
        <v>1359</v>
      </c>
      <c r="I420" s="35" t="s">
        <v>6</v>
      </c>
      <c r="J420" s="35" t="s">
        <v>1381</v>
      </c>
      <c r="K420" s="33" t="s">
        <v>407</v>
      </c>
      <c r="L420" s="35" t="s">
        <v>12</v>
      </c>
      <c r="M420" s="33" t="s">
        <v>1632</v>
      </c>
      <c r="N420" s="33" t="s">
        <v>450</v>
      </c>
      <c r="O420" s="33" t="s">
        <v>450</v>
      </c>
      <c r="P420" s="33" t="s">
        <v>407</v>
      </c>
      <c r="Q420" s="444">
        <v>142428993.745</v>
      </c>
      <c r="R420" s="444">
        <v>0</v>
      </c>
      <c r="S420" s="444">
        <v>0</v>
      </c>
      <c r="T420" s="444">
        <v>0</v>
      </c>
      <c r="U420" s="444">
        <v>0</v>
      </c>
      <c r="V420" s="445">
        <v>0</v>
      </c>
      <c r="W420" s="445">
        <v>0</v>
      </c>
      <c r="X420" s="444">
        <v>142428993.745</v>
      </c>
      <c r="Y420" s="446">
        <v>41978</v>
      </c>
      <c r="Z420" s="446">
        <v>47457</v>
      </c>
      <c r="AA420" s="444">
        <v>200725000.00099999</v>
      </c>
      <c r="AB420" s="444">
        <v>200725000.00099999</v>
      </c>
      <c r="AC420" s="444">
        <v>8.2684931506849306</v>
      </c>
      <c r="AD420" s="444">
        <v>15.010958904109589</v>
      </c>
      <c r="AE420" s="447">
        <v>2.3559999999999998E-2</v>
      </c>
      <c r="AF420" s="444">
        <v>1177673159.2394793</v>
      </c>
      <c r="AG420" s="445">
        <v>2137995771.8598769</v>
      </c>
      <c r="AH420" s="445">
        <v>3355627.0926321996</v>
      </c>
      <c r="AI420" s="448">
        <v>8.2684931506849306</v>
      </c>
      <c r="AJ420" s="448">
        <v>15.010958904109589</v>
      </c>
      <c r="AK420" s="449">
        <v>2.3559999999999998E-2</v>
      </c>
      <c r="AL420" s="437" t="s">
        <v>1444</v>
      </c>
    </row>
    <row r="421" spans="1:38" ht="15" customHeight="1">
      <c r="A421" s="33">
        <v>20825000</v>
      </c>
      <c r="B421" s="33">
        <v>1</v>
      </c>
      <c r="C421" s="33">
        <v>1</v>
      </c>
      <c r="D421" s="33">
        <v>1</v>
      </c>
      <c r="E421" s="35" t="s">
        <v>517</v>
      </c>
      <c r="F421" s="35" t="s">
        <v>1365</v>
      </c>
      <c r="G421" s="35" t="s">
        <v>1364</v>
      </c>
      <c r="H421" s="35" t="s">
        <v>1359</v>
      </c>
      <c r="I421" s="35" t="s">
        <v>6</v>
      </c>
      <c r="J421" s="35" t="s">
        <v>1381</v>
      </c>
      <c r="K421" s="33" t="s">
        <v>407</v>
      </c>
      <c r="L421" s="35" t="s">
        <v>12</v>
      </c>
      <c r="M421" s="33" t="s">
        <v>1632</v>
      </c>
      <c r="N421" s="33" t="s">
        <v>451</v>
      </c>
      <c r="O421" s="33" t="s">
        <v>451</v>
      </c>
      <c r="P421" s="33" t="s">
        <v>407</v>
      </c>
      <c r="Q421" s="444">
        <v>157500000</v>
      </c>
      <c r="R421" s="444">
        <v>0</v>
      </c>
      <c r="S421" s="444">
        <v>0</v>
      </c>
      <c r="T421" s="444">
        <v>0</v>
      </c>
      <c r="U421" s="444">
        <v>0</v>
      </c>
      <c r="V421" s="445">
        <v>0</v>
      </c>
      <c r="W421" s="445">
        <v>0</v>
      </c>
      <c r="X421" s="444">
        <v>157500000</v>
      </c>
      <c r="Y421" s="446">
        <v>42181</v>
      </c>
      <c r="Z421" s="446">
        <v>47660</v>
      </c>
      <c r="AA421" s="444">
        <v>210000000</v>
      </c>
      <c r="AB421" s="444">
        <v>210000000</v>
      </c>
      <c r="AC421" s="444">
        <v>8.8246575342465761</v>
      </c>
      <c r="AD421" s="444">
        <v>15.010958904109589</v>
      </c>
      <c r="AE421" s="447">
        <v>2.2639999999999997E-2</v>
      </c>
      <c r="AF421" s="444">
        <v>1389883561.6438358</v>
      </c>
      <c r="AG421" s="445">
        <v>2364226027.3972602</v>
      </c>
      <c r="AH421" s="445">
        <v>3565799.9999999995</v>
      </c>
      <c r="AI421" s="448">
        <v>8.8246575342465761</v>
      </c>
      <c r="AJ421" s="448">
        <v>15.010958904109588</v>
      </c>
      <c r="AK421" s="449">
        <v>2.2639999999999997E-2</v>
      </c>
      <c r="AL421" s="437" t="s">
        <v>1444</v>
      </c>
    </row>
    <row r="422" spans="1:38" ht="15" customHeight="1">
      <c r="A422" s="33">
        <v>20826000</v>
      </c>
      <c r="B422" s="33">
        <v>1</v>
      </c>
      <c r="C422" s="33">
        <v>1</v>
      </c>
      <c r="D422" s="33">
        <v>1</v>
      </c>
      <c r="E422" s="35" t="s">
        <v>517</v>
      </c>
      <c r="F422" s="35" t="s">
        <v>1365</v>
      </c>
      <c r="G422" s="35" t="s">
        <v>1364</v>
      </c>
      <c r="H422" s="35" t="s">
        <v>1359</v>
      </c>
      <c r="I422" s="35" t="s">
        <v>6</v>
      </c>
      <c r="J422" s="35" t="s">
        <v>1381</v>
      </c>
      <c r="K422" s="33" t="s">
        <v>407</v>
      </c>
      <c r="L422" s="35" t="s">
        <v>12</v>
      </c>
      <c r="M422" s="33" t="s">
        <v>1632</v>
      </c>
      <c r="N422" s="33" t="s">
        <v>452</v>
      </c>
      <c r="O422" s="33" t="s">
        <v>452</v>
      </c>
      <c r="P422" s="33" t="s">
        <v>407</v>
      </c>
      <c r="Q422" s="444">
        <v>266666666.69499999</v>
      </c>
      <c r="R422" s="444">
        <v>0</v>
      </c>
      <c r="S422" s="444">
        <v>0</v>
      </c>
      <c r="T422" s="444">
        <v>0</v>
      </c>
      <c r="U422" s="444">
        <v>0</v>
      </c>
      <c r="V422" s="445">
        <v>0</v>
      </c>
      <c r="W422" s="445">
        <v>0</v>
      </c>
      <c r="X422" s="444">
        <v>266666666.69499999</v>
      </c>
      <c r="Y422" s="446">
        <v>42199</v>
      </c>
      <c r="Z422" s="446">
        <v>47678</v>
      </c>
      <c r="AA422" s="444">
        <v>400000000</v>
      </c>
      <c r="AB422" s="444">
        <v>400000000</v>
      </c>
      <c r="AC422" s="444">
        <v>8.8739726027397268</v>
      </c>
      <c r="AD422" s="444">
        <v>15.010958904109589</v>
      </c>
      <c r="AE422" s="447">
        <v>2.2480000000000003E-2</v>
      </c>
      <c r="AF422" s="444">
        <v>2366392694.3153563</v>
      </c>
      <c r="AG422" s="445">
        <v>4002922374.8545341</v>
      </c>
      <c r="AH422" s="445">
        <v>5994666.6673036003</v>
      </c>
      <c r="AI422" s="448">
        <v>8.8739726027397268</v>
      </c>
      <c r="AJ422" s="448">
        <v>15.010958904109589</v>
      </c>
      <c r="AK422" s="449">
        <v>2.2480000000000003E-2</v>
      </c>
      <c r="AL422" s="437" t="s">
        <v>1444</v>
      </c>
    </row>
    <row r="423" spans="1:38" ht="15" customHeight="1">
      <c r="A423" s="33">
        <v>20825001</v>
      </c>
      <c r="B423" s="33">
        <v>1</v>
      </c>
      <c r="C423" s="33">
        <v>1</v>
      </c>
      <c r="D423" s="33">
        <v>1</v>
      </c>
      <c r="E423" s="35" t="s">
        <v>517</v>
      </c>
      <c r="F423" s="35" t="s">
        <v>1365</v>
      </c>
      <c r="G423" s="35" t="s">
        <v>1364</v>
      </c>
      <c r="H423" s="35" t="s">
        <v>1359</v>
      </c>
      <c r="I423" s="35" t="s">
        <v>6</v>
      </c>
      <c r="J423" s="35" t="s">
        <v>1381</v>
      </c>
      <c r="K423" s="33" t="s">
        <v>407</v>
      </c>
      <c r="L423" s="35" t="s">
        <v>12</v>
      </c>
      <c r="M423" s="33" t="s">
        <v>1632</v>
      </c>
      <c r="N423" s="33" t="s">
        <v>453</v>
      </c>
      <c r="O423" s="33" t="s">
        <v>453</v>
      </c>
      <c r="P423" s="33" t="s">
        <v>407</v>
      </c>
      <c r="Q423" s="444">
        <v>29999999.98</v>
      </c>
      <c r="R423" s="444">
        <v>0</v>
      </c>
      <c r="S423" s="444">
        <v>0</v>
      </c>
      <c r="T423" s="444">
        <v>0</v>
      </c>
      <c r="U423" s="444">
        <v>0</v>
      </c>
      <c r="V423" s="445">
        <v>0</v>
      </c>
      <c r="W423" s="445">
        <v>0</v>
      </c>
      <c r="X423" s="444">
        <v>29999999.98</v>
      </c>
      <c r="Y423" s="446">
        <v>42181</v>
      </c>
      <c r="Z423" s="446">
        <v>47660</v>
      </c>
      <c r="AA423" s="444">
        <v>40000000</v>
      </c>
      <c r="AB423" s="444">
        <v>40000000</v>
      </c>
      <c r="AC423" s="444">
        <v>8.8246575342465761</v>
      </c>
      <c r="AD423" s="444">
        <v>15.010958904109589</v>
      </c>
      <c r="AE423" s="447">
        <v>2.2639999999999997E-2</v>
      </c>
      <c r="AF423" s="444">
        <v>264739725.85090414</v>
      </c>
      <c r="AG423" s="445">
        <v>450328766.8230685</v>
      </c>
      <c r="AH423" s="445">
        <v>679199.99954719993</v>
      </c>
      <c r="AI423" s="448">
        <v>8.8246575342465761</v>
      </c>
      <c r="AJ423" s="448">
        <v>15.010958904109589</v>
      </c>
      <c r="AK423" s="449">
        <v>2.2639999999999997E-2</v>
      </c>
      <c r="AL423" s="437" t="s">
        <v>1444</v>
      </c>
    </row>
    <row r="424" spans="1:38" ht="15" customHeight="1">
      <c r="A424" s="33">
        <v>20831000</v>
      </c>
      <c r="B424" s="33">
        <v>1</v>
      </c>
      <c r="C424" s="33">
        <v>1</v>
      </c>
      <c r="D424" s="33">
        <v>1</v>
      </c>
      <c r="E424" s="35" t="s">
        <v>517</v>
      </c>
      <c r="F424" s="35" t="s">
        <v>1365</v>
      </c>
      <c r="G424" s="35" t="s">
        <v>1364</v>
      </c>
      <c r="H424" s="35" t="s">
        <v>1359</v>
      </c>
      <c r="I424" s="35" t="s">
        <v>6</v>
      </c>
      <c r="J424" s="35" t="s">
        <v>1381</v>
      </c>
      <c r="K424" s="33" t="s">
        <v>407</v>
      </c>
      <c r="L424" s="35" t="s">
        <v>12</v>
      </c>
      <c r="M424" s="33" t="s">
        <v>1632</v>
      </c>
      <c r="N424" s="33" t="s">
        <v>454</v>
      </c>
      <c r="O424" s="33" t="s">
        <v>454</v>
      </c>
      <c r="P424" s="33" t="s">
        <v>407</v>
      </c>
      <c r="Q424" s="444">
        <v>80795417.739999995</v>
      </c>
      <c r="R424" s="444">
        <v>0</v>
      </c>
      <c r="S424" s="444">
        <v>0</v>
      </c>
      <c r="T424" s="444">
        <v>0</v>
      </c>
      <c r="U424" s="444">
        <v>0</v>
      </c>
      <c r="V424" s="445">
        <v>0</v>
      </c>
      <c r="W424" s="445">
        <v>0</v>
      </c>
      <c r="X424" s="444">
        <v>80795417.739999995</v>
      </c>
      <c r="Y424" s="446">
        <v>42636</v>
      </c>
      <c r="Z424" s="446">
        <v>48114</v>
      </c>
      <c r="AA424" s="444">
        <v>100000000</v>
      </c>
      <c r="AB424" s="444">
        <v>100000000</v>
      </c>
      <c r="AC424" s="444">
        <v>10.068493150684931</v>
      </c>
      <c r="AD424" s="444">
        <v>15.008219178082191</v>
      </c>
      <c r="AE424" s="447">
        <v>2.273E-2</v>
      </c>
      <c r="AF424" s="444">
        <v>813488110.12191772</v>
      </c>
      <c r="AG424" s="445">
        <v>1212595338.0266299</v>
      </c>
      <c r="AH424" s="445">
        <v>1836479.8452301999</v>
      </c>
      <c r="AI424" s="448">
        <v>10.068493150684931</v>
      </c>
      <c r="AJ424" s="448">
        <v>15.008219178082189</v>
      </c>
      <c r="AK424" s="449">
        <v>2.273E-2</v>
      </c>
      <c r="AL424" s="437" t="s">
        <v>1444</v>
      </c>
    </row>
    <row r="425" spans="1:38" ht="15" customHeight="1">
      <c r="A425" s="33">
        <v>20724000</v>
      </c>
      <c r="B425" s="33">
        <v>1</v>
      </c>
      <c r="C425" s="33">
        <v>1</v>
      </c>
      <c r="D425" s="33">
        <v>1</v>
      </c>
      <c r="E425" s="35" t="s">
        <v>1331</v>
      </c>
      <c r="F425" s="35" t="s">
        <v>1365</v>
      </c>
      <c r="G425" s="35" t="s">
        <v>1364</v>
      </c>
      <c r="H425" s="35" t="s">
        <v>1359</v>
      </c>
      <c r="I425" s="35" t="s">
        <v>6</v>
      </c>
      <c r="J425" s="35" t="s">
        <v>1381</v>
      </c>
      <c r="K425" s="33" t="s">
        <v>407</v>
      </c>
      <c r="L425" s="35" t="s">
        <v>117</v>
      </c>
      <c r="M425" s="33" t="s">
        <v>1632</v>
      </c>
      <c r="N425" s="33" t="s">
        <v>455</v>
      </c>
      <c r="O425" s="33" t="s">
        <v>455</v>
      </c>
      <c r="P425" s="33" t="s">
        <v>407</v>
      </c>
      <c r="Q425" s="444">
        <v>0</v>
      </c>
      <c r="R425" s="444">
        <v>0</v>
      </c>
      <c r="S425" s="444">
        <v>0</v>
      </c>
      <c r="T425" s="444">
        <v>0</v>
      </c>
      <c r="U425" s="444">
        <v>0</v>
      </c>
      <c r="V425" s="445">
        <v>0</v>
      </c>
      <c r="W425" s="445">
        <v>0</v>
      </c>
      <c r="X425" s="444">
        <v>0</v>
      </c>
      <c r="Y425" s="444"/>
      <c r="Z425" s="444"/>
      <c r="AA425" s="444">
        <v>0</v>
      </c>
      <c r="AB425" s="444">
        <v>0</v>
      </c>
      <c r="AC425" s="444">
        <v>0</v>
      </c>
      <c r="AD425" s="444">
        <v>0</v>
      </c>
      <c r="AE425" s="444">
        <v>0</v>
      </c>
      <c r="AF425" s="444">
        <v>0</v>
      </c>
      <c r="AG425" s="445">
        <v>0</v>
      </c>
      <c r="AH425" s="445">
        <v>0</v>
      </c>
      <c r="AI425" s="444">
        <v>0</v>
      </c>
      <c r="AJ425" s="444">
        <v>0</v>
      </c>
      <c r="AK425" s="444">
        <v>0</v>
      </c>
    </row>
    <row r="426" spans="1:38" ht="15" customHeight="1">
      <c r="A426" s="33">
        <v>20827000</v>
      </c>
      <c r="B426" s="33">
        <v>1</v>
      </c>
      <c r="C426" s="33">
        <v>1</v>
      </c>
      <c r="D426" s="33">
        <v>0</v>
      </c>
      <c r="E426" s="35" t="s">
        <v>517</v>
      </c>
      <c r="F426" s="35" t="s">
        <v>1365</v>
      </c>
      <c r="G426" s="35" t="s">
        <v>1364</v>
      </c>
      <c r="H426" s="35" t="s">
        <v>1363</v>
      </c>
      <c r="I426" s="35" t="s">
        <v>1371</v>
      </c>
      <c r="J426" s="35" t="s">
        <v>1381</v>
      </c>
      <c r="K426" s="33" t="s">
        <v>407</v>
      </c>
      <c r="L426" s="35" t="s">
        <v>372</v>
      </c>
      <c r="M426" s="33" t="s">
        <v>1632</v>
      </c>
      <c r="N426" s="33" t="s">
        <v>456</v>
      </c>
      <c r="O426" s="33" t="s">
        <v>456</v>
      </c>
      <c r="P426" s="33" t="s">
        <v>407</v>
      </c>
      <c r="Q426" s="444">
        <v>51818181.810000002</v>
      </c>
      <c r="R426" s="444">
        <v>0</v>
      </c>
      <c r="S426" s="444">
        <v>0</v>
      </c>
      <c r="T426" s="444">
        <v>0</v>
      </c>
      <c r="U426" s="444">
        <v>0</v>
      </c>
      <c r="V426" s="445">
        <v>0</v>
      </c>
      <c r="W426" s="445">
        <v>0</v>
      </c>
      <c r="X426" s="444">
        <v>51818181.810000002</v>
      </c>
      <c r="Y426" s="446">
        <v>42303</v>
      </c>
      <c r="Z426" s="446">
        <v>47782</v>
      </c>
      <c r="AA426" s="444">
        <v>60000000</v>
      </c>
      <c r="AB426" s="444">
        <v>60000000</v>
      </c>
      <c r="AC426" s="444">
        <v>9.1589041095890416</v>
      </c>
      <c r="AD426" s="444">
        <v>15.010958904109589</v>
      </c>
      <c r="AE426" s="447">
        <v>2.2460000000000001E-2</v>
      </c>
      <c r="AF426" s="444">
        <v>474597758.33104116</v>
      </c>
      <c r="AG426" s="445">
        <v>777840597.63558912</v>
      </c>
      <c r="AH426" s="445">
        <v>1163836.3634526001</v>
      </c>
      <c r="AI426" s="448">
        <v>9.1589041095890416</v>
      </c>
      <c r="AJ426" s="448">
        <v>15.010958904109589</v>
      </c>
      <c r="AK426" s="449">
        <v>2.2460000000000001E-2</v>
      </c>
      <c r="AL426" s="437" t="s">
        <v>1444</v>
      </c>
    </row>
    <row r="427" spans="1:38" ht="15" customHeight="1">
      <c r="A427" s="33">
        <v>20834000</v>
      </c>
      <c r="B427" s="33">
        <v>1</v>
      </c>
      <c r="C427" s="33">
        <v>1</v>
      </c>
      <c r="D427" s="33">
        <v>0</v>
      </c>
      <c r="E427" s="35" t="s">
        <v>517</v>
      </c>
      <c r="F427" s="35" t="s">
        <v>1365</v>
      </c>
      <c r="G427" s="35" t="s">
        <v>1364</v>
      </c>
      <c r="H427" s="35" t="s">
        <v>1363</v>
      </c>
      <c r="I427" s="35" t="s">
        <v>1371</v>
      </c>
      <c r="J427" s="35" t="s">
        <v>1381</v>
      </c>
      <c r="K427" s="33" t="s">
        <v>407</v>
      </c>
      <c r="L427" s="35" t="s">
        <v>82</v>
      </c>
      <c r="M427" s="33" t="s">
        <v>1632</v>
      </c>
      <c r="N427" s="33" t="s">
        <v>457</v>
      </c>
      <c r="O427" s="33" t="s">
        <v>457</v>
      </c>
      <c r="P427" s="33" t="s">
        <v>407</v>
      </c>
      <c r="Q427" s="444">
        <v>45937500</v>
      </c>
      <c r="R427" s="444">
        <v>0</v>
      </c>
      <c r="S427" s="444">
        <v>0</v>
      </c>
      <c r="T427" s="444">
        <v>0</v>
      </c>
      <c r="U427" s="444">
        <v>0</v>
      </c>
      <c r="V427" s="445">
        <v>0</v>
      </c>
      <c r="W427" s="445">
        <v>0</v>
      </c>
      <c r="X427" s="444">
        <v>45937500</v>
      </c>
      <c r="Y427" s="446">
        <v>43357</v>
      </c>
      <c r="Z427" s="446">
        <v>47010</v>
      </c>
      <c r="AA427" s="444">
        <v>49000000</v>
      </c>
      <c r="AB427" s="444">
        <v>49000000</v>
      </c>
      <c r="AC427" s="444">
        <v>7.043835616438356</v>
      </c>
      <c r="AD427" s="444">
        <v>10.008219178082191</v>
      </c>
      <c r="AE427" s="447">
        <v>2.035E-2</v>
      </c>
      <c r="AF427" s="444">
        <v>323576198.63013697</v>
      </c>
      <c r="AG427" s="445">
        <v>459752568.49315065</v>
      </c>
      <c r="AH427" s="445">
        <v>934828.125</v>
      </c>
      <c r="AI427" s="448">
        <v>7.043835616438356</v>
      </c>
      <c r="AJ427" s="448">
        <v>10.008219178082191</v>
      </c>
      <c r="AK427" s="449">
        <v>2.035E-2</v>
      </c>
      <c r="AL427" s="437" t="s">
        <v>1444</v>
      </c>
    </row>
    <row r="428" spans="1:38" ht="15" customHeight="1">
      <c r="A428" s="33">
        <v>20851000</v>
      </c>
      <c r="B428" s="33">
        <v>1</v>
      </c>
      <c r="C428" s="33">
        <v>1</v>
      </c>
      <c r="D428" s="33">
        <v>0</v>
      </c>
      <c r="E428" s="35" t="s">
        <v>517</v>
      </c>
      <c r="F428" s="35" t="s">
        <v>1365</v>
      </c>
      <c r="G428" s="35" t="s">
        <v>1364</v>
      </c>
      <c r="H428" s="35" t="s">
        <v>1363</v>
      </c>
      <c r="I428" s="35" t="s">
        <v>1371</v>
      </c>
      <c r="J428" s="35" t="s">
        <v>1381</v>
      </c>
      <c r="K428" s="33" t="s">
        <v>407</v>
      </c>
      <c r="L428" s="35" t="s">
        <v>82</v>
      </c>
      <c r="M428" s="33" t="s">
        <v>1632</v>
      </c>
      <c r="N428" s="33" t="s">
        <v>458</v>
      </c>
      <c r="O428" s="33" t="s">
        <v>458</v>
      </c>
      <c r="P428" s="33" t="s">
        <v>407</v>
      </c>
      <c r="Q428" s="444">
        <v>21800000</v>
      </c>
      <c r="R428" s="444">
        <v>0</v>
      </c>
      <c r="S428" s="444">
        <v>0</v>
      </c>
      <c r="T428" s="444">
        <v>0</v>
      </c>
      <c r="U428" s="444">
        <v>0</v>
      </c>
      <c r="V428" s="445">
        <v>0</v>
      </c>
      <c r="W428" s="445">
        <v>0</v>
      </c>
      <c r="X428" s="444">
        <v>21800000</v>
      </c>
      <c r="Y428" s="446">
        <v>44169</v>
      </c>
      <c r="Z428" s="446">
        <v>47821</v>
      </c>
      <c r="AA428" s="444">
        <v>49000000</v>
      </c>
      <c r="AB428" s="444">
        <v>49000000</v>
      </c>
      <c r="AC428" s="444">
        <v>9.2657534246575342</v>
      </c>
      <c r="AD428" s="444">
        <v>10.005479452054795</v>
      </c>
      <c r="AE428" s="447">
        <v>1.9779999999999999E-2</v>
      </c>
      <c r="AF428" s="444">
        <v>201993424.65753424</v>
      </c>
      <c r="AG428" s="445">
        <v>218119452.05479452</v>
      </c>
      <c r="AH428" s="445">
        <v>431204</v>
      </c>
      <c r="AI428" s="448">
        <v>9.2657534246575342</v>
      </c>
      <c r="AJ428" s="448">
        <v>10.005479452054795</v>
      </c>
      <c r="AK428" s="449">
        <v>1.9779999999999999E-2</v>
      </c>
      <c r="AL428" s="437" t="s">
        <v>1444</v>
      </c>
    </row>
    <row r="429" spans="1:38" ht="15" customHeight="1">
      <c r="A429" s="33">
        <v>20796000</v>
      </c>
      <c r="B429" s="33">
        <v>1</v>
      </c>
      <c r="C429" s="33">
        <v>1</v>
      </c>
      <c r="D429" s="33">
        <v>0</v>
      </c>
      <c r="E429" s="35" t="s">
        <v>517</v>
      </c>
      <c r="F429" s="35" t="s">
        <v>1365</v>
      </c>
      <c r="G429" s="35" t="s">
        <v>1364</v>
      </c>
      <c r="H429" s="35" t="s">
        <v>1363</v>
      </c>
      <c r="I429" s="35" t="s">
        <v>1371</v>
      </c>
      <c r="J429" s="35" t="s">
        <v>1381</v>
      </c>
      <c r="K429" s="33" t="s">
        <v>407</v>
      </c>
      <c r="L429" s="35" t="s">
        <v>82</v>
      </c>
      <c r="M429" s="33" t="s">
        <v>1632</v>
      </c>
      <c r="N429" s="33" t="s">
        <v>459</v>
      </c>
      <c r="O429" s="33" t="s">
        <v>459</v>
      </c>
      <c r="P429" s="33" t="s">
        <v>407</v>
      </c>
      <c r="Q429" s="444">
        <v>3375000</v>
      </c>
      <c r="R429" s="444">
        <v>0</v>
      </c>
      <c r="S429" s="444">
        <v>0</v>
      </c>
      <c r="T429" s="444">
        <v>0</v>
      </c>
      <c r="U429" s="444">
        <v>0</v>
      </c>
      <c r="V429" s="445">
        <v>0</v>
      </c>
      <c r="W429" s="445">
        <v>0</v>
      </c>
      <c r="X429" s="444">
        <v>3375000</v>
      </c>
      <c r="Y429" s="446">
        <v>39395</v>
      </c>
      <c r="Z429" s="446">
        <v>44874</v>
      </c>
      <c r="AA429" s="444">
        <v>27000000</v>
      </c>
      <c r="AB429" s="444">
        <v>27000000</v>
      </c>
      <c r="AC429" s="444">
        <v>1.1917808219178083</v>
      </c>
      <c r="AD429" s="444">
        <v>15.010958904109589</v>
      </c>
      <c r="AE429" s="447">
        <v>1.3000000000000001E-2</v>
      </c>
      <c r="AF429" s="444">
        <v>4022260.273972603</v>
      </c>
      <c r="AG429" s="445">
        <v>50661986.301369861</v>
      </c>
      <c r="AH429" s="445">
        <v>43875.000000000007</v>
      </c>
      <c r="AI429" s="448">
        <v>1.1917808219178083</v>
      </c>
      <c r="AJ429" s="448">
        <v>15.010958904109588</v>
      </c>
      <c r="AK429" s="449">
        <v>1.3000000000000003E-2</v>
      </c>
      <c r="AL429" s="437" t="s">
        <v>1444</v>
      </c>
    </row>
    <row r="430" spans="1:38" ht="15" customHeight="1">
      <c r="A430" s="33">
        <v>20806000</v>
      </c>
      <c r="B430" s="33">
        <v>1</v>
      </c>
      <c r="C430" s="33">
        <v>1</v>
      </c>
      <c r="D430" s="33">
        <v>0</v>
      </c>
      <c r="E430" s="35" t="s">
        <v>517</v>
      </c>
      <c r="F430" s="35" t="s">
        <v>1365</v>
      </c>
      <c r="G430" s="35" t="s">
        <v>1364</v>
      </c>
      <c r="H430" s="35" t="s">
        <v>1363</v>
      </c>
      <c r="I430" s="35" t="s">
        <v>1371</v>
      </c>
      <c r="J430" s="35" t="s">
        <v>1381</v>
      </c>
      <c r="K430" s="33" t="s">
        <v>407</v>
      </c>
      <c r="L430" s="35" t="s">
        <v>82</v>
      </c>
      <c r="M430" s="33" t="s">
        <v>1632</v>
      </c>
      <c r="N430" s="33" t="s">
        <v>460</v>
      </c>
      <c r="O430" s="33" t="s">
        <v>460</v>
      </c>
      <c r="P430" s="33" t="s">
        <v>407</v>
      </c>
      <c r="Q430" s="444">
        <v>6666666.7050000001</v>
      </c>
      <c r="R430" s="444">
        <v>0</v>
      </c>
      <c r="S430" s="444">
        <v>0</v>
      </c>
      <c r="T430" s="444">
        <v>0</v>
      </c>
      <c r="U430" s="444">
        <v>0</v>
      </c>
      <c r="V430" s="445">
        <v>0</v>
      </c>
      <c r="W430" s="445">
        <v>0</v>
      </c>
      <c r="X430" s="444">
        <v>6666666.7050000001</v>
      </c>
      <c r="Y430" s="446">
        <v>40368</v>
      </c>
      <c r="Z430" s="446">
        <v>44751</v>
      </c>
      <c r="AA430" s="444">
        <v>60000000</v>
      </c>
      <c r="AB430" s="444">
        <v>60000000</v>
      </c>
      <c r="AC430" s="444">
        <v>0.85479452054794525</v>
      </c>
      <c r="AD430" s="444">
        <v>12.008219178082191</v>
      </c>
      <c r="AE430" s="447">
        <v>2.5510000000000001E-2</v>
      </c>
      <c r="AF430" s="444">
        <v>5698630.1697534248</v>
      </c>
      <c r="AG430" s="445">
        <v>80054794.980863005</v>
      </c>
      <c r="AH430" s="445">
        <v>170066.66764455001</v>
      </c>
      <c r="AI430" s="448">
        <v>0.85479452054794525</v>
      </c>
      <c r="AJ430" s="448">
        <v>12.008219178082191</v>
      </c>
      <c r="AK430" s="449">
        <v>2.5510000000000001E-2</v>
      </c>
      <c r="AL430" s="437" t="s">
        <v>1444</v>
      </c>
    </row>
    <row r="431" spans="1:38" ht="15" customHeight="1">
      <c r="A431" s="33">
        <v>20850000</v>
      </c>
      <c r="B431" s="33">
        <v>1</v>
      </c>
      <c r="C431" s="33">
        <v>1</v>
      </c>
      <c r="D431" s="33">
        <v>0</v>
      </c>
      <c r="E431" s="35" t="s">
        <v>517</v>
      </c>
      <c r="F431" s="35" t="s">
        <v>1365</v>
      </c>
      <c r="G431" s="35" t="s">
        <v>1364</v>
      </c>
      <c r="H431" s="35" t="s">
        <v>1363</v>
      </c>
      <c r="I431" s="35" t="s">
        <v>1371</v>
      </c>
      <c r="J431" s="35" t="s">
        <v>1381</v>
      </c>
      <c r="K431" s="33" t="s">
        <v>407</v>
      </c>
      <c r="L431" s="35" t="s">
        <v>82</v>
      </c>
      <c r="M431" s="33" t="s">
        <v>1632</v>
      </c>
      <c r="N431" s="33" t="s">
        <v>461</v>
      </c>
      <c r="O431" s="33" t="s">
        <v>461</v>
      </c>
      <c r="P431" s="33" t="s">
        <v>407</v>
      </c>
      <c r="Q431" s="444">
        <v>5715807.7999999998</v>
      </c>
      <c r="R431" s="444">
        <v>0</v>
      </c>
      <c r="S431" s="444">
        <v>0</v>
      </c>
      <c r="T431" s="444">
        <v>0</v>
      </c>
      <c r="U431" s="444">
        <v>0</v>
      </c>
      <c r="V431" s="445">
        <v>0</v>
      </c>
      <c r="W431" s="445">
        <v>0</v>
      </c>
      <c r="X431" s="444">
        <v>5715807.7999999998</v>
      </c>
      <c r="Y431" s="446">
        <v>40974</v>
      </c>
      <c r="Z431" s="446">
        <v>44626</v>
      </c>
      <c r="AA431" s="444">
        <v>45500000</v>
      </c>
      <c r="AB431" s="444">
        <v>45500000</v>
      </c>
      <c r="AC431" s="444">
        <v>0.51232876712328768</v>
      </c>
      <c r="AD431" s="444">
        <v>10.005479452054795</v>
      </c>
      <c r="AE431" s="447">
        <v>2.8370000000000003E-2</v>
      </c>
      <c r="AF431" s="444">
        <v>2928372.7632876714</v>
      </c>
      <c r="AG431" s="445">
        <v>57189397.494794518</v>
      </c>
      <c r="AH431" s="445">
        <v>162157.467286</v>
      </c>
      <c r="AI431" s="448">
        <v>0.51232876712328768</v>
      </c>
      <c r="AJ431" s="448">
        <v>10.005479452054795</v>
      </c>
      <c r="AK431" s="449">
        <v>2.8369999999999999E-2</v>
      </c>
      <c r="AL431" s="437" t="s">
        <v>1444</v>
      </c>
    </row>
    <row r="432" spans="1:38" ht="15" customHeight="1">
      <c r="A432" s="33">
        <v>20816000</v>
      </c>
      <c r="B432" s="33">
        <v>1</v>
      </c>
      <c r="C432" s="33">
        <v>1</v>
      </c>
      <c r="D432" s="33">
        <v>0</v>
      </c>
      <c r="E432" s="35" t="s">
        <v>517</v>
      </c>
      <c r="F432" s="35" t="s">
        <v>1365</v>
      </c>
      <c r="G432" s="35" t="s">
        <v>1364</v>
      </c>
      <c r="H432" s="35" t="s">
        <v>1363</v>
      </c>
      <c r="I432" s="35" t="s">
        <v>1371</v>
      </c>
      <c r="J432" s="35" t="s">
        <v>1381</v>
      </c>
      <c r="K432" s="33" t="s">
        <v>407</v>
      </c>
      <c r="L432" s="35" t="s">
        <v>82</v>
      </c>
      <c r="M432" s="33" t="s">
        <v>1632</v>
      </c>
      <c r="N432" s="33" t="s">
        <v>462</v>
      </c>
      <c r="O432" s="33" t="s">
        <v>462</v>
      </c>
      <c r="P432" s="33" t="s">
        <v>407</v>
      </c>
      <c r="Q432" s="444">
        <v>14393750</v>
      </c>
      <c r="R432" s="444">
        <v>0</v>
      </c>
      <c r="S432" s="444">
        <v>2878750</v>
      </c>
      <c r="T432" s="444">
        <v>119364.73</v>
      </c>
      <c r="U432" s="444">
        <v>0</v>
      </c>
      <c r="V432" s="445">
        <v>0</v>
      </c>
      <c r="W432" s="445">
        <v>0</v>
      </c>
      <c r="X432" s="444">
        <v>11515000</v>
      </c>
      <c r="Y432" s="446">
        <v>41512</v>
      </c>
      <c r="Z432" s="446">
        <v>45164</v>
      </c>
      <c r="AA432" s="444">
        <v>46060000</v>
      </c>
      <c r="AB432" s="444">
        <v>46060000</v>
      </c>
      <c r="AC432" s="444">
        <v>1.9863013698630136</v>
      </c>
      <c r="AD432" s="444">
        <v>10.005479452054795</v>
      </c>
      <c r="AE432" s="447">
        <v>2.7490000000000001E-2</v>
      </c>
      <c r="AF432" s="444">
        <v>22872260.273972601</v>
      </c>
      <c r="AG432" s="445">
        <v>115213095.89041096</v>
      </c>
      <c r="AH432" s="445">
        <v>316547.35000000003</v>
      </c>
      <c r="AI432" s="448">
        <v>1.9863013698630134</v>
      </c>
      <c r="AJ432" s="448">
        <v>10.005479452054795</v>
      </c>
      <c r="AK432" s="449">
        <v>2.7490000000000004E-2</v>
      </c>
      <c r="AL432" s="437" t="s">
        <v>1444</v>
      </c>
    </row>
    <row r="433" spans="1:42" ht="15" customHeight="1">
      <c r="A433" s="33">
        <v>20828000</v>
      </c>
      <c r="B433" s="33">
        <v>1</v>
      </c>
      <c r="C433" s="33">
        <v>1</v>
      </c>
      <c r="D433" s="33">
        <v>0</v>
      </c>
      <c r="E433" s="35" t="s">
        <v>517</v>
      </c>
      <c r="F433" s="35" t="s">
        <v>1365</v>
      </c>
      <c r="G433" s="35" t="s">
        <v>1364</v>
      </c>
      <c r="H433" s="35" t="s">
        <v>1363</v>
      </c>
      <c r="I433" s="35" t="s">
        <v>1371</v>
      </c>
      <c r="J433" s="35" t="s">
        <v>1381</v>
      </c>
      <c r="K433" s="33" t="s">
        <v>407</v>
      </c>
      <c r="L433" s="35" t="s">
        <v>82</v>
      </c>
      <c r="M433" s="33" t="s">
        <v>1632</v>
      </c>
      <c r="N433" s="33" t="s">
        <v>463</v>
      </c>
      <c r="O433" s="33" t="s">
        <v>463</v>
      </c>
      <c r="P433" s="33" t="s">
        <v>407</v>
      </c>
      <c r="Q433" s="444">
        <v>28029375</v>
      </c>
      <c r="R433" s="444">
        <v>0</v>
      </c>
      <c r="S433" s="444">
        <v>0</v>
      </c>
      <c r="T433" s="444">
        <v>0</v>
      </c>
      <c r="U433" s="444">
        <v>0</v>
      </c>
      <c r="V433" s="445">
        <v>0</v>
      </c>
      <c r="W433" s="445">
        <v>0</v>
      </c>
      <c r="X433" s="444">
        <v>28029375</v>
      </c>
      <c r="Y433" s="446">
        <v>42334</v>
      </c>
      <c r="Z433" s="446">
        <v>45981</v>
      </c>
      <c r="AA433" s="444">
        <v>49350000</v>
      </c>
      <c r="AB433" s="444">
        <v>49350000</v>
      </c>
      <c r="AC433" s="444">
        <v>4.2246575342465755</v>
      </c>
      <c r="AD433" s="444">
        <v>9.9917808219178088</v>
      </c>
      <c r="AE433" s="447">
        <v>2.2069999999999999E-2</v>
      </c>
      <c r="AF433" s="444">
        <v>118414510.2739726</v>
      </c>
      <c r="AG433" s="445">
        <v>280063371.57534248</v>
      </c>
      <c r="AH433" s="445">
        <v>618608.30625000002</v>
      </c>
      <c r="AI433" s="448">
        <v>4.2246575342465755</v>
      </c>
      <c r="AJ433" s="448">
        <v>9.9917808219178088</v>
      </c>
      <c r="AK433" s="449">
        <v>2.2069999999999999E-2</v>
      </c>
      <c r="AL433" s="437" t="s">
        <v>1444</v>
      </c>
    </row>
    <row r="434" spans="1:42" ht="15" customHeight="1">
      <c r="A434" s="33">
        <v>20824000</v>
      </c>
      <c r="B434" s="33">
        <v>1</v>
      </c>
      <c r="C434" s="33">
        <v>1</v>
      </c>
      <c r="D434" s="33">
        <v>0</v>
      </c>
      <c r="E434" s="35" t="s">
        <v>517</v>
      </c>
      <c r="F434" s="35" t="s">
        <v>1365</v>
      </c>
      <c r="G434" s="35" t="s">
        <v>1364</v>
      </c>
      <c r="H434" s="35" t="s">
        <v>1363</v>
      </c>
      <c r="I434" s="35" t="s">
        <v>1371</v>
      </c>
      <c r="J434" s="35" t="s">
        <v>1381</v>
      </c>
      <c r="K434" s="33" t="s">
        <v>407</v>
      </c>
      <c r="L434" s="35" t="s">
        <v>464</v>
      </c>
      <c r="M434" s="33" t="s">
        <v>1632</v>
      </c>
      <c r="N434" s="33" t="s">
        <v>465</v>
      </c>
      <c r="O434" s="33" t="s">
        <v>465</v>
      </c>
      <c r="P434" s="33" t="s">
        <v>407</v>
      </c>
      <c r="Q434" s="444">
        <v>40364854.57</v>
      </c>
      <c r="R434" s="444">
        <v>0</v>
      </c>
      <c r="S434" s="444">
        <v>0</v>
      </c>
      <c r="T434" s="444">
        <v>0</v>
      </c>
      <c r="U434" s="444">
        <v>0</v>
      </c>
      <c r="V434" s="445">
        <v>0</v>
      </c>
      <c r="W434" s="445">
        <v>0</v>
      </c>
      <c r="X434" s="444">
        <v>40364854.57</v>
      </c>
      <c r="Y434" s="446">
        <v>41933</v>
      </c>
      <c r="Z434" s="446">
        <v>46316</v>
      </c>
      <c r="AA434" s="444">
        <v>56500000</v>
      </c>
      <c r="AB434" s="444">
        <v>56500000</v>
      </c>
      <c r="AC434" s="444">
        <v>5.1424657534246574</v>
      </c>
      <c r="AD434" s="444">
        <v>12.008219178082191</v>
      </c>
      <c r="AE434" s="447">
        <v>2.5539999999999997E-2</v>
      </c>
      <c r="AF434" s="444">
        <v>207574882.26819178</v>
      </c>
      <c r="AG434" s="445">
        <v>484710020.76797259</v>
      </c>
      <c r="AH434" s="445">
        <v>1030918.3857177999</v>
      </c>
      <c r="AI434" s="448">
        <v>5.1424657534246574</v>
      </c>
      <c r="AJ434" s="448">
        <v>12.008219178082191</v>
      </c>
      <c r="AK434" s="449">
        <v>2.5539999999999997E-2</v>
      </c>
      <c r="AL434" s="437" t="s">
        <v>1444</v>
      </c>
    </row>
    <row r="435" spans="1:42" ht="15" customHeight="1">
      <c r="A435" s="33">
        <v>20619000</v>
      </c>
      <c r="B435" s="33">
        <v>1</v>
      </c>
      <c r="C435" s="33">
        <v>1</v>
      </c>
      <c r="D435" s="33">
        <v>1</v>
      </c>
      <c r="E435" s="35" t="s">
        <v>517</v>
      </c>
      <c r="F435" s="35" t="s">
        <v>1365</v>
      </c>
      <c r="G435" s="35" t="s">
        <v>1364</v>
      </c>
      <c r="H435" s="35" t="s">
        <v>1359</v>
      </c>
      <c r="I435" s="35" t="s">
        <v>6</v>
      </c>
      <c r="J435" s="35" t="s">
        <v>1381</v>
      </c>
      <c r="K435" s="33" t="s">
        <v>466</v>
      </c>
      <c r="L435" s="35" t="s">
        <v>12</v>
      </c>
      <c r="M435" s="33" t="s">
        <v>1632</v>
      </c>
      <c r="N435" s="34">
        <v>2000002638</v>
      </c>
      <c r="O435" s="34">
        <v>2000002638</v>
      </c>
      <c r="P435" s="33" t="s">
        <v>466</v>
      </c>
      <c r="Q435" s="444">
        <v>2500000</v>
      </c>
      <c r="R435" s="444">
        <v>0</v>
      </c>
      <c r="S435" s="444">
        <v>0</v>
      </c>
      <c r="T435" s="444">
        <v>0</v>
      </c>
      <c r="U435" s="444">
        <v>0</v>
      </c>
      <c r="V435" s="445">
        <v>0</v>
      </c>
      <c r="W435" s="445">
        <v>0</v>
      </c>
      <c r="X435" s="444">
        <v>2500000</v>
      </c>
      <c r="Y435" s="446">
        <v>43654</v>
      </c>
      <c r="Z435" s="446">
        <v>50175</v>
      </c>
      <c r="AA435" s="444">
        <v>10000000</v>
      </c>
      <c r="AB435" s="444">
        <v>10000000</v>
      </c>
      <c r="AC435" s="444">
        <v>15.715068493150685</v>
      </c>
      <c r="AD435" s="444">
        <v>17.865753424657534</v>
      </c>
      <c r="AE435" s="447">
        <v>1.2199999999999999E-2</v>
      </c>
      <c r="AF435" s="444">
        <v>39287671.232876711</v>
      </c>
      <c r="AG435" s="445">
        <v>44664383.561643831</v>
      </c>
      <c r="AH435" s="445">
        <v>30499.999999999996</v>
      </c>
      <c r="AI435" s="448">
        <v>15.715068493150683</v>
      </c>
      <c r="AJ435" s="448">
        <v>17.865753424657534</v>
      </c>
      <c r="AK435" s="449">
        <v>1.2199999999999999E-2</v>
      </c>
      <c r="AL435" s="437" t="s">
        <v>1445</v>
      </c>
    </row>
    <row r="436" spans="1:42" ht="15" customHeight="1">
      <c r="A436" s="33">
        <v>20614000</v>
      </c>
      <c r="B436" s="33">
        <v>1</v>
      </c>
      <c r="C436" s="33">
        <v>1</v>
      </c>
      <c r="D436" s="33">
        <v>1</v>
      </c>
      <c r="E436" s="35" t="s">
        <v>1338</v>
      </c>
      <c r="F436" s="35" t="s">
        <v>1365</v>
      </c>
      <c r="G436" s="35" t="s">
        <v>1364</v>
      </c>
      <c r="H436" s="35" t="s">
        <v>1359</v>
      </c>
      <c r="I436" s="35" t="s">
        <v>6</v>
      </c>
      <c r="J436" s="35" t="s">
        <v>1381</v>
      </c>
      <c r="K436" s="33" t="s">
        <v>466</v>
      </c>
      <c r="L436" s="35" t="s">
        <v>12</v>
      </c>
      <c r="M436" s="33" t="s">
        <v>1632</v>
      </c>
      <c r="N436" s="33" t="s">
        <v>467</v>
      </c>
      <c r="O436" s="33" t="s">
        <v>467</v>
      </c>
      <c r="P436" s="33" t="s">
        <v>466</v>
      </c>
      <c r="Q436" s="444">
        <v>10121880.703</v>
      </c>
      <c r="R436" s="444">
        <v>0</v>
      </c>
      <c r="S436" s="444">
        <v>0</v>
      </c>
      <c r="T436" s="444">
        <v>0</v>
      </c>
      <c r="U436" s="444">
        <v>0</v>
      </c>
      <c r="V436" s="445">
        <v>-31950.333000000566</v>
      </c>
      <c r="W436" s="445">
        <v>0</v>
      </c>
      <c r="X436" s="444">
        <v>10089930.369999999</v>
      </c>
      <c r="Y436" s="446">
        <v>39157</v>
      </c>
      <c r="Z436" s="446">
        <v>52916</v>
      </c>
      <c r="AA436" s="444">
        <v>14144823</v>
      </c>
      <c r="AB436" s="444">
        <v>12962161.161</v>
      </c>
      <c r="AC436" s="444">
        <v>23.224657534246575</v>
      </c>
      <c r="AD436" s="444">
        <v>37.695890410958903</v>
      </c>
      <c r="AE436" s="447">
        <v>7.4999999999999997E-3</v>
      </c>
      <c r="AF436" s="444">
        <v>234335177.38764381</v>
      </c>
      <c r="AG436" s="445">
        <v>380348909.48172599</v>
      </c>
      <c r="AH436" s="445">
        <v>75674.477774999992</v>
      </c>
      <c r="AI436" s="448">
        <v>23.224657534246575</v>
      </c>
      <c r="AJ436" s="448">
        <v>37.695890410958903</v>
      </c>
      <c r="AK436" s="449">
        <v>7.4999999999999997E-3</v>
      </c>
      <c r="AL436" s="437" t="s">
        <v>1445</v>
      </c>
    </row>
    <row r="437" spans="1:42" ht="15" customHeight="1">
      <c r="A437" s="33">
        <v>20617000</v>
      </c>
      <c r="B437" s="33">
        <v>1</v>
      </c>
      <c r="C437" s="33">
        <v>1</v>
      </c>
      <c r="D437" s="33">
        <v>1</v>
      </c>
      <c r="E437" s="35" t="s">
        <v>1331</v>
      </c>
      <c r="F437" s="35" t="s">
        <v>1365</v>
      </c>
      <c r="G437" s="35" t="s">
        <v>1364</v>
      </c>
      <c r="H437" s="35" t="s">
        <v>1359</v>
      </c>
      <c r="I437" s="35" t="s">
        <v>6</v>
      </c>
      <c r="J437" s="35" t="s">
        <v>1381</v>
      </c>
      <c r="K437" s="33" t="s">
        <v>466</v>
      </c>
      <c r="L437" s="35" t="s">
        <v>12</v>
      </c>
      <c r="M437" s="33" t="s">
        <v>1632</v>
      </c>
      <c r="N437" s="33" t="s">
        <v>468</v>
      </c>
      <c r="O437" s="33" t="s">
        <v>468</v>
      </c>
      <c r="P437" s="33" t="s">
        <v>466</v>
      </c>
      <c r="Q437" s="444">
        <v>2101462.1209999998</v>
      </c>
      <c r="R437" s="444">
        <v>0</v>
      </c>
      <c r="S437" s="444">
        <v>0</v>
      </c>
      <c r="T437" s="444">
        <v>0</v>
      </c>
      <c r="U437" s="444">
        <v>0</v>
      </c>
      <c r="V437" s="445">
        <v>-8506.87099999981</v>
      </c>
      <c r="W437" s="445">
        <v>0</v>
      </c>
      <c r="X437" s="444">
        <v>2092955.25</v>
      </c>
      <c r="Y437" s="446">
        <v>42983</v>
      </c>
      <c r="Z437" s="446">
        <v>49628</v>
      </c>
      <c r="AA437" s="444">
        <v>16896937.5</v>
      </c>
      <c r="AB437" s="444">
        <v>16896937.5</v>
      </c>
      <c r="AC437" s="444">
        <v>14.216438356164383</v>
      </c>
      <c r="AD437" s="444">
        <v>18.205479452054796</v>
      </c>
      <c r="AE437" s="447">
        <v>1.0049999999999998E-2</v>
      </c>
      <c r="AF437" s="444">
        <v>29754369.293835618</v>
      </c>
      <c r="AG437" s="445">
        <v>38103253.797945209</v>
      </c>
      <c r="AH437" s="445">
        <v>21034.200262499995</v>
      </c>
      <c r="AI437" s="448">
        <v>14.216438356164383</v>
      </c>
      <c r="AJ437" s="448">
        <v>18.205479452054796</v>
      </c>
      <c r="AK437" s="449">
        <v>1.0049999999999998E-2</v>
      </c>
      <c r="AL437" s="437" t="s">
        <v>1445</v>
      </c>
    </row>
    <row r="438" spans="1:42" ht="15" customHeight="1">
      <c r="A438" s="33">
        <v>20615000</v>
      </c>
      <c r="B438" s="33">
        <v>1</v>
      </c>
      <c r="C438" s="33">
        <v>1</v>
      </c>
      <c r="D438" s="33">
        <v>1</v>
      </c>
      <c r="E438" s="35" t="s">
        <v>1338</v>
      </c>
      <c r="F438" s="35" t="s">
        <v>1365</v>
      </c>
      <c r="G438" s="35" t="s">
        <v>1364</v>
      </c>
      <c r="H438" s="35" t="s">
        <v>1359</v>
      </c>
      <c r="I438" s="35" t="s">
        <v>6</v>
      </c>
      <c r="J438" s="35" t="s">
        <v>1381</v>
      </c>
      <c r="K438" s="33" t="s">
        <v>466</v>
      </c>
      <c r="L438" s="35" t="s">
        <v>12</v>
      </c>
      <c r="M438" s="33" t="s">
        <v>1632</v>
      </c>
      <c r="N438" s="33" t="s">
        <v>469</v>
      </c>
      <c r="O438" s="33" t="s">
        <v>469</v>
      </c>
      <c r="P438" s="33" t="s">
        <v>466</v>
      </c>
      <c r="Q438" s="444">
        <v>3396160.301</v>
      </c>
      <c r="R438" s="444">
        <v>0</v>
      </c>
      <c r="S438" s="444">
        <v>0</v>
      </c>
      <c r="T438" s="444">
        <v>0</v>
      </c>
      <c r="U438" s="444">
        <v>0</v>
      </c>
      <c r="V438" s="445">
        <v>-10720.191000000108</v>
      </c>
      <c r="W438" s="445">
        <v>0</v>
      </c>
      <c r="X438" s="444">
        <v>3385440.11</v>
      </c>
      <c r="Y438" s="446">
        <v>40637</v>
      </c>
      <c r="Z438" s="446">
        <v>47437</v>
      </c>
      <c r="AA438" s="444">
        <v>7929673.5</v>
      </c>
      <c r="AB438" s="444">
        <v>7929673.5</v>
      </c>
      <c r="AC438" s="444">
        <v>8.213698630136987</v>
      </c>
      <c r="AD438" s="444">
        <v>18.63013698630137</v>
      </c>
      <c r="AE438" s="447">
        <v>1.4199999999999999E-2</v>
      </c>
      <c r="AF438" s="444">
        <v>27806984.793917809</v>
      </c>
      <c r="AG438" s="445">
        <v>63071213.008219175</v>
      </c>
      <c r="AH438" s="445">
        <v>48073.249561999997</v>
      </c>
      <c r="AI438" s="448">
        <v>8.213698630136987</v>
      </c>
      <c r="AJ438" s="448">
        <v>18.63013698630137</v>
      </c>
      <c r="AK438" s="449">
        <v>1.4199999999999999E-2</v>
      </c>
      <c r="AL438" s="437" t="s">
        <v>1445</v>
      </c>
    </row>
    <row r="439" spans="1:42" ht="15" customHeight="1">
      <c r="A439" s="33">
        <v>20615001</v>
      </c>
      <c r="B439" s="33">
        <v>1</v>
      </c>
      <c r="C439" s="33">
        <v>1</v>
      </c>
      <c r="D439" s="33">
        <v>1</v>
      </c>
      <c r="E439" s="35" t="s">
        <v>1338</v>
      </c>
      <c r="F439" s="35" t="s">
        <v>1365</v>
      </c>
      <c r="G439" s="35" t="s">
        <v>1364</v>
      </c>
      <c r="H439" s="35" t="s">
        <v>1359</v>
      </c>
      <c r="I439" s="35" t="s">
        <v>6</v>
      </c>
      <c r="J439" s="35" t="s">
        <v>1381</v>
      </c>
      <c r="K439" s="33" t="s">
        <v>466</v>
      </c>
      <c r="L439" s="35" t="s">
        <v>12</v>
      </c>
      <c r="M439" s="33" t="s">
        <v>1632</v>
      </c>
      <c r="N439" s="33" t="s">
        <v>470</v>
      </c>
      <c r="O439" s="33" t="s">
        <v>470</v>
      </c>
      <c r="P439" s="33" t="s">
        <v>466</v>
      </c>
      <c r="Q439" s="444">
        <v>821877.13899999997</v>
      </c>
      <c r="R439" s="444">
        <v>0</v>
      </c>
      <c r="S439" s="444">
        <v>0</v>
      </c>
      <c r="T439" s="444">
        <v>0</v>
      </c>
      <c r="U439" s="444">
        <v>0</v>
      </c>
      <c r="V439" s="445">
        <v>-2594.3090000000084</v>
      </c>
      <c r="W439" s="445">
        <v>0</v>
      </c>
      <c r="X439" s="444">
        <v>819282.83</v>
      </c>
      <c r="Y439" s="446">
        <v>40637</v>
      </c>
      <c r="Z439" s="446">
        <v>47437</v>
      </c>
      <c r="AA439" s="444">
        <v>3786240.5</v>
      </c>
      <c r="AB439" s="444">
        <v>3786240.5</v>
      </c>
      <c r="AC439" s="444">
        <v>8.213698630136987</v>
      </c>
      <c r="AD439" s="444">
        <v>18.63013698630137</v>
      </c>
      <c r="AE439" s="447">
        <v>1.5899999999999997E-2</v>
      </c>
      <c r="AF439" s="444">
        <v>6729342.2584657539</v>
      </c>
      <c r="AG439" s="445">
        <v>15263351.353424657</v>
      </c>
      <c r="AH439" s="445">
        <v>13026.596996999997</v>
      </c>
      <c r="AI439" s="448">
        <v>8.213698630136987</v>
      </c>
      <c r="AJ439" s="448">
        <v>18.63013698630137</v>
      </c>
      <c r="AK439" s="449">
        <v>1.5899999999999997E-2</v>
      </c>
      <c r="AL439" s="437" t="s">
        <v>1445</v>
      </c>
    </row>
    <row r="440" spans="1:42" ht="15" customHeight="1">
      <c r="A440" s="33">
        <v>20616000</v>
      </c>
      <c r="B440" s="33">
        <v>1</v>
      </c>
      <c r="C440" s="33">
        <v>1</v>
      </c>
      <c r="D440" s="33">
        <v>1</v>
      </c>
      <c r="E440" s="35" t="s">
        <v>1338</v>
      </c>
      <c r="F440" s="35" t="s">
        <v>1365</v>
      </c>
      <c r="G440" s="35" t="s">
        <v>1364</v>
      </c>
      <c r="H440" s="35" t="s">
        <v>1359</v>
      </c>
      <c r="I440" s="35" t="s">
        <v>6</v>
      </c>
      <c r="J440" s="35" t="s">
        <v>1381</v>
      </c>
      <c r="K440" s="33" t="s">
        <v>466</v>
      </c>
      <c r="L440" s="35" t="s">
        <v>12</v>
      </c>
      <c r="M440" s="33" t="s">
        <v>1632</v>
      </c>
      <c r="N440" s="33" t="s">
        <v>471</v>
      </c>
      <c r="O440" s="33" t="s">
        <v>471</v>
      </c>
      <c r="P440" s="33" t="s">
        <v>466</v>
      </c>
      <c r="Q440" s="444">
        <v>9723110.1960000005</v>
      </c>
      <c r="R440" s="444">
        <v>0</v>
      </c>
      <c r="S440" s="444">
        <v>0</v>
      </c>
      <c r="T440" s="444">
        <v>0</v>
      </c>
      <c r="U440" s="444">
        <v>0</v>
      </c>
      <c r="V440" s="445">
        <v>-30691.596000000834</v>
      </c>
      <c r="W440" s="445">
        <v>0</v>
      </c>
      <c r="X440" s="444">
        <v>9692418.5999999996</v>
      </c>
      <c r="Y440" s="446">
        <v>41059</v>
      </c>
      <c r="Z440" s="446">
        <v>47802</v>
      </c>
      <c r="AA440" s="444">
        <v>15359277.5</v>
      </c>
      <c r="AB440" s="444">
        <v>15359277.5</v>
      </c>
      <c r="AC440" s="444">
        <v>9.213698630136987</v>
      </c>
      <c r="AD440" s="444">
        <v>18.473972602739725</v>
      </c>
      <c r="AE440" s="447">
        <v>1.4199999999999999E-2</v>
      </c>
      <c r="AF440" s="444">
        <v>89303023.977534249</v>
      </c>
      <c r="AG440" s="445">
        <v>179057475.6706849</v>
      </c>
      <c r="AH440" s="445">
        <v>137632.34411999999</v>
      </c>
      <c r="AI440" s="448">
        <v>9.213698630136987</v>
      </c>
      <c r="AJ440" s="448">
        <v>18.473972602739725</v>
      </c>
      <c r="AK440" s="449">
        <v>1.4200000000000001E-2</v>
      </c>
      <c r="AL440" s="437" t="s">
        <v>1445</v>
      </c>
    </row>
    <row r="441" spans="1:42" ht="15" customHeight="1">
      <c r="A441" s="33">
        <v>20616001</v>
      </c>
      <c r="B441" s="33">
        <v>1</v>
      </c>
      <c r="C441" s="33">
        <v>1</v>
      </c>
      <c r="D441" s="33">
        <v>1</v>
      </c>
      <c r="E441" s="35" t="s">
        <v>1331</v>
      </c>
      <c r="F441" s="35" t="s">
        <v>1365</v>
      </c>
      <c r="G441" s="35" t="s">
        <v>1364</v>
      </c>
      <c r="H441" s="35" t="s">
        <v>1359</v>
      </c>
      <c r="I441" s="35" t="s">
        <v>6</v>
      </c>
      <c r="J441" s="35" t="s">
        <v>1381</v>
      </c>
      <c r="K441" s="33" t="s">
        <v>466</v>
      </c>
      <c r="L441" s="35" t="s">
        <v>12</v>
      </c>
      <c r="M441" s="33" t="s">
        <v>1632</v>
      </c>
      <c r="N441" s="33" t="s">
        <v>472</v>
      </c>
      <c r="O441" s="33" t="s">
        <v>472</v>
      </c>
      <c r="P441" s="33" t="s">
        <v>466</v>
      </c>
      <c r="Q441" s="444">
        <v>8000223.7920000004</v>
      </c>
      <c r="R441" s="444">
        <v>0</v>
      </c>
      <c r="S441" s="444">
        <v>0</v>
      </c>
      <c r="T441" s="444">
        <v>0</v>
      </c>
      <c r="U441" s="444">
        <v>0</v>
      </c>
      <c r="V441" s="445">
        <v>-32385.472000000067</v>
      </c>
      <c r="W441" s="445">
        <v>0</v>
      </c>
      <c r="X441" s="444">
        <v>7967838.3200000003</v>
      </c>
      <c r="Y441" s="446">
        <v>41059</v>
      </c>
      <c r="Z441" s="446">
        <v>47802</v>
      </c>
      <c r="AA441" s="444">
        <v>12699382.5</v>
      </c>
      <c r="AB441" s="444">
        <v>12699382.5</v>
      </c>
      <c r="AC441" s="444">
        <v>9.213698630136987</v>
      </c>
      <c r="AD441" s="444">
        <v>18.473972602739725</v>
      </c>
      <c r="AE441" s="447">
        <v>0.01</v>
      </c>
      <c r="AF441" s="444">
        <v>73413261.014137</v>
      </c>
      <c r="AG441" s="445">
        <v>147197626.82673973</v>
      </c>
      <c r="AH441" s="445">
        <v>79678.383200000011</v>
      </c>
      <c r="AI441" s="448">
        <v>9.213698630136987</v>
      </c>
      <c r="AJ441" s="448">
        <v>18.473972602739725</v>
      </c>
      <c r="AK441" s="449">
        <v>0.01</v>
      </c>
      <c r="AL441" s="437" t="s">
        <v>1445</v>
      </c>
    </row>
    <row r="442" spans="1:42" ht="15" customHeight="1">
      <c r="A442" s="33">
        <v>20618000</v>
      </c>
      <c r="B442" s="33">
        <v>1</v>
      </c>
      <c r="C442" s="33">
        <v>1</v>
      </c>
      <c r="D442" s="33">
        <v>1</v>
      </c>
      <c r="E442" s="35" t="s">
        <v>517</v>
      </c>
      <c r="F442" s="35" t="s">
        <v>1365</v>
      </c>
      <c r="G442" s="35" t="s">
        <v>1364</v>
      </c>
      <c r="H442" s="35" t="s">
        <v>1359</v>
      </c>
      <c r="I442" s="35" t="s">
        <v>6</v>
      </c>
      <c r="J442" s="35" t="s">
        <v>1381</v>
      </c>
      <c r="K442" s="33" t="s">
        <v>466</v>
      </c>
      <c r="L442" s="35" t="s">
        <v>12</v>
      </c>
      <c r="M442" s="33" t="s">
        <v>1632</v>
      </c>
      <c r="N442" s="33" t="s">
        <v>473</v>
      </c>
      <c r="O442" s="33" t="s">
        <v>473</v>
      </c>
      <c r="P442" s="33" t="s">
        <v>466</v>
      </c>
      <c r="Q442" s="444">
        <v>1000000</v>
      </c>
      <c r="R442" s="444">
        <v>0</v>
      </c>
      <c r="S442" s="444">
        <v>0</v>
      </c>
      <c r="T442" s="444">
        <v>0</v>
      </c>
      <c r="U442" s="444">
        <v>0</v>
      </c>
      <c r="V442" s="445">
        <v>0</v>
      </c>
      <c r="W442" s="445">
        <v>0</v>
      </c>
      <c r="X442" s="444">
        <v>1000000</v>
      </c>
      <c r="Y442" s="446">
        <v>43098</v>
      </c>
      <c r="Z442" s="446">
        <v>49628</v>
      </c>
      <c r="AA442" s="444">
        <v>25660000</v>
      </c>
      <c r="AB442" s="444">
        <v>25660000</v>
      </c>
      <c r="AC442" s="444">
        <v>14.216438356164383</v>
      </c>
      <c r="AD442" s="444">
        <v>17.890410958904109</v>
      </c>
      <c r="AE442" s="447">
        <v>1.2199999999999999E-2</v>
      </c>
      <c r="AF442" s="444">
        <v>14216438.356164383</v>
      </c>
      <c r="AG442" s="445">
        <v>17890410.95890411</v>
      </c>
      <c r="AH442" s="445">
        <v>12199.999999999998</v>
      </c>
      <c r="AI442" s="448">
        <v>14.216438356164383</v>
      </c>
      <c r="AJ442" s="448">
        <v>17.890410958904109</v>
      </c>
      <c r="AK442" s="449">
        <v>1.2199999999999999E-2</v>
      </c>
      <c r="AL442" s="437" t="s">
        <v>1445</v>
      </c>
    </row>
    <row r="443" spans="1:42" ht="15" customHeight="1">
      <c r="A443" s="33">
        <v>20608000</v>
      </c>
      <c r="B443" s="33">
        <v>1</v>
      </c>
      <c r="C443" s="33">
        <v>1</v>
      </c>
      <c r="D443" s="33">
        <v>1</v>
      </c>
      <c r="E443" s="35" t="s">
        <v>517</v>
      </c>
      <c r="F443" s="35" t="s">
        <v>1365</v>
      </c>
      <c r="G443" s="35" t="s">
        <v>1364</v>
      </c>
      <c r="H443" s="35" t="s">
        <v>1359</v>
      </c>
      <c r="I443" s="35" t="s">
        <v>6</v>
      </c>
      <c r="J443" s="35" t="s">
        <v>1381</v>
      </c>
      <c r="K443" s="33" t="s">
        <v>474</v>
      </c>
      <c r="L443" s="35" t="s">
        <v>12</v>
      </c>
      <c r="M443" s="33" t="s">
        <v>1632</v>
      </c>
      <c r="N443" s="33" t="s">
        <v>475</v>
      </c>
      <c r="O443" s="33" t="s">
        <v>475</v>
      </c>
      <c r="P443" s="33" t="s">
        <v>474</v>
      </c>
      <c r="Q443" s="444">
        <v>0</v>
      </c>
      <c r="R443" s="444">
        <v>0</v>
      </c>
      <c r="S443" s="444">
        <v>0</v>
      </c>
      <c r="T443" s="444">
        <v>0</v>
      </c>
      <c r="U443" s="444">
        <v>0</v>
      </c>
      <c r="V443" s="445">
        <v>0</v>
      </c>
      <c r="W443" s="445">
        <v>0</v>
      </c>
      <c r="X443" s="444">
        <v>0</v>
      </c>
      <c r="Y443" s="444"/>
      <c r="Z443" s="444"/>
      <c r="AA443" s="444">
        <v>0</v>
      </c>
      <c r="AB443" s="444">
        <v>0</v>
      </c>
      <c r="AC443" s="444">
        <v>0</v>
      </c>
      <c r="AD443" s="444">
        <v>0</v>
      </c>
      <c r="AE443" s="444">
        <v>0</v>
      </c>
      <c r="AF443" s="444">
        <v>0</v>
      </c>
      <c r="AG443" s="445">
        <v>0</v>
      </c>
      <c r="AH443" s="445">
        <v>0</v>
      </c>
      <c r="AI443" s="444">
        <v>0</v>
      </c>
      <c r="AJ443" s="444">
        <v>0</v>
      </c>
      <c r="AK443" s="444">
        <v>0</v>
      </c>
    </row>
    <row r="444" spans="1:42" ht="15" customHeight="1">
      <c r="A444" s="33">
        <v>20980000</v>
      </c>
      <c r="B444" s="33">
        <v>1</v>
      </c>
      <c r="C444" s="33">
        <v>1</v>
      </c>
      <c r="D444" s="33">
        <v>1</v>
      </c>
      <c r="E444" s="35" t="s">
        <v>1338</v>
      </c>
      <c r="F444" s="35" t="s">
        <v>1365</v>
      </c>
      <c r="G444" s="35" t="s">
        <v>1364</v>
      </c>
      <c r="H444" s="35" t="s">
        <v>1359</v>
      </c>
      <c r="I444" s="35" t="s">
        <v>6</v>
      </c>
      <c r="J444" s="35" t="s">
        <v>1381</v>
      </c>
      <c r="K444" s="33" t="s">
        <v>476</v>
      </c>
      <c r="L444" s="35" t="s">
        <v>12</v>
      </c>
      <c r="M444" s="33" t="s">
        <v>1632</v>
      </c>
      <c r="N444" s="33" t="s">
        <v>477</v>
      </c>
      <c r="O444" s="33" t="s">
        <v>477</v>
      </c>
      <c r="P444" s="33" t="s">
        <v>476</v>
      </c>
      <c r="Q444" s="444">
        <v>4057706800</v>
      </c>
      <c r="R444" s="444">
        <v>0</v>
      </c>
      <c r="S444" s="444">
        <v>0</v>
      </c>
      <c r="T444" s="444">
        <v>10722415.84</v>
      </c>
      <c r="U444" s="444">
        <v>18808733.5</v>
      </c>
      <c r="V444" s="445">
        <v>-12808400</v>
      </c>
      <c r="W444" s="445">
        <v>0</v>
      </c>
      <c r="X444" s="444">
        <v>4044898400</v>
      </c>
      <c r="Y444" s="446">
        <v>44104</v>
      </c>
      <c r="Z444" s="446">
        <v>48610</v>
      </c>
      <c r="AA444" s="444">
        <v>6593773550</v>
      </c>
      <c r="AB444" s="444">
        <v>6593773550</v>
      </c>
      <c r="AC444" s="444">
        <v>11.427397260273972</v>
      </c>
      <c r="AD444" s="444">
        <v>12.345205479452055</v>
      </c>
      <c r="AE444" s="447">
        <v>1.2E-2</v>
      </c>
      <c r="AF444" s="444">
        <v>46222660894.246574</v>
      </c>
      <c r="AG444" s="445">
        <v>49935101891.506851</v>
      </c>
      <c r="AH444" s="445">
        <v>48538780.800000004</v>
      </c>
      <c r="AI444" s="448">
        <v>11.427397260273972</v>
      </c>
      <c r="AJ444" s="448">
        <v>12.345205479452055</v>
      </c>
      <c r="AK444" s="449">
        <v>1.2E-2</v>
      </c>
      <c r="AL444" s="437" t="s">
        <v>1446</v>
      </c>
    </row>
    <row r="445" spans="1:42" ht="15" customHeight="1">
      <c r="A445" s="33">
        <v>20970000</v>
      </c>
      <c r="B445" s="33">
        <v>1</v>
      </c>
      <c r="C445" s="33">
        <v>1</v>
      </c>
      <c r="D445" s="33">
        <v>1</v>
      </c>
      <c r="E445" s="35" t="s">
        <v>1338</v>
      </c>
      <c r="F445" s="35" t="s">
        <v>1365</v>
      </c>
      <c r="G445" s="35" t="s">
        <v>1364</v>
      </c>
      <c r="H445" s="35" t="s">
        <v>1359</v>
      </c>
      <c r="I445" s="35" t="s">
        <v>6</v>
      </c>
      <c r="J445" s="35" t="s">
        <v>1381</v>
      </c>
      <c r="K445" s="33" t="s">
        <v>476</v>
      </c>
      <c r="L445" s="35" t="s">
        <v>12</v>
      </c>
      <c r="M445" s="33" t="s">
        <v>1632</v>
      </c>
      <c r="N445" s="33" t="s">
        <v>478</v>
      </c>
      <c r="O445" s="33" t="s">
        <v>478</v>
      </c>
      <c r="P445" s="33" t="s">
        <v>476</v>
      </c>
      <c r="Q445" s="444">
        <v>671093269</v>
      </c>
      <c r="R445" s="444">
        <v>0</v>
      </c>
      <c r="S445" s="444">
        <v>0</v>
      </c>
      <c r="T445" s="444">
        <v>1773351.03</v>
      </c>
      <c r="U445" s="444">
        <v>3110726.1</v>
      </c>
      <c r="V445" s="445">
        <v>-2118347</v>
      </c>
      <c r="W445" s="445">
        <v>0</v>
      </c>
      <c r="X445" s="444">
        <v>668974922</v>
      </c>
      <c r="Y445" s="446">
        <v>43953</v>
      </c>
      <c r="Z445" s="446">
        <v>45869</v>
      </c>
      <c r="AA445" s="444">
        <v>671093269</v>
      </c>
      <c r="AB445" s="444">
        <v>671093269</v>
      </c>
      <c r="AC445" s="444">
        <v>3.9178082191780823</v>
      </c>
      <c r="AD445" s="444">
        <v>5.2493150684931509</v>
      </c>
      <c r="AE445" s="447">
        <v>1.0500000000000001E-2</v>
      </c>
      <c r="AF445" s="444">
        <v>2620915447.8356166</v>
      </c>
      <c r="AG445" s="445">
        <v>3511660138.49863</v>
      </c>
      <c r="AH445" s="445">
        <v>7024236.6810000008</v>
      </c>
      <c r="AI445" s="448">
        <v>3.9178082191780823</v>
      </c>
      <c r="AJ445" s="448">
        <v>5.2493150684931509</v>
      </c>
      <c r="AK445" s="449">
        <v>1.0500000000000001E-2</v>
      </c>
      <c r="AL445" s="437" t="s">
        <v>1446</v>
      </c>
    </row>
    <row r="446" spans="1:42" ht="15" customHeight="1">
      <c r="A446" s="33">
        <v>20960000</v>
      </c>
      <c r="B446" s="33">
        <v>1</v>
      </c>
      <c r="C446" s="33">
        <v>1</v>
      </c>
      <c r="D446" s="33">
        <v>1</v>
      </c>
      <c r="E446" s="35" t="s">
        <v>1338</v>
      </c>
      <c r="F446" s="35" t="s">
        <v>1365</v>
      </c>
      <c r="G446" s="35" t="s">
        <v>1364</v>
      </c>
      <c r="H446" s="35" t="s">
        <v>1359</v>
      </c>
      <c r="I446" s="35" t="s">
        <v>6</v>
      </c>
      <c r="J446" s="35" t="s">
        <v>1381</v>
      </c>
      <c r="K446" s="33" t="s">
        <v>476</v>
      </c>
      <c r="L446" s="35" t="s">
        <v>12</v>
      </c>
      <c r="M446" s="33" t="s">
        <v>1632</v>
      </c>
      <c r="N446" s="33" t="s">
        <v>479</v>
      </c>
      <c r="O446" s="33" t="s">
        <v>479</v>
      </c>
      <c r="P446" s="33" t="s">
        <v>476</v>
      </c>
      <c r="Q446" s="444">
        <v>1445415170.5</v>
      </c>
      <c r="R446" s="444">
        <v>0</v>
      </c>
      <c r="S446" s="444">
        <v>0</v>
      </c>
      <c r="T446" s="444">
        <v>3819483.15</v>
      </c>
      <c r="U446" s="444">
        <v>0</v>
      </c>
      <c r="V446" s="445">
        <v>-4562541.5</v>
      </c>
      <c r="W446" s="445">
        <v>0</v>
      </c>
      <c r="X446" s="444">
        <v>1440852629</v>
      </c>
      <c r="Y446" s="446">
        <v>43535</v>
      </c>
      <c r="Z446" s="446">
        <v>47514</v>
      </c>
      <c r="AA446" s="444">
        <v>4336316950</v>
      </c>
      <c r="AB446" s="444">
        <v>1445415170.5</v>
      </c>
      <c r="AC446" s="444">
        <v>8.4246575342465757</v>
      </c>
      <c r="AD446" s="444">
        <v>10.901369863013699</v>
      </c>
      <c r="AE446" s="447">
        <v>1.0500000000000001E-2</v>
      </c>
      <c r="AF446" s="444">
        <v>12138689956.643837</v>
      </c>
      <c r="AG446" s="445">
        <v>15707267426.824657</v>
      </c>
      <c r="AH446" s="445">
        <v>15128952.604500001</v>
      </c>
      <c r="AI446" s="448">
        <v>8.4246575342465757</v>
      </c>
      <c r="AJ446" s="448">
        <v>10.901369863013699</v>
      </c>
      <c r="AK446" s="449">
        <v>1.0500000000000001E-2</v>
      </c>
      <c r="AL446" s="437" t="s">
        <v>1446</v>
      </c>
    </row>
    <row r="447" spans="1:42" ht="15" customHeight="1">
      <c r="A447" s="33">
        <v>25039000</v>
      </c>
      <c r="B447" s="33">
        <v>1</v>
      </c>
      <c r="C447" s="33">
        <v>1</v>
      </c>
      <c r="D447" s="33">
        <v>1</v>
      </c>
      <c r="E447" s="35" t="s">
        <v>517</v>
      </c>
      <c r="F447" s="35" t="s">
        <v>1365</v>
      </c>
      <c r="G447" s="35" t="s">
        <v>1364</v>
      </c>
      <c r="H447" s="35" t="s">
        <v>1359</v>
      </c>
      <c r="I447" s="35" t="s">
        <v>6</v>
      </c>
      <c r="J447" s="35" t="s">
        <v>1381</v>
      </c>
      <c r="K447" s="33" t="s">
        <v>480</v>
      </c>
      <c r="L447" s="35" t="s">
        <v>12</v>
      </c>
      <c r="M447" s="33" t="s">
        <v>1633</v>
      </c>
      <c r="N447" s="33" t="s">
        <v>481</v>
      </c>
      <c r="O447" s="33" t="s">
        <v>481</v>
      </c>
      <c r="P447" s="33" t="s">
        <v>480</v>
      </c>
      <c r="Q447" s="444">
        <v>0</v>
      </c>
      <c r="R447" s="444">
        <v>0</v>
      </c>
      <c r="S447" s="444">
        <v>0</v>
      </c>
      <c r="T447" s="444">
        <v>0</v>
      </c>
      <c r="U447" s="444">
        <v>0</v>
      </c>
      <c r="V447" s="445">
        <v>0</v>
      </c>
      <c r="W447" s="445">
        <v>0</v>
      </c>
      <c r="X447" s="444">
        <v>0</v>
      </c>
      <c r="Y447" s="444"/>
      <c r="Z447" s="444"/>
      <c r="AA447" s="444">
        <v>0</v>
      </c>
      <c r="AB447" s="444">
        <v>0</v>
      </c>
      <c r="AC447" s="444">
        <v>0</v>
      </c>
      <c r="AD447" s="444">
        <v>0</v>
      </c>
      <c r="AE447" s="444">
        <v>0</v>
      </c>
      <c r="AF447" s="444">
        <v>0</v>
      </c>
      <c r="AG447" s="445">
        <v>0</v>
      </c>
      <c r="AH447" s="445">
        <v>0</v>
      </c>
      <c r="AI447" s="444">
        <v>0</v>
      </c>
      <c r="AJ447" s="444">
        <v>0</v>
      </c>
      <c r="AK447" s="444">
        <v>0</v>
      </c>
    </row>
    <row r="448" spans="1:42" ht="15" customHeight="1">
      <c r="A448" s="33">
        <v>28006001</v>
      </c>
      <c r="B448" s="33">
        <v>1</v>
      </c>
      <c r="C448" s="33">
        <v>1</v>
      </c>
      <c r="D448" s="33">
        <v>1</v>
      </c>
      <c r="E448" s="35" t="s">
        <v>517</v>
      </c>
      <c r="F448" s="35" t="s">
        <v>1365</v>
      </c>
      <c r="G448" s="35" t="s">
        <v>1364</v>
      </c>
      <c r="H448" s="35" t="s">
        <v>1359</v>
      </c>
      <c r="I448" s="35" t="s">
        <v>6</v>
      </c>
      <c r="J448" s="35" t="s">
        <v>1380</v>
      </c>
      <c r="K448" s="33" t="s">
        <v>482</v>
      </c>
      <c r="L448" s="35" t="s">
        <v>12</v>
      </c>
      <c r="M448" s="33" t="s">
        <v>1634</v>
      </c>
      <c r="N448" s="33" t="s">
        <v>483</v>
      </c>
      <c r="O448" s="33" t="s">
        <v>1353</v>
      </c>
      <c r="P448" s="33" t="s">
        <v>482</v>
      </c>
      <c r="Q448" s="444">
        <v>104793920</v>
      </c>
      <c r="R448" s="444">
        <v>0</v>
      </c>
      <c r="S448" s="444">
        <v>0</v>
      </c>
      <c r="T448" s="444">
        <v>0</v>
      </c>
      <c r="U448" s="444">
        <v>0</v>
      </c>
      <c r="V448" s="445">
        <v>0</v>
      </c>
      <c r="W448" s="445">
        <v>36745920</v>
      </c>
      <c r="X448" s="444">
        <v>104793920</v>
      </c>
      <c r="Y448" s="446">
        <v>36761</v>
      </c>
      <c r="Z448" s="446">
        <v>41228</v>
      </c>
      <c r="AA448" s="444">
        <v>1203374000</v>
      </c>
      <c r="AB448" s="444">
        <v>1204878000</v>
      </c>
      <c r="AC448" s="444">
        <v>0</v>
      </c>
      <c r="AD448" s="444">
        <v>12.238356164383562</v>
      </c>
      <c r="AE448" s="447">
        <v>0.12</v>
      </c>
      <c r="AF448" s="444">
        <v>0</v>
      </c>
      <c r="AG448" s="445">
        <v>1282505316.8219178</v>
      </c>
      <c r="AH448" s="445">
        <v>12575270.4</v>
      </c>
      <c r="AI448" s="448">
        <v>0</v>
      </c>
      <c r="AJ448" s="448">
        <v>12.238356164383561</v>
      </c>
      <c r="AK448" s="449">
        <v>0.12000000000000001</v>
      </c>
      <c r="AL448" s="437" t="s">
        <v>1447</v>
      </c>
      <c r="AN448" s="453"/>
      <c r="AO448" s="453"/>
      <c r="AP448" s="456"/>
    </row>
    <row r="449" spans="1:42" ht="15" customHeight="1">
      <c r="A449" s="33">
        <v>28005001</v>
      </c>
      <c r="B449" s="33">
        <v>1</v>
      </c>
      <c r="C449" s="33">
        <v>1</v>
      </c>
      <c r="D449" s="33">
        <v>1</v>
      </c>
      <c r="E449" s="35" t="s">
        <v>517</v>
      </c>
      <c r="F449" s="35" t="s">
        <v>1365</v>
      </c>
      <c r="G449" s="35" t="s">
        <v>1364</v>
      </c>
      <c r="H449" s="35" t="s">
        <v>1359</v>
      </c>
      <c r="I449" s="35" t="s">
        <v>6</v>
      </c>
      <c r="J449" s="35" t="s">
        <v>1380</v>
      </c>
      <c r="K449" s="33" t="s">
        <v>482</v>
      </c>
      <c r="L449" s="35" t="s">
        <v>12</v>
      </c>
      <c r="M449" s="33" t="s">
        <v>1634</v>
      </c>
      <c r="N449" s="33" t="s">
        <v>484</v>
      </c>
      <c r="O449" s="33" t="s">
        <v>1353</v>
      </c>
      <c r="P449" s="33" t="s">
        <v>482</v>
      </c>
      <c r="Q449" s="454">
        <v>336677424.75</v>
      </c>
      <c r="R449" s="444">
        <v>0</v>
      </c>
      <c r="S449" s="444">
        <v>0</v>
      </c>
      <c r="T449" s="444">
        <v>0</v>
      </c>
      <c r="U449" s="444">
        <v>0</v>
      </c>
      <c r="V449" s="445">
        <v>0</v>
      </c>
      <c r="W449" s="445">
        <v>194524734.30000001</v>
      </c>
      <c r="X449" s="444">
        <v>344159145.30000001</v>
      </c>
      <c r="Y449" s="446">
        <v>36761</v>
      </c>
      <c r="Z449" s="446">
        <v>47710</v>
      </c>
      <c r="AA449" s="444">
        <v>2560409000</v>
      </c>
      <c r="AB449" s="444">
        <v>2568243000</v>
      </c>
      <c r="AC449" s="444">
        <v>8.9616438356164387</v>
      </c>
      <c r="AD449" s="444">
        <v>29.997260273972604</v>
      </c>
      <c r="AE449" s="447">
        <v>0.1</v>
      </c>
      <c r="AF449" s="444">
        <v>3084231682.9487672</v>
      </c>
      <c r="AG449" s="445">
        <v>10323831457.232056</v>
      </c>
      <c r="AH449" s="445">
        <v>34415914.530000001</v>
      </c>
      <c r="AI449" s="448">
        <v>8.9616438356164387</v>
      </c>
      <c r="AJ449" s="448">
        <v>29.997260273972604</v>
      </c>
      <c r="AK449" s="449">
        <v>0.1</v>
      </c>
      <c r="AL449" s="437" t="s">
        <v>1448</v>
      </c>
      <c r="AN449" s="453"/>
      <c r="AO449" s="453"/>
      <c r="AP449" s="455"/>
    </row>
    <row r="450" spans="1:42" ht="15" customHeight="1">
      <c r="A450" s="33">
        <v>28027012</v>
      </c>
      <c r="B450" s="33">
        <v>1</v>
      </c>
      <c r="C450" s="33">
        <v>1</v>
      </c>
      <c r="D450" s="33">
        <v>0</v>
      </c>
      <c r="E450" s="35" t="s">
        <v>517</v>
      </c>
      <c r="F450" s="35" t="s">
        <v>1365</v>
      </c>
      <c r="G450" s="35" t="s">
        <v>1361</v>
      </c>
      <c r="H450" s="35" t="s">
        <v>1361</v>
      </c>
      <c r="I450" s="35" t="s">
        <v>1361</v>
      </c>
      <c r="J450" s="35" t="s">
        <v>1380</v>
      </c>
      <c r="K450" s="33" t="s">
        <v>485</v>
      </c>
      <c r="L450" s="35" t="s">
        <v>486</v>
      </c>
      <c r="M450" s="33" t="s">
        <v>1634</v>
      </c>
      <c r="N450" s="33" t="s">
        <v>487</v>
      </c>
      <c r="O450" s="33" t="s">
        <v>1353</v>
      </c>
      <c r="P450" s="33" t="s">
        <v>485</v>
      </c>
      <c r="Q450" s="444">
        <v>41700000</v>
      </c>
      <c r="R450" s="444">
        <v>0</v>
      </c>
      <c r="S450" s="444">
        <v>8300000</v>
      </c>
      <c r="T450" s="444">
        <v>160718.75</v>
      </c>
      <c r="U450" s="444">
        <v>0</v>
      </c>
      <c r="V450" s="445">
        <v>0</v>
      </c>
      <c r="W450" s="445">
        <v>0</v>
      </c>
      <c r="X450" s="444">
        <v>33400000</v>
      </c>
      <c r="Y450" s="446">
        <v>43045</v>
      </c>
      <c r="Z450" s="446">
        <v>44536</v>
      </c>
      <c r="AA450" s="444">
        <v>300000000</v>
      </c>
      <c r="AB450" s="444">
        <v>300000000</v>
      </c>
      <c r="AC450" s="444">
        <v>0.26575342465753427</v>
      </c>
      <c r="AD450" s="444">
        <v>4.0849315068493155</v>
      </c>
      <c r="AE450" s="447">
        <v>4.6249999999999999E-2</v>
      </c>
      <c r="AF450" s="444">
        <v>8876164.3835616447</v>
      </c>
      <c r="AG450" s="445">
        <v>136436712.32876715</v>
      </c>
      <c r="AH450" s="445">
        <v>1544750</v>
      </c>
      <c r="AI450" s="448">
        <v>0.26575342465753427</v>
      </c>
      <c r="AJ450" s="448">
        <v>4.0849315068493155</v>
      </c>
      <c r="AK450" s="449">
        <v>4.6249999999999999E-2</v>
      </c>
      <c r="AL450" s="437" t="s">
        <v>1449</v>
      </c>
    </row>
    <row r="451" spans="1:42" ht="15" customHeight="1">
      <c r="A451" s="33">
        <v>28027017</v>
      </c>
      <c r="B451" s="33">
        <v>1</v>
      </c>
      <c r="C451" s="33">
        <v>1</v>
      </c>
      <c r="D451" s="33">
        <v>1</v>
      </c>
      <c r="E451" s="35" t="s">
        <v>517</v>
      </c>
      <c r="F451" s="35" t="s">
        <v>1365</v>
      </c>
      <c r="G451" s="35" t="s">
        <v>1364</v>
      </c>
      <c r="H451" s="35" t="s">
        <v>1359</v>
      </c>
      <c r="I451" s="35" t="s">
        <v>6</v>
      </c>
      <c r="J451" s="35" t="s">
        <v>1380</v>
      </c>
      <c r="K451" s="33" t="s">
        <v>37</v>
      </c>
      <c r="L451" s="35" t="s">
        <v>12</v>
      </c>
      <c r="M451" s="33" t="s">
        <v>1634</v>
      </c>
      <c r="N451" s="33" t="s">
        <v>488</v>
      </c>
      <c r="O451" s="33" t="s">
        <v>1353</v>
      </c>
      <c r="P451" s="33" t="s">
        <v>37</v>
      </c>
      <c r="Q451" s="444">
        <v>375000000</v>
      </c>
      <c r="R451" s="444">
        <v>0</v>
      </c>
      <c r="S451" s="444">
        <v>0</v>
      </c>
      <c r="T451" s="444">
        <v>0</v>
      </c>
      <c r="U451" s="444">
        <v>0</v>
      </c>
      <c r="V451" s="445">
        <v>0</v>
      </c>
      <c r="W451" s="445">
        <v>0</v>
      </c>
      <c r="X451" s="444">
        <v>375000000</v>
      </c>
      <c r="Y451" s="446">
        <v>43860</v>
      </c>
      <c r="Z451" s="446">
        <v>49339</v>
      </c>
      <c r="AA451" s="444">
        <v>400000000</v>
      </c>
      <c r="AB451" s="444">
        <v>400000000</v>
      </c>
      <c r="AC451" s="444">
        <v>13.424657534246576</v>
      </c>
      <c r="AD451" s="444">
        <v>15.010958904109589</v>
      </c>
      <c r="AE451" s="447">
        <v>7.2499999999999995E-2</v>
      </c>
      <c r="AF451" s="444">
        <v>5034246575.3424664</v>
      </c>
      <c r="AG451" s="445">
        <v>5629109589.0410957</v>
      </c>
      <c r="AH451" s="445">
        <v>27187499.999999996</v>
      </c>
      <c r="AI451" s="448">
        <v>13.424657534246577</v>
      </c>
      <c r="AJ451" s="448">
        <v>15.010958904109589</v>
      </c>
      <c r="AK451" s="449">
        <v>7.2499999999999995E-2</v>
      </c>
      <c r="AL451" s="437" t="s">
        <v>1450</v>
      </c>
    </row>
    <row r="452" spans="1:42" ht="15" customHeight="1">
      <c r="A452" s="33">
        <v>28001001</v>
      </c>
      <c r="B452" s="33">
        <v>1</v>
      </c>
      <c r="C452" s="33">
        <v>1</v>
      </c>
      <c r="D452" s="33">
        <v>1</v>
      </c>
      <c r="E452" s="35" t="s">
        <v>517</v>
      </c>
      <c r="F452" s="35" t="s">
        <v>1365</v>
      </c>
      <c r="G452" s="35" t="s">
        <v>1364</v>
      </c>
      <c r="H452" s="35" t="s">
        <v>1359</v>
      </c>
      <c r="I452" s="35" t="s">
        <v>6</v>
      </c>
      <c r="J452" s="35" t="s">
        <v>1380</v>
      </c>
      <c r="K452" s="33" t="s">
        <v>489</v>
      </c>
      <c r="L452" s="35" t="s">
        <v>12</v>
      </c>
      <c r="M452" s="33" t="s">
        <v>1634</v>
      </c>
      <c r="N452" s="33" t="s">
        <v>490</v>
      </c>
      <c r="O452" s="33" t="s">
        <v>1352</v>
      </c>
      <c r="P452" s="33" t="s">
        <v>489</v>
      </c>
      <c r="Q452" s="444">
        <v>12343000</v>
      </c>
      <c r="R452" s="444">
        <v>0</v>
      </c>
      <c r="S452" s="444">
        <v>0</v>
      </c>
      <c r="T452" s="444">
        <v>67763.070000000007</v>
      </c>
      <c r="U452" s="444">
        <v>0</v>
      </c>
      <c r="V452" s="445">
        <v>0</v>
      </c>
      <c r="W452" s="445">
        <v>0</v>
      </c>
      <c r="X452" s="444">
        <v>12343000</v>
      </c>
      <c r="Y452" s="446">
        <v>34758</v>
      </c>
      <c r="Z452" s="446">
        <v>45716</v>
      </c>
      <c r="AA452" s="444">
        <v>1434671000</v>
      </c>
      <c r="AB452" s="444">
        <v>1434671000</v>
      </c>
      <c r="AC452" s="444">
        <v>3.4986301369863013</v>
      </c>
      <c r="AD452" s="444">
        <v>30.021917808219179</v>
      </c>
      <c r="AE452" s="447">
        <v>4.5629999999999997E-2</v>
      </c>
      <c r="AF452" s="444">
        <v>43183591.780821919</v>
      </c>
      <c r="AG452" s="445">
        <v>370560531.50684935</v>
      </c>
      <c r="AH452" s="445">
        <v>563211.09</v>
      </c>
      <c r="AI452" s="448">
        <v>3.4986301369863013</v>
      </c>
      <c r="AJ452" s="448">
        <v>30.021917808219182</v>
      </c>
      <c r="AK452" s="449">
        <v>4.5629999999999997E-2</v>
      </c>
      <c r="AL452" s="437" t="s">
        <v>1451</v>
      </c>
    </row>
    <row r="453" spans="1:42" ht="15" customHeight="1">
      <c r="A453" s="33">
        <v>28002001</v>
      </c>
      <c r="B453" s="33">
        <v>1</v>
      </c>
      <c r="C453" s="33">
        <v>1</v>
      </c>
      <c r="D453" s="33">
        <v>1</v>
      </c>
      <c r="E453" s="35" t="s">
        <v>517</v>
      </c>
      <c r="F453" s="35" t="s">
        <v>1365</v>
      </c>
      <c r="G453" s="35" t="s">
        <v>1364</v>
      </c>
      <c r="H453" s="35" t="s">
        <v>1359</v>
      </c>
      <c r="I453" s="35" t="s">
        <v>6</v>
      </c>
      <c r="J453" s="35" t="s">
        <v>1380</v>
      </c>
      <c r="K453" s="33" t="s">
        <v>489</v>
      </c>
      <c r="L453" s="35" t="s">
        <v>12</v>
      </c>
      <c r="M453" s="33" t="s">
        <v>1634</v>
      </c>
      <c r="N453" s="33" t="s">
        <v>491</v>
      </c>
      <c r="O453" s="33" t="s">
        <v>1352</v>
      </c>
      <c r="P453" s="33" t="s">
        <v>489</v>
      </c>
      <c r="Q453" s="444">
        <v>50183000</v>
      </c>
      <c r="R453" s="444">
        <v>0</v>
      </c>
      <c r="S453" s="444">
        <v>0</v>
      </c>
      <c r="T453" s="444">
        <v>0</v>
      </c>
      <c r="U453" s="444">
        <v>0</v>
      </c>
      <c r="V453" s="445">
        <v>0</v>
      </c>
      <c r="W453" s="445">
        <v>0</v>
      </c>
      <c r="X453" s="444">
        <v>50183000</v>
      </c>
      <c r="Y453" s="446">
        <v>34758</v>
      </c>
      <c r="Z453" s="446">
        <v>45716</v>
      </c>
      <c r="AA453" s="444">
        <v>1912895000</v>
      </c>
      <c r="AB453" s="444">
        <v>1912895000</v>
      </c>
      <c r="AC453" s="444">
        <v>3.4986301369863013</v>
      </c>
      <c r="AD453" s="444">
        <v>30.021917808219179</v>
      </c>
      <c r="AE453" s="447">
        <v>0.05</v>
      </c>
      <c r="AF453" s="444">
        <v>175571756.16438356</v>
      </c>
      <c r="AG453" s="445">
        <v>1506589901.369863</v>
      </c>
      <c r="AH453" s="445">
        <v>2509150</v>
      </c>
      <c r="AI453" s="448">
        <v>3.4986301369863013</v>
      </c>
      <c r="AJ453" s="448">
        <v>30.021917808219179</v>
      </c>
      <c r="AK453" s="449">
        <v>0.05</v>
      </c>
      <c r="AL453" s="437" t="s">
        <v>1452</v>
      </c>
    </row>
    <row r="454" spans="1:42" ht="15" customHeight="1">
      <c r="A454" s="33">
        <v>280270211</v>
      </c>
      <c r="B454" s="33">
        <v>1</v>
      </c>
      <c r="C454" s="33">
        <v>1</v>
      </c>
      <c r="D454" s="33">
        <v>1</v>
      </c>
      <c r="E454" s="35" t="s">
        <v>517</v>
      </c>
      <c r="F454" s="35" t="s">
        <v>1365</v>
      </c>
      <c r="G454" s="35" t="s">
        <v>1364</v>
      </c>
      <c r="H454" s="35" t="s">
        <v>1359</v>
      </c>
      <c r="I454" s="35" t="s">
        <v>6</v>
      </c>
      <c r="J454" s="35" t="s">
        <v>1380</v>
      </c>
      <c r="K454" s="33" t="s">
        <v>492</v>
      </c>
      <c r="L454" s="35" t="s">
        <v>12</v>
      </c>
      <c r="M454" s="33" t="s">
        <v>1634</v>
      </c>
      <c r="N454" s="33" t="s">
        <v>493</v>
      </c>
      <c r="O454" s="33" t="s">
        <v>1353</v>
      </c>
      <c r="P454" s="33" t="s">
        <v>492</v>
      </c>
      <c r="Q454" s="444">
        <v>18147628.199999999</v>
      </c>
      <c r="R454" s="444">
        <v>0</v>
      </c>
      <c r="S454" s="444">
        <v>0</v>
      </c>
      <c r="T454" s="444">
        <v>0</v>
      </c>
      <c r="U454" s="444">
        <v>0</v>
      </c>
      <c r="V454" s="445">
        <v>0</v>
      </c>
      <c r="W454" s="445">
        <v>0</v>
      </c>
      <c r="X454" s="444">
        <v>18147628.199999999</v>
      </c>
      <c r="Y454" s="446">
        <v>44074</v>
      </c>
      <c r="Z454" s="446">
        <v>51348</v>
      </c>
      <c r="AA454" s="444">
        <v>270412767.80000001</v>
      </c>
      <c r="AB454" s="444">
        <v>18147628.199999999</v>
      </c>
      <c r="AC454" s="444">
        <v>18.92876712328767</v>
      </c>
      <c r="AD454" s="444">
        <v>19.92876712328767</v>
      </c>
      <c r="AE454" s="447">
        <v>6.9000000000000006E-2</v>
      </c>
      <c r="AF454" s="444">
        <v>343512228.03780818</v>
      </c>
      <c r="AG454" s="445">
        <v>361659856.23780817</v>
      </c>
      <c r="AH454" s="445">
        <v>1252186.3458</v>
      </c>
      <c r="AI454" s="448">
        <v>18.92876712328767</v>
      </c>
      <c r="AJ454" s="448">
        <v>19.92876712328767</v>
      </c>
      <c r="AK454" s="449">
        <v>6.9000000000000006E-2</v>
      </c>
      <c r="AL454" s="437" t="s">
        <v>1453</v>
      </c>
    </row>
    <row r="455" spans="1:42" ht="15" customHeight="1">
      <c r="A455" s="33">
        <v>280270212</v>
      </c>
      <c r="B455" s="33">
        <v>1</v>
      </c>
      <c r="C455" s="33">
        <v>1</v>
      </c>
      <c r="D455" s="33">
        <v>1</v>
      </c>
      <c r="E455" s="35" t="s">
        <v>517</v>
      </c>
      <c r="F455" s="35" t="s">
        <v>1365</v>
      </c>
      <c r="G455" s="35" t="s">
        <v>1364</v>
      </c>
      <c r="H455" s="35" t="s">
        <v>1359</v>
      </c>
      <c r="I455" s="35" t="s">
        <v>6</v>
      </c>
      <c r="J455" s="35" t="s">
        <v>1380</v>
      </c>
      <c r="K455" s="33" t="s">
        <v>492</v>
      </c>
      <c r="L455" s="35" t="s">
        <v>12</v>
      </c>
      <c r="M455" s="33" t="s">
        <v>1634</v>
      </c>
      <c r="N455" s="33" t="s">
        <v>494</v>
      </c>
      <c r="O455" s="33" t="s">
        <v>1353</v>
      </c>
      <c r="P455" s="33" t="s">
        <v>492</v>
      </c>
      <c r="Q455" s="444">
        <v>18796473.800000001</v>
      </c>
      <c r="R455" s="444">
        <v>0</v>
      </c>
      <c r="S455" s="444">
        <v>0</v>
      </c>
      <c r="T455" s="444">
        <v>0</v>
      </c>
      <c r="U455" s="444">
        <v>0</v>
      </c>
      <c r="V455" s="445">
        <v>0</v>
      </c>
      <c r="W455" s="445">
        <v>0</v>
      </c>
      <c r="X455" s="444">
        <v>18796473.800000001</v>
      </c>
      <c r="Y455" s="446">
        <v>44074</v>
      </c>
      <c r="Z455" s="446">
        <v>51348</v>
      </c>
      <c r="AA455" s="444">
        <v>18796473.800000001</v>
      </c>
      <c r="AB455" s="444">
        <v>18796473.800000001</v>
      </c>
      <c r="AC455" s="444">
        <v>18.92876712328767</v>
      </c>
      <c r="AD455" s="444">
        <v>19.92876712328767</v>
      </c>
      <c r="AE455" s="447">
        <v>6.9000000000000006E-2</v>
      </c>
      <c r="AF455" s="444">
        <v>355794075.29917806</v>
      </c>
      <c r="AG455" s="445">
        <v>374590549.09917808</v>
      </c>
      <c r="AH455" s="445">
        <v>1296956.6922000002</v>
      </c>
      <c r="AI455" s="448">
        <v>18.92876712328767</v>
      </c>
      <c r="AJ455" s="448">
        <v>19.92876712328767</v>
      </c>
      <c r="AK455" s="449">
        <v>6.9000000000000006E-2</v>
      </c>
      <c r="AL455" s="437" t="s">
        <v>1454</v>
      </c>
    </row>
    <row r="456" spans="1:42" ht="15" customHeight="1">
      <c r="A456" s="33">
        <v>280270213</v>
      </c>
      <c r="B456" s="33">
        <v>1</v>
      </c>
      <c r="C456" s="33">
        <v>1</v>
      </c>
      <c r="D456" s="33">
        <v>1</v>
      </c>
      <c r="E456" s="35" t="s">
        <v>517</v>
      </c>
      <c r="F456" s="35" t="s">
        <v>1365</v>
      </c>
      <c r="G456" s="35" t="s">
        <v>1364</v>
      </c>
      <c r="H456" s="35" t="s">
        <v>1359</v>
      </c>
      <c r="I456" s="35" t="s">
        <v>6</v>
      </c>
      <c r="J456" s="35" t="s">
        <v>1380</v>
      </c>
      <c r="K456" s="33" t="s">
        <v>492</v>
      </c>
      <c r="L456" s="35" t="s">
        <v>12</v>
      </c>
      <c r="M456" s="33" t="s">
        <v>1634</v>
      </c>
      <c r="N456" s="33" t="s">
        <v>495</v>
      </c>
      <c r="O456" s="33" t="s">
        <v>1353</v>
      </c>
      <c r="P456" s="33" t="s">
        <v>492</v>
      </c>
      <c r="Q456" s="444">
        <v>60204123.200000003</v>
      </c>
      <c r="R456" s="444">
        <v>0</v>
      </c>
      <c r="S456" s="444">
        <v>0</v>
      </c>
      <c r="T456" s="444">
        <v>0</v>
      </c>
      <c r="U456" s="444">
        <v>0</v>
      </c>
      <c r="V456" s="445">
        <v>0</v>
      </c>
      <c r="W456" s="445">
        <v>0</v>
      </c>
      <c r="X456" s="444">
        <v>60204123.200000003</v>
      </c>
      <c r="Y456" s="446">
        <v>44074</v>
      </c>
      <c r="Z456" s="446">
        <v>51348</v>
      </c>
      <c r="AA456" s="444">
        <v>60204123.200000003</v>
      </c>
      <c r="AB456" s="444">
        <v>60204123.200000003</v>
      </c>
      <c r="AC456" s="444">
        <v>18.92876712328767</v>
      </c>
      <c r="AD456" s="444">
        <v>19.92876712328767</v>
      </c>
      <c r="AE456" s="447">
        <v>6.9000000000000006E-2</v>
      </c>
      <c r="AF456" s="444">
        <v>1139589827.9145205</v>
      </c>
      <c r="AG456" s="445">
        <v>1199793951.1145205</v>
      </c>
      <c r="AH456" s="445">
        <v>4154084.5008000005</v>
      </c>
      <c r="AI456" s="448">
        <v>18.92876712328767</v>
      </c>
      <c r="AJ456" s="448">
        <v>19.92876712328767</v>
      </c>
      <c r="AK456" s="449">
        <v>6.9000000000000006E-2</v>
      </c>
      <c r="AL456" s="437" t="s">
        <v>1455</v>
      </c>
    </row>
    <row r="457" spans="1:42" ht="15" customHeight="1">
      <c r="A457" s="33">
        <v>280270214</v>
      </c>
      <c r="B457" s="33">
        <v>1</v>
      </c>
      <c r="C457" s="33">
        <v>1</v>
      </c>
      <c r="D457" s="33">
        <v>1</v>
      </c>
      <c r="E457" s="35" t="s">
        <v>517</v>
      </c>
      <c r="F457" s="35" t="s">
        <v>1365</v>
      </c>
      <c r="G457" s="35" t="s">
        <v>1364</v>
      </c>
      <c r="H457" s="35" t="s">
        <v>1359</v>
      </c>
      <c r="I457" s="35" t="s">
        <v>6</v>
      </c>
      <c r="J457" s="35" t="s">
        <v>1380</v>
      </c>
      <c r="K457" s="33" t="s">
        <v>492</v>
      </c>
      <c r="L457" s="35" t="s">
        <v>12</v>
      </c>
      <c r="M457" s="33" t="s">
        <v>1634</v>
      </c>
      <c r="N457" s="33" t="s">
        <v>496</v>
      </c>
      <c r="O457" s="33" t="s">
        <v>1353</v>
      </c>
      <c r="P457" s="33" t="s">
        <v>492</v>
      </c>
      <c r="Q457" s="444">
        <v>9062878.5</v>
      </c>
      <c r="R457" s="444">
        <v>0</v>
      </c>
      <c r="S457" s="444">
        <v>0</v>
      </c>
      <c r="T457" s="444">
        <v>0</v>
      </c>
      <c r="U457" s="444">
        <v>0</v>
      </c>
      <c r="V457" s="445">
        <v>0</v>
      </c>
      <c r="W457" s="445">
        <v>0</v>
      </c>
      <c r="X457" s="444">
        <v>9062878.5</v>
      </c>
      <c r="Y457" s="446">
        <v>44074</v>
      </c>
      <c r="Z457" s="446">
        <v>51348</v>
      </c>
      <c r="AA457" s="444">
        <v>9062878.5</v>
      </c>
      <c r="AB457" s="444">
        <v>9062878.5</v>
      </c>
      <c r="AC457" s="444">
        <v>18.92876712328767</v>
      </c>
      <c r="AD457" s="444">
        <v>19.92876712328767</v>
      </c>
      <c r="AE457" s="447">
        <v>6.9000000000000006E-2</v>
      </c>
      <c r="AF457" s="444">
        <v>171549116.59315068</v>
      </c>
      <c r="AG457" s="445">
        <v>180611995.09315068</v>
      </c>
      <c r="AH457" s="445">
        <v>625338.6165</v>
      </c>
      <c r="AI457" s="448">
        <v>18.92876712328767</v>
      </c>
      <c r="AJ457" s="448">
        <v>19.92876712328767</v>
      </c>
      <c r="AK457" s="449">
        <v>6.9000000000000006E-2</v>
      </c>
      <c r="AL457" s="437" t="s">
        <v>1456</v>
      </c>
    </row>
    <row r="458" spans="1:42" ht="15" customHeight="1">
      <c r="A458" s="33">
        <v>280270215</v>
      </c>
      <c r="B458" s="33">
        <v>1</v>
      </c>
      <c r="C458" s="33">
        <v>1</v>
      </c>
      <c r="D458" s="33">
        <v>1</v>
      </c>
      <c r="E458" s="35" t="s">
        <v>517</v>
      </c>
      <c r="F458" s="35" t="s">
        <v>1365</v>
      </c>
      <c r="G458" s="35" t="s">
        <v>1364</v>
      </c>
      <c r="H458" s="35" t="s">
        <v>1359</v>
      </c>
      <c r="I458" s="35" t="s">
        <v>6</v>
      </c>
      <c r="J458" s="35" t="s">
        <v>1380</v>
      </c>
      <c r="K458" s="33" t="s">
        <v>492</v>
      </c>
      <c r="L458" s="35" t="s">
        <v>12</v>
      </c>
      <c r="M458" s="33" t="s">
        <v>1634</v>
      </c>
      <c r="N458" s="33" t="s">
        <v>497</v>
      </c>
      <c r="O458" s="33" t="s">
        <v>1353</v>
      </c>
      <c r="P458" s="33" t="s">
        <v>492</v>
      </c>
      <c r="Q458" s="444">
        <v>27410992.699999999</v>
      </c>
      <c r="R458" s="444">
        <v>0</v>
      </c>
      <c r="S458" s="444">
        <v>0</v>
      </c>
      <c r="T458" s="444">
        <v>0</v>
      </c>
      <c r="U458" s="444">
        <v>0</v>
      </c>
      <c r="V458" s="445">
        <v>0</v>
      </c>
      <c r="W458" s="445">
        <v>0</v>
      </c>
      <c r="X458" s="444">
        <v>27410992.699999999</v>
      </c>
      <c r="Y458" s="446">
        <v>44074</v>
      </c>
      <c r="Z458" s="446">
        <v>51348</v>
      </c>
      <c r="AA458" s="444">
        <v>27410992.699999999</v>
      </c>
      <c r="AB458" s="444">
        <v>27410992.699999999</v>
      </c>
      <c r="AC458" s="444">
        <v>18.92876712328767</v>
      </c>
      <c r="AD458" s="444">
        <v>19.92876712328767</v>
      </c>
      <c r="AE458" s="447">
        <v>6.9000000000000006E-2</v>
      </c>
      <c r="AF458" s="444">
        <v>518856297.43643832</v>
      </c>
      <c r="AG458" s="445">
        <v>546267290.13643837</v>
      </c>
      <c r="AH458" s="445">
        <v>1891358.4963</v>
      </c>
      <c r="AI458" s="448">
        <v>18.92876712328767</v>
      </c>
      <c r="AJ458" s="448">
        <v>19.928767123287674</v>
      </c>
      <c r="AK458" s="449">
        <v>6.9000000000000006E-2</v>
      </c>
      <c r="AL458" s="437" t="s">
        <v>1457</v>
      </c>
    </row>
    <row r="459" spans="1:42" ht="15" customHeight="1">
      <c r="A459" s="33">
        <v>280270216</v>
      </c>
      <c r="B459" s="33">
        <v>1</v>
      </c>
      <c r="C459" s="33">
        <v>1</v>
      </c>
      <c r="D459" s="33">
        <v>1</v>
      </c>
      <c r="E459" s="35" t="s">
        <v>517</v>
      </c>
      <c r="F459" s="35" t="s">
        <v>1365</v>
      </c>
      <c r="G459" s="35" t="s">
        <v>1364</v>
      </c>
      <c r="H459" s="35" t="s">
        <v>1359</v>
      </c>
      <c r="I459" s="35" t="s">
        <v>6</v>
      </c>
      <c r="J459" s="35" t="s">
        <v>1380</v>
      </c>
      <c r="K459" s="33" t="s">
        <v>492</v>
      </c>
      <c r="L459" s="35" t="s">
        <v>12</v>
      </c>
      <c r="M459" s="33" t="s">
        <v>1634</v>
      </c>
      <c r="N459" s="33" t="s">
        <v>498</v>
      </c>
      <c r="O459" s="33" t="s">
        <v>1353</v>
      </c>
      <c r="P459" s="33" t="s">
        <v>492</v>
      </c>
      <c r="Q459" s="444">
        <v>14059536.4</v>
      </c>
      <c r="R459" s="444">
        <v>0</v>
      </c>
      <c r="S459" s="444">
        <v>0</v>
      </c>
      <c r="T459" s="444">
        <v>0</v>
      </c>
      <c r="U459" s="444">
        <v>0</v>
      </c>
      <c r="V459" s="445">
        <v>0</v>
      </c>
      <c r="W459" s="445">
        <v>0</v>
      </c>
      <c r="X459" s="444">
        <v>14059536.4</v>
      </c>
      <c r="Y459" s="446">
        <v>44074</v>
      </c>
      <c r="Z459" s="446">
        <v>51348</v>
      </c>
      <c r="AA459" s="444">
        <v>14059536.4</v>
      </c>
      <c r="AB459" s="444">
        <v>14059536.4</v>
      </c>
      <c r="AC459" s="444">
        <v>18.92876712328767</v>
      </c>
      <c r="AD459" s="444">
        <v>19.92876712328767</v>
      </c>
      <c r="AE459" s="447">
        <v>6.9000000000000006E-2</v>
      </c>
      <c r="AF459" s="444">
        <v>266129690.37698629</v>
      </c>
      <c r="AG459" s="445">
        <v>280189226.7769863</v>
      </c>
      <c r="AH459" s="445">
        <v>970108.01160000009</v>
      </c>
      <c r="AI459" s="448">
        <v>18.92876712328767</v>
      </c>
      <c r="AJ459" s="448">
        <v>19.92876712328767</v>
      </c>
      <c r="AK459" s="449">
        <v>6.9000000000000006E-2</v>
      </c>
      <c r="AL459" s="437" t="s">
        <v>1458</v>
      </c>
    </row>
    <row r="460" spans="1:42" ht="15" customHeight="1">
      <c r="A460" s="33">
        <v>280270217</v>
      </c>
      <c r="B460" s="33">
        <v>1</v>
      </c>
      <c r="C460" s="33">
        <v>1</v>
      </c>
      <c r="D460" s="33">
        <v>1</v>
      </c>
      <c r="E460" s="35" t="s">
        <v>517</v>
      </c>
      <c r="F460" s="35" t="s">
        <v>1365</v>
      </c>
      <c r="G460" s="35" t="s">
        <v>1364</v>
      </c>
      <c r="H460" s="35" t="s">
        <v>1359</v>
      </c>
      <c r="I460" s="35" t="s">
        <v>6</v>
      </c>
      <c r="J460" s="35" t="s">
        <v>1380</v>
      </c>
      <c r="K460" s="33" t="s">
        <v>492</v>
      </c>
      <c r="L460" s="35" t="s">
        <v>12</v>
      </c>
      <c r="M460" s="33" t="s">
        <v>1634</v>
      </c>
      <c r="N460" s="33" t="s">
        <v>499</v>
      </c>
      <c r="O460" s="33" t="s">
        <v>1353</v>
      </c>
      <c r="P460" s="33" t="s">
        <v>492</v>
      </c>
      <c r="Q460" s="444">
        <v>28758805.399999999</v>
      </c>
      <c r="R460" s="444">
        <v>0</v>
      </c>
      <c r="S460" s="444">
        <v>0</v>
      </c>
      <c r="T460" s="444">
        <v>0</v>
      </c>
      <c r="U460" s="444">
        <v>0</v>
      </c>
      <c r="V460" s="445">
        <v>0</v>
      </c>
      <c r="W460" s="445">
        <v>0</v>
      </c>
      <c r="X460" s="444">
        <v>28758805.399999999</v>
      </c>
      <c r="Y460" s="446">
        <v>44074</v>
      </c>
      <c r="Z460" s="446">
        <v>51348</v>
      </c>
      <c r="AA460" s="444">
        <v>28758805.399999999</v>
      </c>
      <c r="AB460" s="444">
        <v>28758805.399999999</v>
      </c>
      <c r="AC460" s="444">
        <v>18.92876712328767</v>
      </c>
      <c r="AD460" s="444">
        <v>19.92876712328767</v>
      </c>
      <c r="AE460" s="447">
        <v>6.9000000000000006E-2</v>
      </c>
      <c r="AF460" s="444">
        <v>544368730.16054785</v>
      </c>
      <c r="AG460" s="445">
        <v>573127535.56054795</v>
      </c>
      <c r="AH460" s="445">
        <v>1984357.5726000001</v>
      </c>
      <c r="AI460" s="448">
        <v>18.92876712328767</v>
      </c>
      <c r="AJ460" s="448">
        <v>19.928767123287674</v>
      </c>
      <c r="AK460" s="449">
        <v>6.9000000000000006E-2</v>
      </c>
      <c r="AL460" s="437" t="s">
        <v>1459</v>
      </c>
    </row>
    <row r="461" spans="1:42" ht="15" customHeight="1">
      <c r="A461" s="33">
        <v>280270218</v>
      </c>
      <c r="B461" s="33">
        <v>1</v>
      </c>
      <c r="C461" s="33">
        <v>1</v>
      </c>
      <c r="D461" s="33">
        <v>1</v>
      </c>
      <c r="E461" s="35" t="s">
        <v>517</v>
      </c>
      <c r="F461" s="35" t="s">
        <v>1365</v>
      </c>
      <c r="G461" s="35" t="s">
        <v>1364</v>
      </c>
      <c r="H461" s="35" t="s">
        <v>1359</v>
      </c>
      <c r="I461" s="35" t="s">
        <v>6</v>
      </c>
      <c r="J461" s="35" t="s">
        <v>1380</v>
      </c>
      <c r="K461" s="33" t="s">
        <v>492</v>
      </c>
      <c r="L461" s="35" t="s">
        <v>12</v>
      </c>
      <c r="M461" s="33" t="s">
        <v>1634</v>
      </c>
      <c r="N461" s="33" t="s">
        <v>500</v>
      </c>
      <c r="O461" s="33" t="s">
        <v>1353</v>
      </c>
      <c r="P461" s="33" t="s">
        <v>492</v>
      </c>
      <c r="Q461" s="444">
        <v>50274598.399999999</v>
      </c>
      <c r="R461" s="444">
        <v>0</v>
      </c>
      <c r="S461" s="444">
        <v>0</v>
      </c>
      <c r="T461" s="444">
        <v>0</v>
      </c>
      <c r="U461" s="444">
        <v>0</v>
      </c>
      <c r="V461" s="445">
        <v>0</v>
      </c>
      <c r="W461" s="445">
        <v>0</v>
      </c>
      <c r="X461" s="444">
        <v>50274598.399999999</v>
      </c>
      <c r="Y461" s="446">
        <v>44074</v>
      </c>
      <c r="Z461" s="446">
        <v>51348</v>
      </c>
      <c r="AA461" s="444">
        <v>50274598.399999999</v>
      </c>
      <c r="AB461" s="444">
        <v>50274598.399999999</v>
      </c>
      <c r="AC461" s="444">
        <v>18.92876712328767</v>
      </c>
      <c r="AD461" s="444">
        <v>19.92876712328767</v>
      </c>
      <c r="AE461" s="447">
        <v>6.9000000000000006E-2</v>
      </c>
      <c r="AF461" s="444">
        <v>951636165.33041084</v>
      </c>
      <c r="AG461" s="445">
        <v>1001910763.7304109</v>
      </c>
      <c r="AH461" s="445">
        <v>3468947.2896000003</v>
      </c>
      <c r="AI461" s="448">
        <v>18.92876712328767</v>
      </c>
      <c r="AJ461" s="448">
        <v>19.92876712328767</v>
      </c>
      <c r="AK461" s="449">
        <v>6.9000000000000006E-2</v>
      </c>
      <c r="AL461" s="437" t="s">
        <v>1460</v>
      </c>
    </row>
    <row r="462" spans="1:42" ht="15" customHeight="1">
      <c r="A462" s="33">
        <v>280270219</v>
      </c>
      <c r="B462" s="33">
        <v>1</v>
      </c>
      <c r="C462" s="33">
        <v>1</v>
      </c>
      <c r="D462" s="33">
        <v>1</v>
      </c>
      <c r="E462" s="35" t="s">
        <v>517</v>
      </c>
      <c r="F462" s="35" t="s">
        <v>1365</v>
      </c>
      <c r="G462" s="35" t="s">
        <v>1364</v>
      </c>
      <c r="H462" s="35" t="s">
        <v>1359</v>
      </c>
      <c r="I462" s="35" t="s">
        <v>6</v>
      </c>
      <c r="J462" s="35" t="s">
        <v>1380</v>
      </c>
      <c r="K462" s="33" t="s">
        <v>492</v>
      </c>
      <c r="L462" s="35" t="s">
        <v>12</v>
      </c>
      <c r="M462" s="33" t="s">
        <v>1634</v>
      </c>
      <c r="N462" s="33" t="s">
        <v>501</v>
      </c>
      <c r="O462" s="33" t="s">
        <v>1353</v>
      </c>
      <c r="P462" s="33" t="s">
        <v>492</v>
      </c>
      <c r="Q462" s="444">
        <v>29438635.199999999</v>
      </c>
      <c r="R462" s="444">
        <v>0</v>
      </c>
      <c r="S462" s="444">
        <v>0</v>
      </c>
      <c r="T462" s="444">
        <v>0</v>
      </c>
      <c r="U462" s="444">
        <v>0</v>
      </c>
      <c r="V462" s="445">
        <v>0</v>
      </c>
      <c r="W462" s="445">
        <v>0</v>
      </c>
      <c r="X462" s="444">
        <v>29438635.199999999</v>
      </c>
      <c r="Y462" s="446">
        <v>44074</v>
      </c>
      <c r="Z462" s="446">
        <v>51348</v>
      </c>
      <c r="AA462" s="444">
        <v>29438635.199999999</v>
      </c>
      <c r="AB462" s="444">
        <v>29438635.199999999</v>
      </c>
      <c r="AC462" s="444">
        <v>18.92876712328767</v>
      </c>
      <c r="AD462" s="444">
        <v>19.92876712328767</v>
      </c>
      <c r="AE462" s="447">
        <v>6.9000000000000006E-2</v>
      </c>
      <c r="AF462" s="444">
        <v>557237070.12821913</v>
      </c>
      <c r="AG462" s="445">
        <v>586675705.32821918</v>
      </c>
      <c r="AH462" s="445">
        <v>2031265.8288</v>
      </c>
      <c r="AI462" s="448">
        <v>18.92876712328767</v>
      </c>
      <c r="AJ462" s="448">
        <v>19.92876712328767</v>
      </c>
      <c r="AK462" s="449">
        <v>6.9000000000000006E-2</v>
      </c>
      <c r="AL462" s="437" t="s">
        <v>1461</v>
      </c>
    </row>
    <row r="463" spans="1:42" ht="15" customHeight="1">
      <c r="A463" s="33">
        <v>280270220</v>
      </c>
      <c r="B463" s="33">
        <v>1</v>
      </c>
      <c r="C463" s="33">
        <v>1</v>
      </c>
      <c r="D463" s="33">
        <v>1</v>
      </c>
      <c r="E463" s="35" t="s">
        <v>517</v>
      </c>
      <c r="F463" s="35" t="s">
        <v>1365</v>
      </c>
      <c r="G463" s="35" t="s">
        <v>1364</v>
      </c>
      <c r="H463" s="35" t="s">
        <v>1359</v>
      </c>
      <c r="I463" s="35" t="s">
        <v>6</v>
      </c>
      <c r="J463" s="35" t="s">
        <v>1380</v>
      </c>
      <c r="K463" s="33" t="s">
        <v>492</v>
      </c>
      <c r="L463" s="35" t="s">
        <v>12</v>
      </c>
      <c r="M463" s="33" t="s">
        <v>1634</v>
      </c>
      <c r="N463" s="33" t="s">
        <v>502</v>
      </c>
      <c r="O463" s="33" t="s">
        <v>1353</v>
      </c>
      <c r="P463" s="33" t="s">
        <v>492</v>
      </c>
      <c r="Q463" s="444">
        <v>14259111.1</v>
      </c>
      <c r="R463" s="444">
        <v>0</v>
      </c>
      <c r="S463" s="444">
        <v>0</v>
      </c>
      <c r="T463" s="444">
        <v>0</v>
      </c>
      <c r="U463" s="444">
        <v>0</v>
      </c>
      <c r="V463" s="445">
        <v>0</v>
      </c>
      <c r="W463" s="445">
        <v>0</v>
      </c>
      <c r="X463" s="444">
        <v>14259111.1</v>
      </c>
      <c r="Y463" s="446">
        <v>44074</v>
      </c>
      <c r="Z463" s="446">
        <v>51348</v>
      </c>
      <c r="AA463" s="444">
        <v>14259111.1</v>
      </c>
      <c r="AB463" s="444">
        <v>14259111.1</v>
      </c>
      <c r="AC463" s="444">
        <v>18.92876712328767</v>
      </c>
      <c r="AD463" s="444">
        <v>19.92876712328767</v>
      </c>
      <c r="AE463" s="447">
        <v>6.9000000000000006E-2</v>
      </c>
      <c r="AF463" s="444">
        <v>269907393.39698631</v>
      </c>
      <c r="AG463" s="445">
        <v>284166504.49698627</v>
      </c>
      <c r="AH463" s="445">
        <v>983878.66590000002</v>
      </c>
      <c r="AI463" s="448">
        <v>18.92876712328767</v>
      </c>
      <c r="AJ463" s="448">
        <v>19.92876712328767</v>
      </c>
      <c r="AK463" s="449">
        <v>6.9000000000000006E-2</v>
      </c>
      <c r="AL463" s="437" t="s">
        <v>1462</v>
      </c>
    </row>
    <row r="464" spans="1:42" ht="15" customHeight="1">
      <c r="A464" s="33">
        <v>28027022</v>
      </c>
      <c r="B464" s="33">
        <v>1</v>
      </c>
      <c r="C464" s="33">
        <v>1</v>
      </c>
      <c r="D464" s="33">
        <v>1</v>
      </c>
      <c r="E464" s="35" t="s">
        <v>517</v>
      </c>
      <c r="F464" s="35" t="s">
        <v>1365</v>
      </c>
      <c r="G464" s="35" t="s">
        <v>1364</v>
      </c>
      <c r="H464" s="35" t="s">
        <v>1359</v>
      </c>
      <c r="I464" s="35" t="s">
        <v>6</v>
      </c>
      <c r="J464" s="35" t="s">
        <v>1380</v>
      </c>
      <c r="K464" s="33" t="s">
        <v>492</v>
      </c>
      <c r="L464" s="35" t="s">
        <v>12</v>
      </c>
      <c r="M464" s="33" t="s">
        <v>1634</v>
      </c>
      <c r="N464" s="33" t="s">
        <v>503</v>
      </c>
      <c r="O464" s="33" t="s">
        <v>1353</v>
      </c>
      <c r="P464" s="33" t="s">
        <v>492</v>
      </c>
      <c r="Q464" s="444">
        <v>1004941992</v>
      </c>
      <c r="R464" s="444">
        <v>0</v>
      </c>
      <c r="S464" s="444">
        <v>0</v>
      </c>
      <c r="T464" s="444">
        <v>0</v>
      </c>
      <c r="U464" s="444">
        <v>0</v>
      </c>
      <c r="V464" s="445">
        <v>0</v>
      </c>
      <c r="W464" s="445">
        <v>0</v>
      </c>
      <c r="X464" s="444">
        <v>1004941992</v>
      </c>
      <c r="Y464" s="446">
        <v>44074</v>
      </c>
      <c r="Z464" s="446">
        <v>47695</v>
      </c>
      <c r="AA464" s="444">
        <v>1004941992</v>
      </c>
      <c r="AB464" s="444">
        <v>1004941992</v>
      </c>
      <c r="AC464" s="444">
        <v>8.9205479452054792</v>
      </c>
      <c r="AD464" s="444">
        <v>9.9205479452054792</v>
      </c>
      <c r="AE464" s="447">
        <v>0</v>
      </c>
      <c r="AF464" s="444">
        <v>8964633221.7863007</v>
      </c>
      <c r="AG464" s="445">
        <v>9969575213.7863007</v>
      </c>
      <c r="AH464" s="445">
        <v>0</v>
      </c>
      <c r="AI464" s="448">
        <v>8.9205479452054792</v>
      </c>
      <c r="AJ464" s="448">
        <v>9.9205479452054792</v>
      </c>
      <c r="AK464" s="449">
        <v>0</v>
      </c>
      <c r="AL464" s="437" t="s">
        <v>1463</v>
      </c>
    </row>
    <row r="465" spans="1:38" ht="15" customHeight="1">
      <c r="A465" s="33">
        <v>280270201</v>
      </c>
      <c r="B465" s="33">
        <v>1</v>
      </c>
      <c r="C465" s="33">
        <v>1</v>
      </c>
      <c r="D465" s="33">
        <v>1</v>
      </c>
      <c r="E465" s="35" t="s">
        <v>517</v>
      </c>
      <c r="F465" s="35" t="s">
        <v>1365</v>
      </c>
      <c r="G465" s="35" t="s">
        <v>1364</v>
      </c>
      <c r="H465" s="35" t="s">
        <v>1359</v>
      </c>
      <c r="I465" s="35" t="s">
        <v>6</v>
      </c>
      <c r="J465" s="35" t="s">
        <v>1380</v>
      </c>
      <c r="K465" s="33" t="s">
        <v>492</v>
      </c>
      <c r="L465" s="35" t="s">
        <v>12</v>
      </c>
      <c r="M465" s="33" t="s">
        <v>1634</v>
      </c>
      <c r="N465" s="33" t="s">
        <v>504</v>
      </c>
      <c r="O465" s="33" t="s">
        <v>1353</v>
      </c>
      <c r="P465" s="33" t="s">
        <v>492</v>
      </c>
      <c r="Q465" s="444">
        <v>3403135207</v>
      </c>
      <c r="R465" s="444">
        <v>0</v>
      </c>
      <c r="S465" s="444">
        <v>0</v>
      </c>
      <c r="T465" s="444">
        <v>0</v>
      </c>
      <c r="U465" s="444">
        <v>0</v>
      </c>
      <c r="V465" s="445">
        <v>0</v>
      </c>
      <c r="W465" s="445">
        <v>0</v>
      </c>
      <c r="X465" s="444">
        <v>3403135207</v>
      </c>
      <c r="Y465" s="446">
        <v>44074</v>
      </c>
      <c r="Z465" s="446">
        <v>51348</v>
      </c>
      <c r="AA465" s="444">
        <v>3403135207</v>
      </c>
      <c r="AB465" s="444">
        <v>3403135207</v>
      </c>
      <c r="AC465" s="444">
        <v>18.92876712328767</v>
      </c>
      <c r="AD465" s="444">
        <v>19.92876712328767</v>
      </c>
      <c r="AE465" s="447">
        <v>6.9000000000000006E-2</v>
      </c>
      <c r="AF465" s="444">
        <v>64417153822.36438</v>
      </c>
      <c r="AG465" s="445">
        <v>67820289029.36438</v>
      </c>
      <c r="AH465" s="445">
        <v>234816329.28300002</v>
      </c>
      <c r="AI465" s="448">
        <v>18.92876712328767</v>
      </c>
      <c r="AJ465" s="448">
        <v>19.92876712328767</v>
      </c>
      <c r="AK465" s="449">
        <v>6.9000000000000006E-2</v>
      </c>
      <c r="AL465" s="437" t="s">
        <v>1464</v>
      </c>
    </row>
    <row r="466" spans="1:38" ht="15" customHeight="1">
      <c r="A466" s="33">
        <v>280270181</v>
      </c>
      <c r="B466" s="33">
        <v>1</v>
      </c>
      <c r="C466" s="33">
        <v>1</v>
      </c>
      <c r="D466" s="33">
        <v>1</v>
      </c>
      <c r="E466" s="35" t="s">
        <v>517</v>
      </c>
      <c r="F466" s="35" t="s">
        <v>1365</v>
      </c>
      <c r="G466" s="35" t="s">
        <v>1364</v>
      </c>
      <c r="H466" s="35" t="s">
        <v>1359</v>
      </c>
      <c r="I466" s="35" t="s">
        <v>6</v>
      </c>
      <c r="J466" s="35" t="s">
        <v>1380</v>
      </c>
      <c r="K466" s="33" t="s">
        <v>492</v>
      </c>
      <c r="L466" s="35" t="s">
        <v>12</v>
      </c>
      <c r="M466" s="33" t="s">
        <v>1634</v>
      </c>
      <c r="N466" s="33" t="s">
        <v>505</v>
      </c>
      <c r="O466" s="33" t="s">
        <v>1353</v>
      </c>
      <c r="P466" s="33" t="s">
        <v>492</v>
      </c>
      <c r="Q466" s="444">
        <v>3701423865</v>
      </c>
      <c r="R466" s="444">
        <v>0</v>
      </c>
      <c r="S466" s="444">
        <v>0</v>
      </c>
      <c r="T466" s="444">
        <v>0</v>
      </c>
      <c r="U466" s="444">
        <v>0</v>
      </c>
      <c r="V466" s="445">
        <v>0</v>
      </c>
      <c r="W466" s="445">
        <v>0</v>
      </c>
      <c r="X466" s="444">
        <v>3701423865</v>
      </c>
      <c r="Y466" s="446">
        <v>44074</v>
      </c>
      <c r="Z466" s="446">
        <v>47695</v>
      </c>
      <c r="AA466" s="444">
        <v>3701423865</v>
      </c>
      <c r="AB466" s="444">
        <v>3701423865</v>
      </c>
      <c r="AC466" s="444">
        <v>8.9205479452054792</v>
      </c>
      <c r="AD466" s="444">
        <v>9.9205479452054792</v>
      </c>
      <c r="AE466" s="447">
        <v>6.9000000000000006E-2</v>
      </c>
      <c r="AF466" s="444">
        <v>33018729053.260273</v>
      </c>
      <c r="AG466" s="445">
        <v>36720152918.260277</v>
      </c>
      <c r="AH466" s="445">
        <v>255398246.68500003</v>
      </c>
      <c r="AI466" s="448">
        <v>8.9205479452054792</v>
      </c>
      <c r="AJ466" s="448">
        <v>9.920547945205481</v>
      </c>
      <c r="AK466" s="449">
        <v>6.9000000000000006E-2</v>
      </c>
      <c r="AL466" s="437" t="s">
        <v>1465</v>
      </c>
    </row>
    <row r="467" spans="1:38" ht="15" customHeight="1">
      <c r="A467" s="33">
        <v>280270191</v>
      </c>
      <c r="B467" s="33">
        <v>1</v>
      </c>
      <c r="C467" s="33">
        <v>1</v>
      </c>
      <c r="D467" s="33">
        <v>1</v>
      </c>
      <c r="E467" s="35" t="s">
        <v>517</v>
      </c>
      <c r="F467" s="35" t="s">
        <v>1365</v>
      </c>
      <c r="G467" s="35" t="s">
        <v>1364</v>
      </c>
      <c r="H467" s="35" t="s">
        <v>1359</v>
      </c>
      <c r="I467" s="35" t="s">
        <v>6</v>
      </c>
      <c r="J467" s="35" t="s">
        <v>1380</v>
      </c>
      <c r="K467" s="33" t="s">
        <v>492</v>
      </c>
      <c r="L467" s="35" t="s">
        <v>12</v>
      </c>
      <c r="M467" s="33" t="s">
        <v>1634</v>
      </c>
      <c r="N467" s="33" t="s">
        <v>506</v>
      </c>
      <c r="O467" s="33" t="s">
        <v>1353</v>
      </c>
      <c r="P467" s="33" t="s">
        <v>492</v>
      </c>
      <c r="Q467" s="444">
        <v>8458864776</v>
      </c>
      <c r="R467" s="444">
        <v>0</v>
      </c>
      <c r="S467" s="444">
        <v>0</v>
      </c>
      <c r="T467" s="444">
        <v>0</v>
      </c>
      <c r="U467" s="444">
        <v>0</v>
      </c>
      <c r="V467" s="445">
        <v>0</v>
      </c>
      <c r="W467" s="445">
        <v>0</v>
      </c>
      <c r="X467" s="444">
        <v>8458864776</v>
      </c>
      <c r="Y467" s="446">
        <v>44074</v>
      </c>
      <c r="Z467" s="446">
        <v>49521</v>
      </c>
      <c r="AA467" s="444">
        <v>8458864776</v>
      </c>
      <c r="AB467" s="444">
        <v>8458864776</v>
      </c>
      <c r="AC467" s="444">
        <v>13.923287671232877</v>
      </c>
      <c r="AD467" s="444">
        <v>14.923287671232877</v>
      </c>
      <c r="AE467" s="447">
        <v>6.9000000000000006E-2</v>
      </c>
      <c r="AF467" s="444">
        <v>117775207648.30685</v>
      </c>
      <c r="AG467" s="445">
        <v>126234072424.30685</v>
      </c>
      <c r="AH467" s="445">
        <v>583661669.54400003</v>
      </c>
      <c r="AI467" s="448">
        <v>13.923287671232877</v>
      </c>
      <c r="AJ467" s="448">
        <v>14.923287671232877</v>
      </c>
      <c r="AK467" s="449">
        <v>6.9000000000000006E-2</v>
      </c>
      <c r="AL467" s="437" t="s">
        <v>1466</v>
      </c>
    </row>
    <row r="468" spans="1:38">
      <c r="Q468" s="450" t="s">
        <v>1766</v>
      </c>
      <c r="R468" s="450" t="s">
        <v>1767</v>
      </c>
      <c r="S468" s="450" t="s">
        <v>1768</v>
      </c>
      <c r="T468" s="450" t="s">
        <v>1769</v>
      </c>
      <c r="U468" s="450" t="s">
        <v>1770</v>
      </c>
      <c r="V468" s="450" t="s">
        <v>1771</v>
      </c>
      <c r="W468" s="450" t="s">
        <v>1772</v>
      </c>
      <c r="X468" s="450" t="s">
        <v>1773</v>
      </c>
      <c r="Y468" s="33"/>
      <c r="Z468" s="33"/>
      <c r="AA468" s="450"/>
      <c r="AB468" s="450"/>
      <c r="AC468" s="33"/>
      <c r="AD468" s="33"/>
      <c r="AE468" s="33"/>
      <c r="AF468" s="450"/>
      <c r="AG468" s="450"/>
      <c r="AH468" s="450"/>
      <c r="AI468" s="33"/>
      <c r="AJ468" s="33"/>
      <c r="AK468" s="33"/>
      <c r="AL468" s="33"/>
    </row>
    <row r="469" spans="1:38">
      <c r="U469" s="445"/>
      <c r="V469" s="445"/>
      <c r="W469" s="445"/>
      <c r="X469" s="444"/>
    </row>
    <row r="470" spans="1:38">
      <c r="X470" s="437"/>
    </row>
    <row r="471" spans="1:38">
      <c r="V471" s="445"/>
      <c r="X471" s="437"/>
    </row>
    <row r="472" spans="1:38">
      <c r="R472" s="448"/>
      <c r="X472" s="437"/>
    </row>
    <row r="473" spans="1:38">
      <c r="X473" s="437"/>
    </row>
    <row r="474" spans="1:38">
      <c r="X474" s="437"/>
    </row>
    <row r="475" spans="1:38">
      <c r="X475" s="437"/>
    </row>
    <row r="476" spans="1:38">
      <c r="X476" s="437"/>
    </row>
    <row r="477" spans="1:38">
      <c r="X477" s="437"/>
    </row>
    <row r="478" spans="1:38">
      <c r="S478" s="437" t="s">
        <v>1328</v>
      </c>
    </row>
    <row r="480" spans="1:38">
      <c r="S480" s="437" t="s">
        <v>1328</v>
      </c>
    </row>
    <row r="484" spans="19:19">
      <c r="S484" s="437" t="s">
        <v>1328</v>
      </c>
    </row>
    <row r="485" spans="19:19">
      <c r="S485" s="437" t="s">
        <v>1328</v>
      </c>
    </row>
    <row r="486" spans="19:19">
      <c r="S486" s="437" t="s">
        <v>1328</v>
      </c>
    </row>
  </sheetData>
  <phoneticPr fontId="14" type="noConversion"/>
  <conditionalFormatting sqref="A12">
    <cfRule type="duplicateValues" dxfId="2" priority="2"/>
  </conditionalFormatting>
  <conditionalFormatting sqref="A12">
    <cfRule type="duplicateValues" dxfId="1" priority="1"/>
  </conditionalFormatting>
  <conditionalFormatting sqref="A3:A11 A13:A467">
    <cfRule type="duplicateValues" dxfId="0" priority="23"/>
  </conditionalFormatting>
  <pageMargins left="0.7" right="0.7" top="0.75" bottom="0.75" header="0.3" footer="0.3"/>
  <pageSetup paperSize="9" scale="63"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73"/>
  <sheetViews>
    <sheetView topLeftCell="A46" zoomScaleNormal="100" workbookViewId="0">
      <selection activeCell="E17" sqref="E17"/>
    </sheetView>
  </sheetViews>
  <sheetFormatPr baseColWidth="10" defaultRowHeight="15"/>
  <cols>
    <col min="1" max="1" width="55.42578125" customWidth="1"/>
    <col min="2" max="2" width="15.42578125" customWidth="1"/>
    <col min="3" max="3" width="14.140625" customWidth="1"/>
    <col min="4" max="4" width="16.140625" customWidth="1"/>
    <col min="5" max="6" width="11.85546875" bestFit="1" customWidth="1"/>
    <col min="7" max="7" width="12.42578125" bestFit="1" customWidth="1"/>
    <col min="8" max="8" width="13" bestFit="1" customWidth="1"/>
    <col min="9" max="9" width="15.85546875" customWidth="1"/>
    <col min="11" max="11" width="23.7109375" customWidth="1"/>
    <col min="12" max="12" width="25.7109375" customWidth="1"/>
    <col min="15" max="16" width="17.42578125" bestFit="1" customWidth="1"/>
    <col min="17" max="17" width="15.7109375" bestFit="1" customWidth="1"/>
    <col min="18" max="18" width="17.42578125" bestFit="1" customWidth="1"/>
    <col min="19" max="19" width="14.7109375" bestFit="1" customWidth="1"/>
  </cols>
  <sheetData>
    <row r="1" spans="1:9" ht="15.75">
      <c r="A1" s="740" t="s">
        <v>1735</v>
      </c>
      <c r="B1" s="741"/>
      <c r="C1" s="741"/>
      <c r="D1" s="741"/>
      <c r="E1" s="741"/>
      <c r="F1" s="741"/>
      <c r="G1" s="741"/>
      <c r="H1" s="741"/>
      <c r="I1" s="742"/>
    </row>
    <row r="2" spans="1:9" ht="15.75">
      <c r="A2" s="737" t="s">
        <v>1715</v>
      </c>
      <c r="B2" s="738"/>
      <c r="C2" s="738"/>
      <c r="D2" s="738"/>
      <c r="E2" s="738"/>
      <c r="F2" s="738"/>
      <c r="G2" s="738"/>
      <c r="H2" s="738"/>
      <c r="I2" s="739"/>
    </row>
    <row r="3" spans="1:9" ht="15.75">
      <c r="A3" s="737" t="s">
        <v>1736</v>
      </c>
      <c r="B3" s="738"/>
      <c r="C3" s="738"/>
      <c r="D3" s="738"/>
      <c r="E3" s="738"/>
      <c r="F3" s="738"/>
      <c r="G3" s="738"/>
      <c r="H3" s="738"/>
      <c r="I3" s="739"/>
    </row>
    <row r="4" spans="1:9" ht="16.5" thickBot="1">
      <c r="A4" s="349"/>
      <c r="B4" s="349"/>
      <c r="C4" s="349"/>
      <c r="D4" s="349"/>
      <c r="E4" s="349"/>
      <c r="F4" s="349"/>
      <c r="G4" s="349"/>
      <c r="H4" s="349"/>
      <c r="I4" s="349"/>
    </row>
    <row r="5" spans="1:9" ht="47.25">
      <c r="A5" s="661" t="s">
        <v>1679</v>
      </c>
      <c r="B5" s="351" t="s">
        <v>1684</v>
      </c>
      <c r="C5" s="351" t="s">
        <v>1680</v>
      </c>
      <c r="D5" s="351" t="s">
        <v>1681</v>
      </c>
      <c r="E5" s="351" t="s">
        <v>1688</v>
      </c>
      <c r="F5" s="351" t="s">
        <v>1682</v>
      </c>
      <c r="G5" s="351" t="s">
        <v>1683</v>
      </c>
      <c r="H5" s="351" t="s">
        <v>1637</v>
      </c>
      <c r="I5" s="352" t="s">
        <v>1720</v>
      </c>
    </row>
    <row r="6" spans="1:9" ht="31.5">
      <c r="A6" s="533" t="s">
        <v>1601</v>
      </c>
      <c r="B6" s="429"/>
      <c r="C6" s="429"/>
      <c r="D6" s="429"/>
      <c r="E6" s="429"/>
      <c r="F6" s="429"/>
      <c r="G6" s="429"/>
      <c r="H6" s="429"/>
      <c r="I6" s="430"/>
    </row>
    <row r="7" spans="1:9" ht="15.75">
      <c r="A7" s="534" t="s">
        <v>1554</v>
      </c>
      <c r="B7" s="380">
        <v>1209272.92</v>
      </c>
      <c r="C7" s="380">
        <v>0</v>
      </c>
      <c r="D7" s="380">
        <v>10072.365539</v>
      </c>
      <c r="E7" s="380">
        <v>2395.73893</v>
      </c>
      <c r="F7" s="380">
        <v>30.50056</v>
      </c>
      <c r="G7" s="559">
        <v>-960.18988199999967</v>
      </c>
      <c r="H7" s="380">
        <v>0</v>
      </c>
      <c r="I7" s="547">
        <v>1198240.364579</v>
      </c>
    </row>
    <row r="8" spans="1:9" ht="15.75">
      <c r="A8" s="534" t="s">
        <v>1555</v>
      </c>
      <c r="B8" s="380">
        <v>6013253.3949350035</v>
      </c>
      <c r="C8" s="380">
        <v>6579.60275</v>
      </c>
      <c r="D8" s="380">
        <v>9649.8910749999995</v>
      </c>
      <c r="E8" s="380">
        <v>1158.50415</v>
      </c>
      <c r="F8" s="380">
        <v>0</v>
      </c>
      <c r="G8" s="559">
        <v>-1126.3102210000216</v>
      </c>
      <c r="H8" s="380">
        <v>0</v>
      </c>
      <c r="I8" s="547">
        <v>6009056.7963890033</v>
      </c>
    </row>
    <row r="9" spans="1:9" ht="15.75">
      <c r="A9" s="534" t="s">
        <v>1553</v>
      </c>
      <c r="B9" s="380">
        <v>19106572.979219995</v>
      </c>
      <c r="C9" s="380">
        <v>65935.531489999994</v>
      </c>
      <c r="D9" s="380">
        <v>31629.316939999997</v>
      </c>
      <c r="E9" s="380">
        <v>34420.807430000001</v>
      </c>
      <c r="F9" s="380">
        <v>22544.394330000003</v>
      </c>
      <c r="G9" s="559">
        <v>-19608.015925</v>
      </c>
      <c r="H9" s="380">
        <v>0</v>
      </c>
      <c r="I9" s="547">
        <v>19121271.177844997</v>
      </c>
    </row>
    <row r="10" spans="1:9" ht="15.75">
      <c r="A10" s="534" t="s">
        <v>1373</v>
      </c>
      <c r="B10" s="380">
        <v>0</v>
      </c>
      <c r="C10" s="380">
        <v>0</v>
      </c>
      <c r="D10" s="380">
        <v>0</v>
      </c>
      <c r="E10" s="380">
        <v>0</v>
      </c>
      <c r="F10" s="380">
        <v>0</v>
      </c>
      <c r="G10" s="559">
        <v>0</v>
      </c>
      <c r="H10" s="380">
        <v>0</v>
      </c>
      <c r="I10" s="547">
        <v>0</v>
      </c>
    </row>
    <row r="11" spans="1:9" ht="15.75">
      <c r="A11" s="540" t="s">
        <v>1595</v>
      </c>
      <c r="B11" s="380">
        <v>17759475.96765</v>
      </c>
      <c r="C11" s="380">
        <v>0</v>
      </c>
      <c r="D11" s="380">
        <v>8300</v>
      </c>
      <c r="E11" s="380">
        <v>228.48182000000003</v>
      </c>
      <c r="F11" s="380">
        <v>0</v>
      </c>
      <c r="G11" s="559">
        <v>0</v>
      </c>
      <c r="H11" s="380">
        <v>231270.65</v>
      </c>
      <c r="I11" s="547">
        <v>17758657.688200001</v>
      </c>
    </row>
    <row r="12" spans="1:9" ht="31.5">
      <c r="A12" s="572" t="s">
        <v>1602</v>
      </c>
      <c r="B12" s="557">
        <v>44088575.261804998</v>
      </c>
      <c r="C12" s="557">
        <v>72515.134239999999</v>
      </c>
      <c r="D12" s="557">
        <v>59651.573553999995</v>
      </c>
      <c r="E12" s="557">
        <v>38203.532330000002</v>
      </c>
      <c r="F12" s="557">
        <v>22574.894890000003</v>
      </c>
      <c r="G12" s="560">
        <v>-21694.51602800002</v>
      </c>
      <c r="H12" s="557">
        <v>231270.65</v>
      </c>
      <c r="I12" s="548">
        <v>44087226.027013004</v>
      </c>
    </row>
    <row r="13" spans="1:9" ht="15.75">
      <c r="A13" s="536" t="s">
        <v>1685</v>
      </c>
      <c r="B13" s="556"/>
      <c r="C13" s="556"/>
      <c r="D13" s="556"/>
      <c r="E13" s="556"/>
      <c r="F13" s="556"/>
      <c r="G13" s="556"/>
      <c r="H13" s="556"/>
      <c r="I13" s="549"/>
    </row>
    <row r="14" spans="1:9" ht="15.75">
      <c r="A14" s="537" t="s">
        <v>1686</v>
      </c>
      <c r="B14" s="562"/>
      <c r="C14" s="562"/>
      <c r="D14" s="562"/>
      <c r="E14" s="562"/>
      <c r="F14" s="562"/>
      <c r="G14" s="562"/>
      <c r="H14" s="562"/>
      <c r="I14" s="550"/>
    </row>
    <row r="15" spans="1:9" ht="31.5">
      <c r="A15" s="538" t="s">
        <v>1374</v>
      </c>
      <c r="B15" s="380">
        <v>10416.67</v>
      </c>
      <c r="C15" s="380">
        <v>0</v>
      </c>
      <c r="D15" s="380">
        <v>2083.34</v>
      </c>
      <c r="E15" s="380">
        <v>0</v>
      </c>
      <c r="F15" s="380">
        <v>0</v>
      </c>
      <c r="G15" s="380">
        <v>0</v>
      </c>
      <c r="H15" s="380">
        <v>0</v>
      </c>
      <c r="I15" s="547">
        <v>8333.33</v>
      </c>
    </row>
    <row r="16" spans="1:9" ht="31.5">
      <c r="A16" s="539" t="s">
        <v>1598</v>
      </c>
      <c r="B16" s="563">
        <v>10416.67</v>
      </c>
      <c r="C16" s="563">
        <v>0</v>
      </c>
      <c r="D16" s="563">
        <v>2083.34</v>
      </c>
      <c r="E16" s="563">
        <v>0</v>
      </c>
      <c r="F16" s="563">
        <v>0</v>
      </c>
      <c r="G16" s="563">
        <v>0</v>
      </c>
      <c r="H16" s="563">
        <v>0</v>
      </c>
      <c r="I16" s="551">
        <v>8333.33</v>
      </c>
    </row>
    <row r="17" spans="1:20" ht="31.5">
      <c r="A17" s="540" t="s">
        <v>1597</v>
      </c>
      <c r="B17" s="380">
        <v>487065.12</v>
      </c>
      <c r="C17" s="380">
        <v>0</v>
      </c>
      <c r="D17" s="380">
        <v>8615.7799999999697</v>
      </c>
      <c r="E17" s="380">
        <v>0</v>
      </c>
      <c r="F17" s="380">
        <v>0</v>
      </c>
      <c r="G17" s="380">
        <v>0</v>
      </c>
      <c r="H17" s="380">
        <v>0</v>
      </c>
      <c r="I17" s="547">
        <v>478449.34</v>
      </c>
    </row>
    <row r="18" spans="1:20" ht="31.5">
      <c r="A18" s="539" t="s">
        <v>1592</v>
      </c>
      <c r="B18" s="563">
        <v>487065.12</v>
      </c>
      <c r="C18" s="563">
        <v>0</v>
      </c>
      <c r="D18" s="563">
        <v>8615.7799999999697</v>
      </c>
      <c r="E18" s="563">
        <v>0</v>
      </c>
      <c r="F18" s="563">
        <v>0</v>
      </c>
      <c r="G18" s="563">
        <v>0</v>
      </c>
      <c r="H18" s="563">
        <v>0</v>
      </c>
      <c r="I18" s="551">
        <v>478449.34</v>
      </c>
    </row>
    <row r="19" spans="1:20" ht="15.75">
      <c r="A19" s="541" t="s">
        <v>1599</v>
      </c>
      <c r="B19" s="557">
        <v>497481.79</v>
      </c>
      <c r="C19" s="557">
        <v>0</v>
      </c>
      <c r="D19" s="557">
        <v>10699.11999999997</v>
      </c>
      <c r="E19" s="557">
        <v>0</v>
      </c>
      <c r="F19" s="557">
        <v>0</v>
      </c>
      <c r="G19" s="557">
        <v>0</v>
      </c>
      <c r="H19" s="557">
        <v>0</v>
      </c>
      <c r="I19" s="548">
        <v>486782.67000000004</v>
      </c>
    </row>
    <row r="20" spans="1:20" ht="16.5" thickBot="1">
      <c r="A20" s="577" t="s">
        <v>1600</v>
      </c>
      <c r="B20" s="558">
        <v>44586057.051804997</v>
      </c>
      <c r="C20" s="558">
        <v>72515.134239999999</v>
      </c>
      <c r="D20" s="558">
        <v>70350.693553999969</v>
      </c>
      <c r="E20" s="558">
        <v>38203.532330000002</v>
      </c>
      <c r="F20" s="558">
        <v>22574.894890000003</v>
      </c>
      <c r="G20" s="561">
        <v>-21694.51602800002</v>
      </c>
      <c r="H20" s="558">
        <v>231270.65</v>
      </c>
      <c r="I20" s="552">
        <v>44574008.697013006</v>
      </c>
    </row>
    <row r="21" spans="1:20" ht="16.5" thickBot="1">
      <c r="A21" s="543"/>
      <c r="B21" s="363"/>
      <c r="C21" s="363"/>
      <c r="D21" s="363"/>
      <c r="E21" s="363"/>
      <c r="F21" s="363"/>
      <c r="G21" s="363"/>
      <c r="H21" s="363"/>
      <c r="I21" s="553"/>
    </row>
    <row r="22" spans="1:20" ht="47.25">
      <c r="A22" s="544" t="s">
        <v>1717</v>
      </c>
      <c r="B22" s="351" t="s">
        <v>1684</v>
      </c>
      <c r="C22" s="371" t="s">
        <v>1680</v>
      </c>
      <c r="D22" s="371" t="s">
        <v>1681</v>
      </c>
      <c r="E22" s="371" t="s">
        <v>1716</v>
      </c>
      <c r="F22" s="371" t="s">
        <v>1682</v>
      </c>
      <c r="G22" s="371" t="s">
        <v>1683</v>
      </c>
      <c r="H22" s="371" t="s">
        <v>1637</v>
      </c>
      <c r="I22" s="352" t="s">
        <v>1720</v>
      </c>
    </row>
    <row r="23" spans="1:20" ht="15.75">
      <c r="A23" s="533" t="s">
        <v>1594</v>
      </c>
      <c r="B23" s="421"/>
      <c r="C23" s="421"/>
      <c r="D23" s="421"/>
      <c r="E23" s="421"/>
      <c r="F23" s="421"/>
      <c r="G23" s="421"/>
      <c r="H23" s="421"/>
      <c r="I23" s="549"/>
    </row>
    <row r="24" spans="1:20" ht="15.75">
      <c r="A24" s="534" t="s">
        <v>1689</v>
      </c>
      <c r="B24" s="380">
        <v>0</v>
      </c>
      <c r="C24" s="380">
        <v>0</v>
      </c>
      <c r="D24" s="380">
        <v>0</v>
      </c>
      <c r="E24" s="380">
        <v>0</v>
      </c>
      <c r="F24" s="355">
        <v>0</v>
      </c>
      <c r="G24" s="355">
        <v>0</v>
      </c>
      <c r="H24" s="355">
        <v>0</v>
      </c>
      <c r="I24" s="356">
        <v>0</v>
      </c>
      <c r="L24" s="236"/>
      <c r="M24" s="236"/>
      <c r="N24" s="236"/>
      <c r="O24" s="236"/>
      <c r="P24" s="236"/>
      <c r="Q24" s="236"/>
      <c r="R24" s="236"/>
      <c r="S24" s="236"/>
      <c r="T24" s="236"/>
    </row>
    <row r="25" spans="1:20" ht="15.75">
      <c r="A25" s="534" t="s">
        <v>1612</v>
      </c>
      <c r="B25" s="380">
        <v>1265054.4685199999</v>
      </c>
      <c r="C25" s="564">
        <v>35519.90165</v>
      </c>
      <c r="D25" s="564">
        <v>3262.2264</v>
      </c>
      <c r="E25" s="564">
        <v>6756.4246399999993</v>
      </c>
      <c r="F25" s="431">
        <v>0</v>
      </c>
      <c r="G25" s="431">
        <v>0</v>
      </c>
      <c r="H25" s="431">
        <v>0</v>
      </c>
      <c r="I25" s="554">
        <v>1297312.1437699997</v>
      </c>
      <c r="K25" s="433">
        <v>873473294.17999995</v>
      </c>
      <c r="L25" s="434">
        <v>426586969.58999997</v>
      </c>
      <c r="M25" s="236"/>
      <c r="N25" s="236"/>
      <c r="O25" s="434">
        <v>1265054468.52</v>
      </c>
      <c r="P25" s="434">
        <v>426586969.58999997</v>
      </c>
      <c r="Q25" s="435">
        <f>+O25-P25</f>
        <v>838467498.93000007</v>
      </c>
      <c r="R25" s="434">
        <v>1297312143.77</v>
      </c>
      <c r="S25" s="434">
        <f>+R25-O25</f>
        <v>32257675.25</v>
      </c>
      <c r="T25" s="434"/>
    </row>
    <row r="26" spans="1:20" ht="15.75">
      <c r="A26" s="545" t="s">
        <v>1550</v>
      </c>
      <c r="B26" s="565">
        <v>1265054.4685199999</v>
      </c>
      <c r="C26" s="565">
        <v>35519.90165</v>
      </c>
      <c r="D26" s="565">
        <v>3262.2264</v>
      </c>
      <c r="E26" s="565">
        <v>6756.4246399999993</v>
      </c>
      <c r="F26" s="378">
        <v>0</v>
      </c>
      <c r="G26" s="378">
        <v>0</v>
      </c>
      <c r="H26" s="378">
        <v>0</v>
      </c>
      <c r="I26" s="555">
        <v>1297312.1437699997</v>
      </c>
      <c r="K26" s="236"/>
      <c r="L26" s="434">
        <v>423838849.58999997</v>
      </c>
      <c r="M26" s="236"/>
      <c r="N26" s="236"/>
      <c r="O26" s="434">
        <v>35519901.649999999</v>
      </c>
      <c r="P26" s="434"/>
      <c r="Q26" s="434"/>
      <c r="R26" s="434"/>
      <c r="S26" s="434"/>
      <c r="T26" s="434"/>
    </row>
    <row r="27" spans="1:20" ht="15.75">
      <c r="A27" s="534" t="s">
        <v>1559</v>
      </c>
      <c r="B27" s="380">
        <v>0</v>
      </c>
      <c r="C27" s="380">
        <v>0</v>
      </c>
      <c r="D27" s="380">
        <v>0</v>
      </c>
      <c r="E27" s="380">
        <v>0</v>
      </c>
      <c r="F27" s="355">
        <v>0</v>
      </c>
      <c r="G27" s="355">
        <v>0</v>
      </c>
      <c r="H27" s="355">
        <v>0</v>
      </c>
      <c r="I27" s="356">
        <v>0</v>
      </c>
      <c r="K27" s="435">
        <f>+B25+C25-D25</f>
        <v>1297312.1437699997</v>
      </c>
      <c r="L27" s="435">
        <f>+L25-L26</f>
        <v>2748120</v>
      </c>
      <c r="M27" s="236">
        <v>1000</v>
      </c>
      <c r="N27" s="236"/>
      <c r="O27" s="434">
        <v>3262226.4</v>
      </c>
      <c r="P27" s="434"/>
      <c r="Q27" s="434"/>
      <c r="R27" s="434"/>
      <c r="S27" s="434"/>
      <c r="T27" s="434"/>
    </row>
    <row r="28" spans="1:20" ht="15.75">
      <c r="A28" s="534" t="s">
        <v>1731</v>
      </c>
      <c r="B28" s="380">
        <v>0</v>
      </c>
      <c r="C28" s="380">
        <v>0</v>
      </c>
      <c r="D28" s="380">
        <v>0</v>
      </c>
      <c r="E28" s="380">
        <v>0</v>
      </c>
      <c r="F28" s="355">
        <v>0</v>
      </c>
      <c r="G28" s="355">
        <v>0</v>
      </c>
      <c r="H28" s="355">
        <v>0</v>
      </c>
      <c r="I28" s="356">
        <v>0</v>
      </c>
      <c r="K28" s="435">
        <f>+K25-K27</f>
        <v>872175982.03622997</v>
      </c>
      <c r="L28" s="236"/>
      <c r="M28" s="236">
        <f>+L27/M27</f>
        <v>2748.12</v>
      </c>
      <c r="N28" s="236"/>
      <c r="O28" s="434">
        <f>+O25+O26-O27</f>
        <v>1297312143.77</v>
      </c>
      <c r="P28" s="434">
        <v>423838849.58999997</v>
      </c>
      <c r="Q28" s="434">
        <f>+O28-P28</f>
        <v>873473294.18000007</v>
      </c>
      <c r="R28" s="434"/>
      <c r="S28" s="434"/>
      <c r="T28" s="434"/>
    </row>
    <row r="29" spans="1:20" ht="15.75">
      <c r="A29" s="534" t="s">
        <v>1692</v>
      </c>
      <c r="B29" s="380">
        <v>0</v>
      </c>
      <c r="C29" s="380">
        <v>0</v>
      </c>
      <c r="D29" s="380">
        <v>0</v>
      </c>
      <c r="E29" s="380">
        <v>0</v>
      </c>
      <c r="F29" s="355">
        <v>0</v>
      </c>
      <c r="G29" s="355">
        <v>0</v>
      </c>
      <c r="H29" s="355">
        <v>0</v>
      </c>
      <c r="I29" s="432">
        <v>0</v>
      </c>
      <c r="K29" s="236"/>
      <c r="L29" s="236"/>
      <c r="M29" s="236"/>
      <c r="N29" s="236"/>
      <c r="O29" s="236"/>
      <c r="P29" s="236"/>
      <c r="Q29" s="236"/>
      <c r="R29" s="236"/>
      <c r="S29" s="236"/>
      <c r="T29" s="236"/>
    </row>
    <row r="30" spans="1:20" ht="15.75">
      <c r="A30" s="534" t="s">
        <v>1693</v>
      </c>
      <c r="B30" s="570">
        <v>0</v>
      </c>
      <c r="C30" s="570">
        <v>0</v>
      </c>
      <c r="D30" s="570">
        <v>0</v>
      </c>
      <c r="E30" s="570">
        <v>0</v>
      </c>
      <c r="F30" s="365">
        <v>0</v>
      </c>
      <c r="G30" s="365">
        <v>0</v>
      </c>
      <c r="H30" s="365">
        <v>0</v>
      </c>
      <c r="I30" s="662">
        <v>0</v>
      </c>
      <c r="K30" s="236"/>
      <c r="L30" s="236"/>
      <c r="M30" s="236"/>
      <c r="N30" s="236"/>
      <c r="O30" s="236"/>
      <c r="P30" s="236"/>
      <c r="Q30" s="236"/>
      <c r="R30" s="236"/>
      <c r="S30" s="236"/>
      <c r="T30" s="236"/>
    </row>
    <row r="31" spans="1:20" ht="15.75">
      <c r="A31" s="545" t="s">
        <v>1549</v>
      </c>
      <c r="B31" s="565">
        <v>0</v>
      </c>
      <c r="C31" s="565">
        <v>0</v>
      </c>
      <c r="D31" s="565">
        <v>0</v>
      </c>
      <c r="E31" s="565">
        <v>0</v>
      </c>
      <c r="F31" s="378">
        <v>0</v>
      </c>
      <c r="G31" s="378">
        <v>0</v>
      </c>
      <c r="H31" s="378">
        <v>0</v>
      </c>
      <c r="I31" s="663">
        <v>0</v>
      </c>
      <c r="K31" s="303"/>
      <c r="L31" s="236"/>
      <c r="M31" s="236"/>
      <c r="N31" s="236"/>
      <c r="O31" s="236"/>
      <c r="P31" s="236"/>
      <c r="Q31" s="435">
        <f>+Q25+O26-O27</f>
        <v>870725174.18000007</v>
      </c>
      <c r="R31" s="236"/>
      <c r="S31" s="236"/>
      <c r="T31" s="236"/>
    </row>
    <row r="32" spans="1:20" ht="31.5">
      <c r="A32" s="540" t="s">
        <v>1377</v>
      </c>
      <c r="B32" s="380">
        <v>2630788.2000000002</v>
      </c>
      <c r="C32" s="380">
        <v>95728.01</v>
      </c>
      <c r="D32" s="380">
        <v>0</v>
      </c>
      <c r="E32" s="380">
        <v>0</v>
      </c>
      <c r="F32" s="355">
        <v>0</v>
      </c>
      <c r="G32" s="355">
        <v>0</v>
      </c>
      <c r="H32" s="355">
        <v>0</v>
      </c>
      <c r="I32" s="554">
        <v>2726516.21</v>
      </c>
      <c r="K32" s="645"/>
      <c r="L32" s="435">
        <v>873473294.18000007</v>
      </c>
      <c r="M32" s="236"/>
      <c r="N32" s="236"/>
      <c r="O32" s="236"/>
      <c r="P32" s="236"/>
      <c r="Q32" s="435">
        <f>+Q28-Q31</f>
        <v>2748120</v>
      </c>
      <c r="R32" s="236"/>
      <c r="S32" s="236"/>
      <c r="T32" s="236"/>
    </row>
    <row r="33" spans="1:20" ht="33" customHeight="1">
      <c r="A33" s="539" t="s">
        <v>1603</v>
      </c>
      <c r="B33" s="563">
        <v>2630788.2000000002</v>
      </c>
      <c r="C33" s="563">
        <v>95728.01</v>
      </c>
      <c r="D33" s="563">
        <v>0</v>
      </c>
      <c r="E33" s="563">
        <v>0</v>
      </c>
      <c r="F33" s="359">
        <v>0</v>
      </c>
      <c r="G33" s="359">
        <v>0</v>
      </c>
      <c r="H33" s="359">
        <v>0</v>
      </c>
      <c r="I33" s="551">
        <v>2726516.21</v>
      </c>
      <c r="K33" s="303"/>
      <c r="L33" s="236"/>
      <c r="M33" s="236"/>
      <c r="N33" s="236"/>
      <c r="O33" s="236"/>
      <c r="P33" s="236"/>
      <c r="Q33" s="236"/>
      <c r="R33" s="236"/>
      <c r="S33" s="236"/>
      <c r="T33" s="236"/>
    </row>
    <row r="34" spans="1:20" ht="15.75">
      <c r="A34" s="540" t="s">
        <v>1556</v>
      </c>
      <c r="B34" s="637">
        <v>113509.65</v>
      </c>
      <c r="C34" s="380">
        <v>0</v>
      </c>
      <c r="D34" s="380">
        <v>55864.899999999994</v>
      </c>
      <c r="E34" s="380">
        <v>0</v>
      </c>
      <c r="F34" s="355">
        <v>0</v>
      </c>
      <c r="G34" s="355">
        <v>0</v>
      </c>
      <c r="H34" s="355">
        <v>0</v>
      </c>
      <c r="I34" s="554">
        <v>57644.75</v>
      </c>
      <c r="K34" s="303"/>
      <c r="L34" s="236"/>
      <c r="M34" s="236"/>
      <c r="N34" s="236"/>
      <c r="O34" s="236"/>
      <c r="P34" s="236"/>
      <c r="Q34" s="435">
        <v>870725174.18000007</v>
      </c>
      <c r="R34" s="236"/>
      <c r="S34" s="236"/>
      <c r="T34" s="236"/>
    </row>
    <row r="35" spans="1:20" ht="15.75">
      <c r="A35" s="540" t="s">
        <v>1611</v>
      </c>
      <c r="B35" s="637">
        <v>39491.86</v>
      </c>
      <c r="C35" s="380">
        <v>5727.43</v>
      </c>
      <c r="D35" s="380"/>
      <c r="E35" s="380">
        <v>0</v>
      </c>
      <c r="F35" s="355">
        <v>0</v>
      </c>
      <c r="G35" s="355">
        <v>0</v>
      </c>
      <c r="H35" s="355">
        <v>0</v>
      </c>
      <c r="I35" s="554">
        <v>45219.29</v>
      </c>
      <c r="L35" s="236"/>
      <c r="M35" s="236"/>
      <c r="N35" s="236"/>
      <c r="O35" s="236"/>
      <c r="P35" s="236"/>
      <c r="Q35" s="435">
        <v>2748120</v>
      </c>
      <c r="R35" s="236"/>
      <c r="S35" s="236"/>
      <c r="T35" s="236"/>
    </row>
    <row r="36" spans="1:20" ht="15.75">
      <c r="A36" s="546" t="s">
        <v>1604</v>
      </c>
      <c r="B36" s="563">
        <v>153001.51</v>
      </c>
      <c r="C36" s="563">
        <v>5727.43</v>
      </c>
      <c r="D36" s="563">
        <v>55864.899999999994</v>
      </c>
      <c r="E36" s="563">
        <v>0</v>
      </c>
      <c r="F36" s="359">
        <v>0</v>
      </c>
      <c r="G36" s="359">
        <v>0</v>
      </c>
      <c r="H36" s="359">
        <v>0</v>
      </c>
      <c r="I36" s="551">
        <v>102864.04000000001</v>
      </c>
      <c r="L36" s="236"/>
      <c r="M36" s="236"/>
      <c r="N36" s="236"/>
      <c r="O36" s="236"/>
      <c r="P36" s="236"/>
      <c r="Q36" s="236"/>
      <c r="R36" s="236"/>
      <c r="S36" s="236"/>
      <c r="T36" s="236"/>
    </row>
    <row r="37" spans="1:20" ht="15.75">
      <c r="A37" s="541" t="s">
        <v>1605</v>
      </c>
      <c r="B37" s="557">
        <v>3895842.6685199998</v>
      </c>
      <c r="C37" s="557">
        <v>136975.34165000002</v>
      </c>
      <c r="D37" s="557">
        <v>59127.126399999994</v>
      </c>
      <c r="E37" s="557">
        <v>6756.4246399999993</v>
      </c>
      <c r="F37" s="357">
        <v>0</v>
      </c>
      <c r="G37" s="357">
        <v>0</v>
      </c>
      <c r="H37" s="357">
        <v>0</v>
      </c>
      <c r="I37" s="548">
        <v>4126692.39377</v>
      </c>
      <c r="L37" s="236"/>
      <c r="M37" s="236"/>
      <c r="N37" s="236"/>
      <c r="O37" s="236"/>
      <c r="P37" s="236"/>
      <c r="Q37" s="236"/>
      <c r="R37" s="236"/>
      <c r="S37" s="236"/>
      <c r="T37" s="236"/>
    </row>
    <row r="38" spans="1:20" ht="15.75">
      <c r="A38" s="536" t="s">
        <v>1695</v>
      </c>
      <c r="B38" s="556"/>
      <c r="C38" s="556"/>
      <c r="D38" s="556"/>
      <c r="E38" s="556"/>
      <c r="F38" s="421"/>
      <c r="G38" s="421"/>
      <c r="H38" s="421"/>
      <c r="I38" s="549"/>
      <c r="L38" s="236"/>
      <c r="M38" s="236"/>
      <c r="N38" s="236"/>
      <c r="O38" s="236"/>
      <c r="P38" s="236"/>
      <c r="Q38" s="236"/>
      <c r="R38" s="236"/>
      <c r="S38" s="236"/>
      <c r="T38" s="236"/>
    </row>
    <row r="39" spans="1:20" ht="15.75">
      <c r="A39" s="534" t="s">
        <v>1560</v>
      </c>
      <c r="B39" s="380">
        <v>1546682.15</v>
      </c>
      <c r="C39" s="380">
        <v>0</v>
      </c>
      <c r="D39" s="380">
        <v>61322.049999999814</v>
      </c>
      <c r="E39" s="380">
        <v>0</v>
      </c>
      <c r="F39" s="355">
        <v>0</v>
      </c>
      <c r="G39" s="355">
        <v>0</v>
      </c>
      <c r="H39" s="355">
        <v>0</v>
      </c>
      <c r="I39" s="554">
        <v>1485360.1</v>
      </c>
      <c r="L39" s="236"/>
      <c r="M39" s="236"/>
      <c r="N39" s="236"/>
      <c r="O39" s="236"/>
      <c r="P39" s="236"/>
      <c r="Q39" s="236"/>
      <c r="R39" s="236"/>
      <c r="S39" s="236"/>
      <c r="T39" s="236"/>
    </row>
    <row r="40" spans="1:20" ht="13.5" customHeight="1">
      <c r="A40" s="540" t="s">
        <v>1378</v>
      </c>
      <c r="B40" s="380">
        <v>129195.73118999999</v>
      </c>
      <c r="C40" s="380">
        <v>0</v>
      </c>
      <c r="D40" s="380">
        <v>0</v>
      </c>
      <c r="E40" s="380">
        <v>0</v>
      </c>
      <c r="F40" s="355">
        <v>0</v>
      </c>
      <c r="G40" s="355">
        <v>0</v>
      </c>
      <c r="H40" s="355">
        <v>0</v>
      </c>
      <c r="I40" s="554">
        <v>129195.73118999999</v>
      </c>
      <c r="L40" s="236"/>
      <c r="M40" s="236"/>
      <c r="N40" s="236"/>
      <c r="O40" s="236"/>
      <c r="P40" s="236"/>
      <c r="Q40" s="236"/>
      <c r="R40" s="236"/>
      <c r="S40" s="236"/>
      <c r="T40" s="236"/>
    </row>
    <row r="41" spans="1:20" ht="15" customHeight="1">
      <c r="A41" s="540" t="s">
        <v>1732</v>
      </c>
      <c r="B41" s="380">
        <v>29082.45</v>
      </c>
      <c r="C41" s="380">
        <v>0</v>
      </c>
      <c r="D41" s="380">
        <v>10925.36</v>
      </c>
      <c r="E41" s="380">
        <v>0</v>
      </c>
      <c r="F41" s="355">
        <v>0</v>
      </c>
      <c r="G41" s="355">
        <v>0</v>
      </c>
      <c r="H41" s="355">
        <v>0</v>
      </c>
      <c r="I41" s="554">
        <v>18157.09</v>
      </c>
      <c r="K41" s="646"/>
    </row>
    <row r="42" spans="1:20" ht="29.25" customHeight="1">
      <c r="A42" s="540" t="s">
        <v>1733</v>
      </c>
      <c r="B42" s="380">
        <v>2166755.36</v>
      </c>
      <c r="C42" s="380">
        <v>0</v>
      </c>
      <c r="D42" s="380">
        <v>192543.92</v>
      </c>
      <c r="E42" s="380">
        <v>0</v>
      </c>
      <c r="F42" s="355">
        <v>0</v>
      </c>
      <c r="G42" s="355">
        <v>0</v>
      </c>
      <c r="H42" s="355">
        <v>0</v>
      </c>
      <c r="I42" s="554">
        <v>1974211.44</v>
      </c>
      <c r="K42" s="348"/>
    </row>
    <row r="43" spans="1:20" ht="15.75">
      <c r="A43" s="541" t="s">
        <v>1607</v>
      </c>
      <c r="B43" s="557">
        <v>3871715.6911899997</v>
      </c>
      <c r="C43" s="557">
        <v>0</v>
      </c>
      <c r="D43" s="557">
        <v>264791.32999999984</v>
      </c>
      <c r="E43" s="557">
        <v>0</v>
      </c>
      <c r="F43" s="357">
        <v>0</v>
      </c>
      <c r="G43" s="357">
        <v>0</v>
      </c>
      <c r="H43" s="357">
        <v>0</v>
      </c>
      <c r="I43" s="548">
        <v>3606924.3611900001</v>
      </c>
    </row>
    <row r="44" spans="1:20" ht="16.5" thickBot="1">
      <c r="A44" s="542" t="s">
        <v>1608</v>
      </c>
      <c r="B44" s="558">
        <v>7767558.3597099995</v>
      </c>
      <c r="C44" s="558">
        <v>136975.34165000002</v>
      </c>
      <c r="D44" s="558">
        <v>323918.45639999985</v>
      </c>
      <c r="E44" s="558">
        <v>6756.4246399999993</v>
      </c>
      <c r="F44" s="360">
        <v>0</v>
      </c>
      <c r="G44" s="360">
        <v>0</v>
      </c>
      <c r="H44" s="360">
        <v>0</v>
      </c>
      <c r="I44" s="552">
        <v>7733616.7549600005</v>
      </c>
    </row>
    <row r="45" spans="1:20" ht="9.75" customHeight="1">
      <c r="A45" s="349"/>
      <c r="B45" s="370"/>
      <c r="C45" s="370"/>
      <c r="D45" s="370"/>
      <c r="E45" s="370"/>
      <c r="F45" s="370"/>
      <c r="G45" s="370"/>
      <c r="H45" s="370"/>
      <c r="I45" s="370"/>
    </row>
    <row r="46" spans="1:20" ht="9.75" customHeight="1">
      <c r="A46" s="709" t="s">
        <v>1755</v>
      </c>
      <c r="B46" s="709"/>
      <c r="C46" s="709"/>
      <c r="D46" s="709"/>
      <c r="E46" s="709"/>
      <c r="F46" s="709"/>
      <c r="G46" s="709"/>
      <c r="H46" s="709"/>
      <c r="I46" s="709"/>
    </row>
    <row r="47" spans="1:20" ht="9.75" customHeight="1">
      <c r="A47" s="709" t="s">
        <v>1699</v>
      </c>
      <c r="B47" s="709"/>
      <c r="C47" s="709"/>
      <c r="D47" s="709"/>
      <c r="E47" s="709"/>
      <c r="F47" s="709"/>
      <c r="G47" s="709"/>
      <c r="H47" s="709"/>
      <c r="I47" s="709"/>
    </row>
    <row r="48" spans="1:20" ht="9.75" customHeight="1">
      <c r="A48" s="709" t="s">
        <v>1734</v>
      </c>
      <c r="B48" s="686"/>
      <c r="C48" s="686"/>
      <c r="D48" s="686"/>
      <c r="E48" s="686"/>
      <c r="F48" s="686"/>
      <c r="G48" s="686"/>
      <c r="H48" s="686"/>
      <c r="I48" s="686"/>
    </row>
    <row r="49" spans="1:11" ht="9.75" customHeight="1">
      <c r="A49" s="709" t="s">
        <v>1763</v>
      </c>
      <c r="B49" s="709"/>
      <c r="C49" s="709"/>
      <c r="D49" s="709"/>
      <c r="E49" s="709"/>
      <c r="F49" s="709"/>
      <c r="G49" s="709"/>
      <c r="H49" s="709"/>
      <c r="I49" s="709"/>
    </row>
    <row r="50" spans="1:11" ht="6.75" customHeight="1" thickBot="1">
      <c r="A50" s="412"/>
      <c r="B50" s="412"/>
      <c r="C50" s="412"/>
      <c r="D50" s="412"/>
      <c r="E50" s="412"/>
      <c r="F50" s="412"/>
      <c r="G50" s="412"/>
      <c r="H50" s="412"/>
      <c r="I50" s="412"/>
    </row>
    <row r="51" spans="1:11" ht="35.25" customHeight="1">
      <c r="A51" s="661" t="s">
        <v>1702</v>
      </c>
      <c r="B51" s="351" t="s">
        <v>1684</v>
      </c>
      <c r="C51" s="371" t="s">
        <v>1680</v>
      </c>
      <c r="D51" s="371" t="s">
        <v>1681</v>
      </c>
      <c r="E51" s="371" t="s">
        <v>1716</v>
      </c>
      <c r="F51" s="371" t="s">
        <v>1682</v>
      </c>
      <c r="G51" s="371" t="s">
        <v>1683</v>
      </c>
      <c r="H51" s="371" t="s">
        <v>1637</v>
      </c>
      <c r="I51" s="352" t="s">
        <v>1720</v>
      </c>
    </row>
    <row r="52" spans="1:11" ht="15.75">
      <c r="A52" s="536" t="s">
        <v>1745</v>
      </c>
      <c r="B52" s="556"/>
      <c r="C52" s="556"/>
      <c r="D52" s="421"/>
      <c r="E52" s="421"/>
      <c r="F52" s="421"/>
      <c r="G52" s="421"/>
      <c r="H52" s="421"/>
      <c r="I52" s="354"/>
    </row>
    <row r="53" spans="1:11" ht="15" customHeight="1">
      <c r="A53" s="540" t="s">
        <v>1704</v>
      </c>
      <c r="B53" s="380">
        <v>46726</v>
      </c>
      <c r="C53" s="380">
        <v>0</v>
      </c>
      <c r="D53" s="380">
        <v>46578</v>
      </c>
      <c r="E53" s="380">
        <v>131</v>
      </c>
      <c r="F53" s="380">
        <v>0</v>
      </c>
      <c r="G53" s="559">
        <v>-148</v>
      </c>
      <c r="H53" s="355">
        <v>0</v>
      </c>
      <c r="I53" s="547">
        <v>0</v>
      </c>
    </row>
    <row r="54" spans="1:11" ht="15" customHeight="1">
      <c r="A54" s="538" t="s">
        <v>1705</v>
      </c>
      <c r="B54" s="380">
        <v>47048</v>
      </c>
      <c r="C54" s="380">
        <v>0</v>
      </c>
      <c r="D54" s="380">
        <v>0</v>
      </c>
      <c r="E54" s="380">
        <v>0</v>
      </c>
      <c r="F54" s="380">
        <v>6</v>
      </c>
      <c r="G54" s="559">
        <v>-149</v>
      </c>
      <c r="H54" s="355">
        <v>0</v>
      </c>
      <c r="I54" s="547">
        <v>46899</v>
      </c>
    </row>
    <row r="55" spans="1:11" ht="30" customHeight="1">
      <c r="A55" s="687" t="s">
        <v>1706</v>
      </c>
      <c r="B55" s="380">
        <v>364950</v>
      </c>
      <c r="C55" s="380">
        <v>948551</v>
      </c>
      <c r="D55" s="380">
        <v>0</v>
      </c>
      <c r="E55" s="380">
        <v>0</v>
      </c>
      <c r="F55" s="380">
        <v>46</v>
      </c>
      <c r="G55" s="559">
        <v>2720</v>
      </c>
      <c r="H55" s="355">
        <v>0</v>
      </c>
      <c r="I55" s="547">
        <v>1316221</v>
      </c>
    </row>
    <row r="56" spans="1:11" ht="15.75">
      <c r="A56" s="541" t="s">
        <v>1707</v>
      </c>
      <c r="B56" s="557">
        <v>458724</v>
      </c>
      <c r="C56" s="557">
        <v>948551</v>
      </c>
      <c r="D56" s="557">
        <v>46578</v>
      </c>
      <c r="E56" s="557">
        <v>131</v>
      </c>
      <c r="F56" s="557">
        <v>52</v>
      </c>
      <c r="G56" s="560">
        <v>2423</v>
      </c>
      <c r="H56" s="357">
        <v>0</v>
      </c>
      <c r="I56" s="548">
        <v>1363120</v>
      </c>
    </row>
    <row r="57" spans="1:11" ht="15" customHeight="1">
      <c r="A57" s="540" t="s">
        <v>1708</v>
      </c>
      <c r="B57" s="380">
        <v>933808.96</v>
      </c>
      <c r="C57" s="380">
        <v>193186.88</v>
      </c>
      <c r="D57" s="380">
        <v>0</v>
      </c>
      <c r="E57" s="380">
        <v>0</v>
      </c>
      <c r="F57" s="380">
        <v>0</v>
      </c>
      <c r="G57" s="380">
        <v>0</v>
      </c>
      <c r="H57" s="355">
        <v>0</v>
      </c>
      <c r="I57" s="547">
        <v>1126995.8399999999</v>
      </c>
      <c r="K57" s="647"/>
    </row>
    <row r="58" spans="1:11" ht="15" customHeight="1">
      <c r="A58" s="540" t="s">
        <v>1561</v>
      </c>
      <c r="B58" s="380">
        <v>1174960.1499999999</v>
      </c>
      <c r="C58" s="380">
        <v>0</v>
      </c>
      <c r="D58" s="380">
        <v>16301.72</v>
      </c>
      <c r="E58" s="380">
        <v>0</v>
      </c>
      <c r="F58" s="380">
        <v>0</v>
      </c>
      <c r="G58" s="380">
        <v>0</v>
      </c>
      <c r="H58" s="355">
        <v>0</v>
      </c>
      <c r="I58" s="547">
        <v>1158658.43</v>
      </c>
      <c r="K58" s="647"/>
    </row>
    <row r="59" spans="1:11" ht="15" customHeight="1">
      <c r="A59" s="540" t="s">
        <v>1746</v>
      </c>
      <c r="B59" s="380">
        <v>0</v>
      </c>
      <c r="C59" s="380">
        <v>0</v>
      </c>
      <c r="D59" s="380">
        <v>0</v>
      </c>
      <c r="E59" s="380">
        <v>0</v>
      </c>
      <c r="F59" s="380">
        <v>0</v>
      </c>
      <c r="G59" s="380">
        <v>0</v>
      </c>
      <c r="H59" s="355">
        <v>0</v>
      </c>
      <c r="I59" s="547">
        <v>0</v>
      </c>
    </row>
    <row r="60" spans="1:11" ht="21.75" customHeight="1" thickBot="1">
      <c r="A60" s="577" t="s">
        <v>1710</v>
      </c>
      <c r="B60" s="558">
        <v>2567493.11</v>
      </c>
      <c r="C60" s="558">
        <v>1141737.8799999999</v>
      </c>
      <c r="D60" s="558">
        <v>62879.72</v>
      </c>
      <c r="E60" s="558">
        <v>131</v>
      </c>
      <c r="F60" s="558">
        <v>52</v>
      </c>
      <c r="G60" s="561">
        <v>2423</v>
      </c>
      <c r="H60" s="360">
        <v>0</v>
      </c>
      <c r="I60" s="558">
        <v>3648774.2699999996</v>
      </c>
      <c r="K60" s="348"/>
    </row>
    <row r="61" spans="1:11" ht="16.5" thickBot="1">
      <c r="A61" s="349"/>
      <c r="B61" s="370"/>
      <c r="C61" s="370"/>
      <c r="D61" s="370"/>
      <c r="E61" s="370"/>
      <c r="F61" s="370"/>
      <c r="G61" s="370"/>
      <c r="H61" s="370"/>
      <c r="I61" s="370"/>
    </row>
    <row r="62" spans="1:11" ht="47.25">
      <c r="A62" s="350" t="s">
        <v>1711</v>
      </c>
      <c r="B62" s="351" t="s">
        <v>1684</v>
      </c>
      <c r="C62" s="371" t="s">
        <v>1680</v>
      </c>
      <c r="D62" s="371" t="s">
        <v>1681</v>
      </c>
      <c r="E62" s="371" t="s">
        <v>1688</v>
      </c>
      <c r="F62" s="371" t="s">
        <v>1682</v>
      </c>
      <c r="G62" s="371" t="s">
        <v>1683</v>
      </c>
      <c r="H62" s="371" t="s">
        <v>1637</v>
      </c>
      <c r="I62" s="352" t="s">
        <v>1720</v>
      </c>
    </row>
    <row r="63" spans="1:11" ht="15.75">
      <c r="A63" s="372" t="s">
        <v>1712</v>
      </c>
      <c r="B63" s="379">
        <v>44586057.051804997</v>
      </c>
      <c r="C63" s="379">
        <v>72515.134239999999</v>
      </c>
      <c r="D63" s="379">
        <v>70350.693553999969</v>
      </c>
      <c r="E63" s="379">
        <v>38203.532330000002</v>
      </c>
      <c r="F63" s="379">
        <v>22574.894890000003</v>
      </c>
      <c r="G63" s="457">
        <v>-21694.51602800002</v>
      </c>
      <c r="H63" s="379">
        <v>231270.65</v>
      </c>
      <c r="I63" s="367">
        <v>44574008.697013006</v>
      </c>
    </row>
    <row r="64" spans="1:11" ht="15.75">
      <c r="A64" s="372" t="s">
        <v>1713</v>
      </c>
      <c r="B64" s="379">
        <v>7767558.3597099995</v>
      </c>
      <c r="C64" s="379">
        <v>136975.34165000002</v>
      </c>
      <c r="D64" s="379">
        <v>323918.45639999985</v>
      </c>
      <c r="E64" s="379">
        <v>6756.4246399999993</v>
      </c>
      <c r="F64" s="379">
        <v>0</v>
      </c>
      <c r="G64" s="457">
        <v>0</v>
      </c>
      <c r="H64" s="379">
        <v>0</v>
      </c>
      <c r="I64" s="367">
        <v>7733616.7549600005</v>
      </c>
    </row>
    <row r="65" spans="1:9" ht="16.5" thickBot="1">
      <c r="A65" s="373" t="s">
        <v>1714</v>
      </c>
      <c r="B65" s="360">
        <v>52353615.411514997</v>
      </c>
      <c r="C65" s="360">
        <v>209490.47589</v>
      </c>
      <c r="D65" s="360">
        <v>394269.14995399979</v>
      </c>
      <c r="E65" s="360">
        <v>44959.956969999999</v>
      </c>
      <c r="F65" s="360">
        <v>22574.894890000003</v>
      </c>
      <c r="G65" s="459">
        <v>-21694.51602800002</v>
      </c>
      <c r="H65" s="360">
        <v>231270.65</v>
      </c>
      <c r="I65" s="361">
        <v>52307625.451973006</v>
      </c>
    </row>
    <row r="66" spans="1:9" ht="16.5" thickBot="1">
      <c r="A66" s="426"/>
      <c r="B66" s="379"/>
      <c r="C66" s="379"/>
      <c r="D66" s="379"/>
      <c r="E66" s="379"/>
      <c r="F66" s="379"/>
      <c r="G66" s="379"/>
      <c r="H66" s="379"/>
      <c r="I66" s="379"/>
    </row>
    <row r="67" spans="1:9" ht="47.25">
      <c r="A67" s="350" t="s">
        <v>1711</v>
      </c>
      <c r="B67" s="351" t="s">
        <v>1684</v>
      </c>
      <c r="C67" s="371" t="s">
        <v>1680</v>
      </c>
      <c r="D67" s="371" t="s">
        <v>1681</v>
      </c>
      <c r="E67" s="371" t="s">
        <v>1688</v>
      </c>
      <c r="F67" s="371" t="s">
        <v>1682</v>
      </c>
      <c r="G67" s="371" t="s">
        <v>1683</v>
      </c>
      <c r="H67" s="371" t="s">
        <v>1637</v>
      </c>
      <c r="I67" s="352" t="s">
        <v>1720</v>
      </c>
    </row>
    <row r="68" spans="1:9" ht="16.5" thickBot="1">
      <c r="A68" s="375" t="s">
        <v>1375</v>
      </c>
      <c r="B68" s="376">
        <v>2567493.11</v>
      </c>
      <c r="C68" s="376">
        <v>1141737.8799999999</v>
      </c>
      <c r="D68" s="376">
        <v>62879.72</v>
      </c>
      <c r="E68" s="376">
        <v>131</v>
      </c>
      <c r="F68" s="376">
        <v>52</v>
      </c>
      <c r="G68" s="463">
        <v>2423</v>
      </c>
      <c r="H68" s="376">
        <v>0</v>
      </c>
      <c r="I68" s="377">
        <v>3648774.2699999996</v>
      </c>
    </row>
    <row r="69" spans="1:9" ht="15.75">
      <c r="A69" s="349"/>
      <c r="B69" s="349"/>
      <c r="C69" s="349"/>
      <c r="D69" s="349"/>
      <c r="E69" s="349"/>
      <c r="F69" s="349"/>
      <c r="G69" s="349"/>
      <c r="H69" s="349"/>
      <c r="I69" s="349"/>
    </row>
    <row r="70" spans="1:9" ht="15.75">
      <c r="A70" s="664" t="s">
        <v>1748</v>
      </c>
      <c r="B70" s="664"/>
      <c r="C70" s="664"/>
      <c r="D70" s="664"/>
      <c r="E70" s="665"/>
      <c r="F70" s="665"/>
      <c r="G70" s="665"/>
      <c r="H70" s="665"/>
      <c r="I70" s="665"/>
    </row>
    <row r="71" spans="1:9" ht="15.75">
      <c r="A71" s="349"/>
      <c r="B71" s="349"/>
      <c r="C71" s="349"/>
      <c r="D71" s="349"/>
      <c r="E71" s="349"/>
      <c r="F71" s="349"/>
      <c r="G71" s="349"/>
      <c r="H71" s="349"/>
      <c r="I71" s="349"/>
    </row>
    <row r="72" spans="1:9" ht="15.75">
      <c r="A72" s="349"/>
      <c r="B72" s="349"/>
      <c r="C72" s="349"/>
      <c r="D72" s="349"/>
      <c r="E72" s="349"/>
      <c r="F72" s="349"/>
      <c r="G72" s="349"/>
      <c r="H72" s="349"/>
      <c r="I72" s="349"/>
    </row>
    <row r="73" spans="1:9" ht="15.75">
      <c r="A73" s="349"/>
      <c r="B73" s="349"/>
      <c r="C73" s="349"/>
      <c r="D73" s="349"/>
      <c r="E73" s="349"/>
      <c r="F73" s="349"/>
      <c r="G73" s="349"/>
      <c r="H73" s="349"/>
      <c r="I73" s="349"/>
    </row>
  </sheetData>
  <mergeCells count="3">
    <mergeCell ref="A2:I2"/>
    <mergeCell ref="A1:I1"/>
    <mergeCell ref="A3:I3"/>
  </mergeCells>
  <pageMargins left="0.70866141732283472" right="0.70866141732283472" top="0" bottom="0" header="0.31496062992125984" footer="0.31496062992125984"/>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74"/>
  <sheetViews>
    <sheetView topLeftCell="A52" zoomScale="90" zoomScaleNormal="90" workbookViewId="0">
      <selection activeCell="I71" sqref="I71"/>
    </sheetView>
  </sheetViews>
  <sheetFormatPr baseColWidth="10" defaultRowHeight="15"/>
  <cols>
    <col min="1" max="1" width="52.140625" customWidth="1"/>
    <col min="2" max="2" width="19" customWidth="1"/>
    <col min="3" max="4" width="17.42578125" customWidth="1"/>
    <col min="5" max="5" width="15.7109375" customWidth="1"/>
    <col min="6" max="6" width="14.7109375" customWidth="1"/>
    <col min="7" max="7" width="16.28515625" customWidth="1"/>
    <col min="8" max="8" width="14" customWidth="1"/>
    <col min="9" max="9" width="16.7109375" customWidth="1"/>
    <col min="11" max="11" width="16.42578125" bestFit="1" customWidth="1"/>
    <col min="12" max="12" width="11.140625" bestFit="1" customWidth="1"/>
  </cols>
  <sheetData>
    <row r="1" spans="1:9" ht="15.75">
      <c r="A1" s="740" t="s">
        <v>1737</v>
      </c>
      <c r="B1" s="741"/>
      <c r="C1" s="741"/>
      <c r="D1" s="741"/>
      <c r="E1" s="741"/>
      <c r="F1" s="741"/>
      <c r="G1" s="741"/>
      <c r="H1" s="741"/>
      <c r="I1" s="742"/>
    </row>
    <row r="2" spans="1:9" ht="15.75">
      <c r="A2" s="737" t="s">
        <v>1715</v>
      </c>
      <c r="B2" s="738"/>
      <c r="C2" s="738"/>
      <c r="D2" s="738"/>
      <c r="E2" s="738"/>
      <c r="F2" s="738"/>
      <c r="G2" s="738"/>
      <c r="H2" s="738"/>
      <c r="I2" s="739"/>
    </row>
    <row r="3" spans="1:9" ht="15.75">
      <c r="A3" s="737" t="s">
        <v>1738</v>
      </c>
      <c r="B3" s="738"/>
      <c r="C3" s="738"/>
      <c r="D3" s="738"/>
      <c r="E3" s="738"/>
      <c r="F3" s="738"/>
      <c r="G3" s="738"/>
      <c r="H3" s="738"/>
      <c r="I3" s="739"/>
    </row>
    <row r="4" spans="1:9" ht="16.5" thickBot="1">
      <c r="A4" s="349"/>
      <c r="B4" s="349"/>
      <c r="C4" s="349"/>
      <c r="D4" s="349"/>
      <c r="E4" s="349"/>
      <c r="F4" s="349"/>
      <c r="G4" s="349"/>
      <c r="H4" s="349"/>
      <c r="I4" s="349"/>
    </row>
    <row r="5" spans="1:9" ht="31.5">
      <c r="A5" s="350" t="s">
        <v>1679</v>
      </c>
      <c r="B5" s="351" t="s">
        <v>1666</v>
      </c>
      <c r="C5" s="351" t="s">
        <v>1680</v>
      </c>
      <c r="D5" s="351" t="s">
        <v>1681</v>
      </c>
      <c r="E5" s="351" t="s">
        <v>1716</v>
      </c>
      <c r="F5" s="351" t="s">
        <v>1682</v>
      </c>
      <c r="G5" s="351" t="s">
        <v>1683</v>
      </c>
      <c r="H5" s="351" t="s">
        <v>1637</v>
      </c>
      <c r="I5" s="352" t="s">
        <v>1720</v>
      </c>
    </row>
    <row r="6" spans="1:9" ht="32.1" customHeight="1">
      <c r="A6" s="533" t="s">
        <v>1601</v>
      </c>
      <c r="B6" s="419"/>
      <c r="C6" s="419"/>
      <c r="D6" s="419"/>
      <c r="E6" s="419"/>
      <c r="F6" s="419"/>
      <c r="G6" s="419"/>
      <c r="H6" s="419"/>
      <c r="I6" s="420"/>
    </row>
    <row r="7" spans="1:9" ht="15.75">
      <c r="A7" s="534" t="s">
        <v>1554</v>
      </c>
      <c r="B7" s="355">
        <v>1209272.92</v>
      </c>
      <c r="C7" s="564">
        <v>0</v>
      </c>
      <c r="D7" s="564">
        <v>10072.365539</v>
      </c>
      <c r="E7" s="564">
        <v>2395.73893</v>
      </c>
      <c r="F7" s="564">
        <v>30.50056</v>
      </c>
      <c r="G7" s="564">
        <v>-960.18988200000001</v>
      </c>
      <c r="H7" s="564">
        <v>0</v>
      </c>
      <c r="I7" s="554">
        <v>1198240.364579</v>
      </c>
    </row>
    <row r="8" spans="1:9" ht="15.75">
      <c r="A8" s="534" t="s">
        <v>1555</v>
      </c>
      <c r="B8" s="355">
        <v>5838006.0599999996</v>
      </c>
      <c r="C8" s="564">
        <v>6579.60275</v>
      </c>
      <c r="D8" s="564">
        <v>9649.8910749999995</v>
      </c>
      <c r="E8" s="564">
        <v>1158.50415</v>
      </c>
      <c r="F8" s="564">
        <v>0</v>
      </c>
      <c r="G8" s="564">
        <v>-1066.6132030000199</v>
      </c>
      <c r="H8" s="564">
        <v>0</v>
      </c>
      <c r="I8" s="554">
        <v>5833869.1584719988</v>
      </c>
    </row>
    <row r="9" spans="1:9" ht="15.75">
      <c r="A9" s="534" t="s">
        <v>1553</v>
      </c>
      <c r="B9" s="355">
        <v>18844550.489999998</v>
      </c>
      <c r="C9" s="564">
        <v>65935.531490000008</v>
      </c>
      <c r="D9" s="564">
        <v>31570.646769999999</v>
      </c>
      <c r="E9" s="564">
        <v>33096.924870000003</v>
      </c>
      <c r="F9" s="564">
        <v>22353.527109999999</v>
      </c>
      <c r="G9" s="564">
        <v>-19608.015925</v>
      </c>
      <c r="H9" s="564">
        <v>0</v>
      </c>
      <c r="I9" s="554">
        <v>18859307.358794998</v>
      </c>
    </row>
    <row r="10" spans="1:9" ht="15.75">
      <c r="A10" s="534" t="s">
        <v>1373</v>
      </c>
      <c r="B10" s="355">
        <v>0</v>
      </c>
      <c r="C10" s="380">
        <v>0</v>
      </c>
      <c r="D10" s="380">
        <v>0</v>
      </c>
      <c r="E10" s="380">
        <v>0</v>
      </c>
      <c r="F10" s="380">
        <v>0</v>
      </c>
      <c r="G10" s="380">
        <v>0</v>
      </c>
      <c r="H10" s="380">
        <v>0</v>
      </c>
      <c r="I10" s="554">
        <v>0</v>
      </c>
    </row>
    <row r="11" spans="1:9" ht="15.75">
      <c r="A11" s="534" t="s">
        <v>1595</v>
      </c>
      <c r="B11" s="355">
        <v>17759475.969999999</v>
      </c>
      <c r="C11" s="564">
        <v>0</v>
      </c>
      <c r="D11" s="564">
        <v>8300</v>
      </c>
      <c r="E11" s="564">
        <v>228.48182</v>
      </c>
      <c r="F11" s="564">
        <v>0</v>
      </c>
      <c r="G11" s="564">
        <v>0</v>
      </c>
      <c r="H11" s="564">
        <v>231270.65</v>
      </c>
      <c r="I11" s="554">
        <v>17758657.690000001</v>
      </c>
    </row>
    <row r="12" spans="1:9" ht="30.75" customHeight="1">
      <c r="A12" s="535" t="s">
        <v>1602</v>
      </c>
      <c r="B12" s="357">
        <v>43651305.439999998</v>
      </c>
      <c r="C12" s="557">
        <v>72515.134240000014</v>
      </c>
      <c r="D12" s="557">
        <v>59592.903383999997</v>
      </c>
      <c r="E12" s="557">
        <v>36879.649770000004</v>
      </c>
      <c r="F12" s="557">
        <v>22384.027669999999</v>
      </c>
      <c r="G12" s="560">
        <v>-21634.819010000021</v>
      </c>
      <c r="H12" s="557">
        <v>231270.65</v>
      </c>
      <c r="I12" s="548">
        <v>43650074.571845993</v>
      </c>
    </row>
    <row r="13" spans="1:9" ht="15.75">
      <c r="A13" s="536" t="s">
        <v>1685</v>
      </c>
      <c r="B13" s="419"/>
      <c r="C13" s="566"/>
      <c r="D13" s="566"/>
      <c r="E13" s="566"/>
      <c r="F13" s="566"/>
      <c r="G13" s="566"/>
      <c r="H13" s="566"/>
      <c r="I13" s="567"/>
    </row>
    <row r="14" spans="1:9" ht="15.75">
      <c r="A14" s="537" t="s">
        <v>1686</v>
      </c>
      <c r="B14" s="427"/>
      <c r="C14" s="568"/>
      <c r="D14" s="568"/>
      <c r="E14" s="568"/>
      <c r="F14" s="568"/>
      <c r="G14" s="568"/>
      <c r="H14" s="568"/>
      <c r="I14" s="569"/>
    </row>
    <row r="15" spans="1:9" ht="29.1" customHeight="1">
      <c r="A15" s="538" t="s">
        <v>1374</v>
      </c>
      <c r="B15" s="355">
        <v>10416.67</v>
      </c>
      <c r="C15" s="380">
        <v>0</v>
      </c>
      <c r="D15" s="380">
        <v>2083.34</v>
      </c>
      <c r="E15" s="380">
        <v>0</v>
      </c>
      <c r="F15" s="380">
        <v>0</v>
      </c>
      <c r="G15" s="380">
        <v>0</v>
      </c>
      <c r="H15" s="380">
        <v>0</v>
      </c>
      <c r="I15" s="554">
        <v>8333.33</v>
      </c>
    </row>
    <row r="16" spans="1:9" ht="30" customHeight="1">
      <c r="A16" s="539" t="s">
        <v>1598</v>
      </c>
      <c r="B16" s="359">
        <v>10416.67</v>
      </c>
      <c r="C16" s="563">
        <v>0</v>
      </c>
      <c r="D16" s="563">
        <v>2083.34</v>
      </c>
      <c r="E16" s="563">
        <v>0</v>
      </c>
      <c r="F16" s="563">
        <v>0</v>
      </c>
      <c r="G16" s="563">
        <v>0</v>
      </c>
      <c r="H16" s="563">
        <v>0</v>
      </c>
      <c r="I16" s="551">
        <v>8333.33</v>
      </c>
    </row>
    <row r="17" spans="1:13" ht="29.45" customHeight="1">
      <c r="A17" s="540" t="s">
        <v>1597</v>
      </c>
      <c r="B17" s="355">
        <v>487065.12</v>
      </c>
      <c r="C17" s="380">
        <v>0</v>
      </c>
      <c r="D17" s="380">
        <v>8615.7799999999697</v>
      </c>
      <c r="E17" s="380">
        <v>0</v>
      </c>
      <c r="F17" s="380">
        <v>0</v>
      </c>
      <c r="G17" s="380">
        <v>0</v>
      </c>
      <c r="H17" s="380">
        <v>0</v>
      </c>
      <c r="I17" s="554">
        <v>478449.34</v>
      </c>
    </row>
    <row r="18" spans="1:13" ht="31.5">
      <c r="A18" s="539" t="s">
        <v>1592</v>
      </c>
      <c r="B18" s="359">
        <v>487065.12</v>
      </c>
      <c r="C18" s="563">
        <v>0</v>
      </c>
      <c r="D18" s="563">
        <v>8615.7799999999697</v>
      </c>
      <c r="E18" s="563">
        <v>0</v>
      </c>
      <c r="F18" s="563">
        <v>0</v>
      </c>
      <c r="G18" s="563">
        <v>0</v>
      </c>
      <c r="H18" s="563">
        <v>0</v>
      </c>
      <c r="I18" s="551">
        <v>478449.34</v>
      </c>
    </row>
    <row r="19" spans="1:13" ht="15.75">
      <c r="A19" s="541" t="s">
        <v>1599</v>
      </c>
      <c r="B19" s="357">
        <v>497481.79</v>
      </c>
      <c r="C19" s="557">
        <v>0</v>
      </c>
      <c r="D19" s="557">
        <v>10699.11999999997</v>
      </c>
      <c r="E19" s="557">
        <v>0</v>
      </c>
      <c r="F19" s="557">
        <v>0</v>
      </c>
      <c r="G19" s="557">
        <v>0</v>
      </c>
      <c r="H19" s="557">
        <v>0</v>
      </c>
      <c r="I19" s="548">
        <v>486782.67000000004</v>
      </c>
    </row>
    <row r="20" spans="1:13" ht="21.75" customHeight="1" thickBot="1">
      <c r="A20" s="577" t="s">
        <v>1600</v>
      </c>
      <c r="B20" s="360">
        <v>44148787.229999997</v>
      </c>
      <c r="C20" s="558">
        <v>72515.134240000014</v>
      </c>
      <c r="D20" s="558">
        <v>70292.023383999971</v>
      </c>
      <c r="E20" s="558">
        <v>36879.649770000004</v>
      </c>
      <c r="F20" s="558">
        <v>22384.027669999999</v>
      </c>
      <c r="G20" s="561">
        <v>-21634.819010000021</v>
      </c>
      <c r="H20" s="558">
        <v>231270.65</v>
      </c>
      <c r="I20" s="552">
        <v>44136857.241845995</v>
      </c>
    </row>
    <row r="21" spans="1:13" ht="16.5" thickBot="1">
      <c r="A21" s="423"/>
      <c r="B21" s="424"/>
      <c r="C21" s="424"/>
      <c r="D21" s="424"/>
      <c r="E21" s="424"/>
      <c r="F21" s="424"/>
      <c r="G21" s="424"/>
      <c r="H21" s="424"/>
      <c r="I21" s="424"/>
    </row>
    <row r="22" spans="1:13" ht="30" customHeight="1">
      <c r="A22" s="428" t="s">
        <v>1717</v>
      </c>
      <c r="B22" s="351" t="s">
        <v>1666</v>
      </c>
      <c r="C22" s="351" t="s">
        <v>1680</v>
      </c>
      <c r="D22" s="351" t="s">
        <v>1681</v>
      </c>
      <c r="E22" s="351" t="s">
        <v>1716</v>
      </c>
      <c r="F22" s="351" t="s">
        <v>1682</v>
      </c>
      <c r="G22" s="351" t="s">
        <v>1683</v>
      </c>
      <c r="H22" s="351" t="s">
        <v>1637</v>
      </c>
      <c r="I22" s="352" t="s">
        <v>1720</v>
      </c>
    </row>
    <row r="23" spans="1:13" ht="20.45" customHeight="1">
      <c r="A23" s="533" t="s">
        <v>1594</v>
      </c>
      <c r="B23" s="425"/>
      <c r="C23" s="425"/>
      <c r="D23" s="425"/>
      <c r="E23" s="425"/>
      <c r="F23" s="425"/>
      <c r="G23" s="425"/>
      <c r="H23" s="425"/>
      <c r="I23" s="364"/>
    </row>
    <row r="24" spans="1:13" ht="15.75">
      <c r="A24" s="534" t="s">
        <v>1730</v>
      </c>
      <c r="B24" s="564">
        <v>4662552.6474599997</v>
      </c>
      <c r="C24" s="564">
        <v>0</v>
      </c>
      <c r="D24" s="564">
        <v>0</v>
      </c>
      <c r="E24" s="564">
        <v>26788.205469999997</v>
      </c>
      <c r="F24" s="431">
        <v>0</v>
      </c>
      <c r="G24" s="564">
        <v>0</v>
      </c>
      <c r="H24" s="431">
        <v>0</v>
      </c>
      <c r="I24" s="554">
        <v>4662552.6474599997</v>
      </c>
    </row>
    <row r="25" spans="1:13" ht="15.75">
      <c r="A25" s="679" t="s">
        <v>1612</v>
      </c>
      <c r="B25" s="380">
        <v>1265054.4685199999</v>
      </c>
      <c r="C25" s="564">
        <v>35519.90165</v>
      </c>
      <c r="D25" s="564">
        <v>3262.2264</v>
      </c>
      <c r="E25" s="564">
        <v>6756.4246399999993</v>
      </c>
      <c r="F25" s="431">
        <v>0</v>
      </c>
      <c r="G25" s="564">
        <v>0</v>
      </c>
      <c r="H25" s="431">
        <v>0</v>
      </c>
      <c r="I25" s="554">
        <v>1297312.1437699997</v>
      </c>
      <c r="K25" s="436"/>
    </row>
    <row r="26" spans="1:13" ht="15.75">
      <c r="A26" s="545" t="s">
        <v>1550</v>
      </c>
      <c r="B26" s="565">
        <v>5927607.1159799993</v>
      </c>
      <c r="C26" s="565">
        <v>35519.90165</v>
      </c>
      <c r="D26" s="565">
        <v>3262.2264</v>
      </c>
      <c r="E26" s="565">
        <v>33544.630109999998</v>
      </c>
      <c r="F26" s="378">
        <v>0</v>
      </c>
      <c r="G26" s="565">
        <v>0</v>
      </c>
      <c r="H26" s="378">
        <v>0</v>
      </c>
      <c r="I26" s="555">
        <v>5959864.7912299996</v>
      </c>
      <c r="K26" s="1"/>
    </row>
    <row r="27" spans="1:13" ht="15.75">
      <c r="A27" s="534" t="s">
        <v>1559</v>
      </c>
      <c r="B27" s="380">
        <v>500000</v>
      </c>
      <c r="C27" s="380">
        <v>0</v>
      </c>
      <c r="D27" s="380">
        <v>0</v>
      </c>
      <c r="E27" s="380">
        <v>0</v>
      </c>
      <c r="F27" s="355">
        <v>0</v>
      </c>
      <c r="G27" s="380">
        <v>0</v>
      </c>
      <c r="H27" s="355">
        <v>0</v>
      </c>
      <c r="I27" s="547">
        <v>500000</v>
      </c>
      <c r="K27" s="355"/>
      <c r="M27" s="3"/>
    </row>
    <row r="28" spans="1:13" ht="15.75">
      <c r="A28" s="679" t="s">
        <v>1613</v>
      </c>
      <c r="B28" s="380">
        <v>112498.70272</v>
      </c>
      <c r="C28" s="380">
        <v>0</v>
      </c>
      <c r="D28" s="380">
        <v>0</v>
      </c>
      <c r="E28" s="380">
        <v>0</v>
      </c>
      <c r="F28" s="355">
        <v>0</v>
      </c>
      <c r="G28" s="380">
        <v>0</v>
      </c>
      <c r="H28" s="355">
        <v>0</v>
      </c>
      <c r="I28" s="547">
        <v>112498.70272</v>
      </c>
      <c r="K28" s="3"/>
      <c r="M28" s="3"/>
    </row>
    <row r="29" spans="1:13" ht="15.75">
      <c r="A29" s="679" t="s">
        <v>1614</v>
      </c>
      <c r="B29" s="380">
        <v>1422154.42</v>
      </c>
      <c r="C29" s="380">
        <v>0</v>
      </c>
      <c r="D29" s="380">
        <v>3739.66</v>
      </c>
      <c r="E29" s="380">
        <v>0</v>
      </c>
      <c r="F29" s="355">
        <v>0</v>
      </c>
      <c r="G29" s="380">
        <v>0</v>
      </c>
      <c r="H29" s="355">
        <v>0</v>
      </c>
      <c r="I29" s="554">
        <v>1418414.76</v>
      </c>
    </row>
    <row r="30" spans="1:13" ht="15.75">
      <c r="A30" s="534" t="s">
        <v>1693</v>
      </c>
      <c r="B30" s="570">
        <v>0</v>
      </c>
      <c r="C30" s="570">
        <v>0</v>
      </c>
      <c r="D30" s="570">
        <v>0</v>
      </c>
      <c r="E30" s="570">
        <v>0</v>
      </c>
      <c r="F30" s="365">
        <v>0</v>
      </c>
      <c r="G30" s="570">
        <v>0</v>
      </c>
      <c r="H30" s="365">
        <v>0</v>
      </c>
      <c r="I30" s="571">
        <v>0</v>
      </c>
    </row>
    <row r="31" spans="1:13" ht="15.75">
      <c r="A31" s="545" t="s">
        <v>1549</v>
      </c>
      <c r="B31" s="565">
        <v>2034653.1227199999</v>
      </c>
      <c r="C31" s="565">
        <v>0</v>
      </c>
      <c r="D31" s="565">
        <v>3739.66</v>
      </c>
      <c r="E31" s="565">
        <v>0</v>
      </c>
      <c r="F31" s="378">
        <v>0</v>
      </c>
      <c r="G31" s="565">
        <v>0</v>
      </c>
      <c r="H31" s="378">
        <v>0</v>
      </c>
      <c r="I31" s="555">
        <v>2030913.46272</v>
      </c>
      <c r="K31" s="348"/>
    </row>
    <row r="32" spans="1:13" ht="30" customHeight="1">
      <c r="A32" s="540" t="s">
        <v>1377</v>
      </c>
      <c r="B32" s="380">
        <v>2630788.2000000002</v>
      </c>
      <c r="C32" s="380">
        <v>95728.009999999776</v>
      </c>
      <c r="D32" s="380">
        <v>0</v>
      </c>
      <c r="E32" s="380">
        <v>0</v>
      </c>
      <c r="F32" s="355">
        <v>0</v>
      </c>
      <c r="G32" s="380">
        <v>0</v>
      </c>
      <c r="H32" s="355">
        <v>0</v>
      </c>
      <c r="I32" s="554">
        <v>2726516.21</v>
      </c>
    </row>
    <row r="33" spans="1:11" ht="30" customHeight="1">
      <c r="A33" s="539" t="s">
        <v>1603</v>
      </c>
      <c r="B33" s="563">
        <v>2630788.2000000002</v>
      </c>
      <c r="C33" s="563">
        <v>95728.009999999776</v>
      </c>
      <c r="D33" s="563">
        <v>0</v>
      </c>
      <c r="E33" s="563">
        <v>0</v>
      </c>
      <c r="F33" s="359">
        <v>0</v>
      </c>
      <c r="G33" s="563">
        <v>0</v>
      </c>
      <c r="H33" s="359">
        <v>0</v>
      </c>
      <c r="I33" s="551">
        <v>2726516.21</v>
      </c>
    </row>
    <row r="34" spans="1:11" ht="15.75">
      <c r="A34" s="540" t="s">
        <v>1556</v>
      </c>
      <c r="B34" s="380">
        <v>1694756.25</v>
      </c>
      <c r="C34" s="380">
        <v>0</v>
      </c>
      <c r="D34" s="380">
        <v>316007.87</v>
      </c>
      <c r="E34" s="380">
        <v>0</v>
      </c>
      <c r="F34" s="355">
        <v>0</v>
      </c>
      <c r="G34" s="380">
        <v>0</v>
      </c>
      <c r="H34" s="355">
        <v>0</v>
      </c>
      <c r="I34" s="554">
        <v>1378748.38</v>
      </c>
    </row>
    <row r="35" spans="1:11" ht="15.75">
      <c r="A35" s="540" t="s">
        <v>1611</v>
      </c>
      <c r="B35" s="380">
        <v>326972.07</v>
      </c>
      <c r="C35" s="380">
        <v>0</v>
      </c>
      <c r="D35" s="380">
        <v>64123.049999999988</v>
      </c>
      <c r="E35" s="380">
        <v>0</v>
      </c>
      <c r="F35" s="355">
        <v>0</v>
      </c>
      <c r="G35" s="380">
        <v>0</v>
      </c>
      <c r="H35" s="355">
        <v>0</v>
      </c>
      <c r="I35" s="554">
        <v>262849.02</v>
      </c>
    </row>
    <row r="36" spans="1:11" ht="22.35" customHeight="1">
      <c r="A36" s="546" t="s">
        <v>1756</v>
      </c>
      <c r="B36" s="563">
        <v>2021728.32</v>
      </c>
      <c r="C36" s="563">
        <v>0</v>
      </c>
      <c r="D36" s="563">
        <v>380130.92</v>
      </c>
      <c r="E36" s="563">
        <v>0</v>
      </c>
      <c r="F36" s="359">
        <v>0</v>
      </c>
      <c r="G36" s="563">
        <v>0</v>
      </c>
      <c r="H36" s="359">
        <v>0</v>
      </c>
      <c r="I36" s="551">
        <v>1641597.4</v>
      </c>
    </row>
    <row r="37" spans="1:11" ht="15.75">
      <c r="A37" s="541" t="s">
        <v>1605</v>
      </c>
      <c r="B37" s="557">
        <v>12614776.7587</v>
      </c>
      <c r="C37" s="557">
        <v>131247.91164999979</v>
      </c>
      <c r="D37" s="557">
        <v>387132.80639999994</v>
      </c>
      <c r="E37" s="557">
        <v>33544.630109999998</v>
      </c>
      <c r="F37" s="357">
        <v>0</v>
      </c>
      <c r="G37" s="557">
        <v>0</v>
      </c>
      <c r="H37" s="357">
        <v>0</v>
      </c>
      <c r="I37" s="548">
        <v>12358891.863949999</v>
      </c>
    </row>
    <row r="38" spans="1:11" ht="15.75">
      <c r="A38" s="536" t="s">
        <v>1695</v>
      </c>
      <c r="B38" s="556"/>
      <c r="C38" s="556"/>
      <c r="D38" s="556"/>
      <c r="E38" s="556"/>
      <c r="F38" s="421"/>
      <c r="G38" s="556"/>
      <c r="H38" s="421"/>
      <c r="I38" s="549"/>
    </row>
    <row r="39" spans="1:11" ht="15.75">
      <c r="A39" s="534" t="s">
        <v>1560</v>
      </c>
      <c r="B39" s="380">
        <v>2812173.25</v>
      </c>
      <c r="C39" s="380">
        <v>21560.03</v>
      </c>
      <c r="D39" s="380">
        <v>0</v>
      </c>
      <c r="E39" s="380">
        <v>0</v>
      </c>
      <c r="F39" s="355">
        <v>0</v>
      </c>
      <c r="G39" s="380">
        <v>0</v>
      </c>
      <c r="H39" s="355">
        <v>0</v>
      </c>
      <c r="I39" s="554">
        <v>2833733.28</v>
      </c>
    </row>
    <row r="40" spans="1:11" ht="17.45" customHeight="1">
      <c r="A40" s="540" t="s">
        <v>1378</v>
      </c>
      <c r="B40" s="380">
        <v>129195.73118999999</v>
      </c>
      <c r="C40" s="380">
        <v>0</v>
      </c>
      <c r="D40" s="380">
        <v>0</v>
      </c>
      <c r="E40" s="380">
        <v>0</v>
      </c>
      <c r="F40" s="355">
        <v>0</v>
      </c>
      <c r="G40" s="380">
        <v>0</v>
      </c>
      <c r="H40" s="355">
        <v>0</v>
      </c>
      <c r="I40" s="547">
        <v>129195.73118999999</v>
      </c>
    </row>
    <row r="41" spans="1:11" ht="20.100000000000001" customHeight="1">
      <c r="A41" s="680" t="s">
        <v>1757</v>
      </c>
      <c r="B41" s="380">
        <v>29082.45</v>
      </c>
      <c r="C41" s="380">
        <v>0</v>
      </c>
      <c r="D41" s="380">
        <v>10925.36</v>
      </c>
      <c r="E41" s="380">
        <v>0</v>
      </c>
      <c r="F41" s="355">
        <v>0</v>
      </c>
      <c r="G41" s="380">
        <v>0</v>
      </c>
      <c r="H41" s="355">
        <v>0</v>
      </c>
      <c r="I41" s="554">
        <v>18157.09</v>
      </c>
    </row>
    <row r="42" spans="1:11" ht="33" customHeight="1">
      <c r="A42" s="680" t="s">
        <v>1758</v>
      </c>
      <c r="B42" s="380">
        <v>2166755.36</v>
      </c>
      <c r="C42" s="380">
        <v>0</v>
      </c>
      <c r="D42" s="380">
        <v>192543.91999999993</v>
      </c>
      <c r="E42" s="380">
        <v>0</v>
      </c>
      <c r="F42" s="355">
        <v>0</v>
      </c>
      <c r="G42" s="380">
        <v>0</v>
      </c>
      <c r="H42" s="355">
        <v>0</v>
      </c>
      <c r="I42" s="554">
        <v>1974211.44</v>
      </c>
      <c r="K42" s="348"/>
    </row>
    <row r="43" spans="1:11" ht="15.75">
      <c r="A43" s="541" t="s">
        <v>1607</v>
      </c>
      <c r="B43" s="557">
        <v>5137206.7911900003</v>
      </c>
      <c r="C43" s="557">
        <v>21560.03</v>
      </c>
      <c r="D43" s="557">
        <v>203469.27999999991</v>
      </c>
      <c r="E43" s="557">
        <v>0</v>
      </c>
      <c r="F43" s="357">
        <v>0</v>
      </c>
      <c r="G43" s="557">
        <v>0</v>
      </c>
      <c r="H43" s="357">
        <v>0</v>
      </c>
      <c r="I43" s="548">
        <v>4955297.5411900003</v>
      </c>
    </row>
    <row r="44" spans="1:11" ht="27" customHeight="1" thickBot="1">
      <c r="A44" s="542" t="s">
        <v>1608</v>
      </c>
      <c r="B44" s="558">
        <v>17751983.54989</v>
      </c>
      <c r="C44" s="558">
        <v>152807.94164999979</v>
      </c>
      <c r="D44" s="558">
        <v>590602.08639999991</v>
      </c>
      <c r="E44" s="558">
        <v>33544.630109999998</v>
      </c>
      <c r="F44" s="360">
        <v>0</v>
      </c>
      <c r="G44" s="558">
        <v>0</v>
      </c>
      <c r="H44" s="360">
        <v>0</v>
      </c>
      <c r="I44" s="552">
        <v>17314189.405139998</v>
      </c>
    </row>
    <row r="45" spans="1:11" ht="13.35" customHeight="1">
      <c r="A45" s="709" t="s">
        <v>1755</v>
      </c>
      <c r="B45" s="709"/>
      <c r="C45" s="709"/>
      <c r="D45" s="709"/>
      <c r="E45" s="709"/>
      <c r="F45" s="709"/>
      <c r="G45" s="709"/>
      <c r="H45" s="709"/>
      <c r="I45" s="709"/>
    </row>
    <row r="46" spans="1:11" ht="13.35" customHeight="1">
      <c r="A46" s="709" t="s">
        <v>1615</v>
      </c>
      <c r="B46" s="709"/>
      <c r="C46" s="709"/>
      <c r="D46" s="709"/>
      <c r="E46" s="709"/>
      <c r="F46" s="709"/>
      <c r="G46" s="709"/>
      <c r="H46" s="709"/>
      <c r="I46" s="709"/>
    </row>
    <row r="47" spans="1:11" ht="13.35" customHeight="1">
      <c r="A47" s="709" t="s">
        <v>1759</v>
      </c>
      <c r="B47" s="709"/>
      <c r="C47" s="709"/>
      <c r="D47" s="709"/>
      <c r="E47" s="709"/>
      <c r="F47" s="709"/>
      <c r="G47" s="709"/>
      <c r="H47" s="709"/>
      <c r="I47" s="709"/>
    </row>
    <row r="48" spans="1:11" ht="13.35" customHeight="1">
      <c r="A48" s="709" t="s">
        <v>1760</v>
      </c>
      <c r="B48" s="709"/>
      <c r="C48" s="709"/>
      <c r="D48" s="709"/>
      <c r="E48" s="709"/>
      <c r="F48" s="709"/>
      <c r="G48" s="709"/>
      <c r="H48" s="709"/>
      <c r="I48" s="709"/>
    </row>
    <row r="49" spans="1:12" ht="13.35" customHeight="1">
      <c r="A49" s="709" t="s">
        <v>1761</v>
      </c>
      <c r="B49" s="709"/>
      <c r="C49" s="709"/>
      <c r="D49" s="709"/>
      <c r="E49" s="709"/>
      <c r="F49" s="709"/>
      <c r="G49" s="709"/>
      <c r="H49" s="709"/>
      <c r="I49" s="709"/>
    </row>
    <row r="50" spans="1:12" ht="13.35" customHeight="1">
      <c r="A50" s="709" t="s">
        <v>1762</v>
      </c>
      <c r="B50" s="709"/>
      <c r="C50" s="709"/>
      <c r="D50" s="709"/>
      <c r="E50" s="709"/>
      <c r="F50" s="709"/>
      <c r="G50" s="709"/>
      <c r="H50" s="709"/>
      <c r="I50" s="709"/>
    </row>
    <row r="51" spans="1:12" ht="16.5" thickBot="1">
      <c r="A51" s="412"/>
      <c r="B51" s="412"/>
      <c r="C51" s="412"/>
      <c r="D51" s="412"/>
      <c r="E51" s="412"/>
      <c r="F51" s="412"/>
      <c r="G51" s="412"/>
      <c r="H51" s="412"/>
      <c r="I51" s="412"/>
    </row>
    <row r="52" spans="1:12" ht="31.5">
      <c r="A52" s="350" t="s">
        <v>1702</v>
      </c>
      <c r="B52" s="351" t="s">
        <v>1666</v>
      </c>
      <c r="C52" s="351" t="s">
        <v>1680</v>
      </c>
      <c r="D52" s="351" t="s">
        <v>1681</v>
      </c>
      <c r="E52" s="351" t="s">
        <v>1716</v>
      </c>
      <c r="F52" s="351" t="s">
        <v>1682</v>
      </c>
      <c r="G52" s="351" t="s">
        <v>1683</v>
      </c>
      <c r="H52" s="351" t="s">
        <v>1637</v>
      </c>
      <c r="I52" s="352" t="s">
        <v>1720</v>
      </c>
    </row>
    <row r="53" spans="1:12" ht="15.75">
      <c r="A53" s="536" t="s">
        <v>1745</v>
      </c>
      <c r="B53" s="566"/>
      <c r="C53" s="566"/>
      <c r="D53" s="566"/>
      <c r="E53" s="419"/>
      <c r="F53" s="566"/>
      <c r="G53" s="566"/>
      <c r="H53" s="419"/>
      <c r="I53" s="567"/>
    </row>
    <row r="54" spans="1:12" ht="15.75">
      <c r="A54" s="540" t="s">
        <v>1704</v>
      </c>
      <c r="B54" s="380">
        <v>0</v>
      </c>
      <c r="C54" s="380">
        <v>0</v>
      </c>
      <c r="D54" s="380">
        <v>0</v>
      </c>
      <c r="E54" s="355">
        <v>0</v>
      </c>
      <c r="F54" s="380">
        <v>0</v>
      </c>
      <c r="G54" s="380">
        <v>0</v>
      </c>
      <c r="H54" s="355">
        <v>0</v>
      </c>
      <c r="I54" s="356">
        <v>0</v>
      </c>
    </row>
    <row r="55" spans="1:12" ht="18" customHeight="1">
      <c r="A55" s="540" t="s">
        <v>1705</v>
      </c>
      <c r="B55" s="380">
        <v>0</v>
      </c>
      <c r="C55" s="380">
        <v>0</v>
      </c>
      <c r="D55" s="380">
        <v>0</v>
      </c>
      <c r="E55" s="355">
        <v>0</v>
      </c>
      <c r="F55" s="380">
        <v>0</v>
      </c>
      <c r="G55" s="380">
        <v>0</v>
      </c>
      <c r="H55" s="355">
        <v>0</v>
      </c>
      <c r="I55" s="356">
        <v>0</v>
      </c>
    </row>
    <row r="56" spans="1:12" ht="18.600000000000001" customHeight="1">
      <c r="A56" s="540" t="s">
        <v>1706</v>
      </c>
      <c r="B56" s="380">
        <v>364950</v>
      </c>
      <c r="C56" s="380">
        <v>948551</v>
      </c>
      <c r="D56" s="380">
        <v>0</v>
      </c>
      <c r="E56" s="355">
        <v>0</v>
      </c>
      <c r="F56" s="380">
        <v>46</v>
      </c>
      <c r="G56" s="559">
        <v>2720</v>
      </c>
      <c r="H56" s="355">
        <v>0</v>
      </c>
      <c r="I56" s="547">
        <v>1316221</v>
      </c>
      <c r="K56" s="3"/>
    </row>
    <row r="57" spans="1:12" ht="15.75">
      <c r="A57" s="541" t="s">
        <v>1707</v>
      </c>
      <c r="B57" s="557">
        <v>364950</v>
      </c>
      <c r="C57" s="557">
        <v>948551</v>
      </c>
      <c r="D57" s="557">
        <v>0</v>
      </c>
      <c r="E57" s="357">
        <v>0</v>
      </c>
      <c r="F57" s="557">
        <v>46</v>
      </c>
      <c r="G57" s="560">
        <v>2720</v>
      </c>
      <c r="H57" s="357">
        <v>0</v>
      </c>
      <c r="I57" s="548">
        <v>1316221</v>
      </c>
    </row>
    <row r="58" spans="1:12" ht="15.75">
      <c r="A58" s="540" t="s">
        <v>1708</v>
      </c>
      <c r="B58" s="380">
        <v>933808.96</v>
      </c>
      <c r="C58" s="380">
        <v>193186.88</v>
      </c>
      <c r="D58" s="380">
        <v>0</v>
      </c>
      <c r="E58" s="355">
        <v>0</v>
      </c>
      <c r="F58" s="380">
        <v>0</v>
      </c>
      <c r="G58" s="380">
        <v>0</v>
      </c>
      <c r="H58" s="355">
        <v>0</v>
      </c>
      <c r="I58" s="547">
        <v>1126995.8399999999</v>
      </c>
    </row>
    <row r="59" spans="1:12" ht="15.75">
      <c r="A59" s="540" t="s">
        <v>1561</v>
      </c>
      <c r="B59" s="380">
        <v>1174960.1499999999</v>
      </c>
      <c r="C59" s="380">
        <v>0</v>
      </c>
      <c r="D59" s="380">
        <v>16301.72</v>
      </c>
      <c r="E59" s="355">
        <v>0</v>
      </c>
      <c r="F59" s="380">
        <v>0</v>
      </c>
      <c r="G59" s="380">
        <v>0</v>
      </c>
      <c r="H59" s="355">
        <v>0</v>
      </c>
      <c r="I59" s="547">
        <v>1158658.43</v>
      </c>
      <c r="K59" s="647"/>
      <c r="L59" s="348"/>
    </row>
    <row r="60" spans="1:12" ht="16.350000000000001" customHeight="1">
      <c r="A60" s="540" t="s">
        <v>1747</v>
      </c>
      <c r="B60" s="380">
        <v>2377629.1800000002</v>
      </c>
      <c r="C60" s="380">
        <v>0</v>
      </c>
      <c r="D60" s="380">
        <v>0</v>
      </c>
      <c r="E60" s="355">
        <v>0</v>
      </c>
      <c r="F60" s="380">
        <v>0</v>
      </c>
      <c r="G60" s="380">
        <v>0</v>
      </c>
      <c r="H60" s="355">
        <v>0</v>
      </c>
      <c r="I60" s="547">
        <v>2377629.1800000002</v>
      </c>
      <c r="K60" s="348"/>
    </row>
    <row r="61" spans="1:12" ht="16.5" thickBot="1">
      <c r="A61" s="542" t="s">
        <v>1710</v>
      </c>
      <c r="B61" s="558">
        <v>4851348.29</v>
      </c>
      <c r="C61" s="558">
        <v>1141737.8799999999</v>
      </c>
      <c r="D61" s="558">
        <v>16301.72</v>
      </c>
      <c r="E61" s="360">
        <v>0</v>
      </c>
      <c r="F61" s="558">
        <v>46</v>
      </c>
      <c r="G61" s="561">
        <v>2720</v>
      </c>
      <c r="H61" s="360">
        <v>0</v>
      </c>
      <c r="I61" s="558">
        <v>5979504.4499999993</v>
      </c>
    </row>
    <row r="62" spans="1:12" ht="16.5" thickBot="1">
      <c r="A62" s="349"/>
      <c r="B62" s="349"/>
      <c r="C62" s="349"/>
      <c r="D62" s="349"/>
      <c r="E62" s="349"/>
      <c r="F62" s="349"/>
      <c r="G62" s="349"/>
      <c r="H62" s="349"/>
      <c r="I62" s="349"/>
    </row>
    <row r="63" spans="1:12" ht="31.5">
      <c r="A63" s="350" t="s">
        <v>1711</v>
      </c>
      <c r="B63" s="351" t="s">
        <v>1666</v>
      </c>
      <c r="C63" s="371" t="s">
        <v>1680</v>
      </c>
      <c r="D63" s="371" t="s">
        <v>1681</v>
      </c>
      <c r="E63" s="371" t="s">
        <v>1688</v>
      </c>
      <c r="F63" s="371" t="s">
        <v>1682</v>
      </c>
      <c r="G63" s="371" t="s">
        <v>1683</v>
      </c>
      <c r="H63" s="371" t="s">
        <v>1637</v>
      </c>
      <c r="I63" s="352" t="s">
        <v>1720</v>
      </c>
    </row>
    <row r="64" spans="1:12" ht="15.75">
      <c r="A64" s="372" t="s">
        <v>1712</v>
      </c>
      <c r="B64" s="379">
        <v>44148787.229999997</v>
      </c>
      <c r="C64" s="379">
        <v>72515.134240000014</v>
      </c>
      <c r="D64" s="379">
        <v>70292.023383999971</v>
      </c>
      <c r="E64" s="379">
        <v>36879.649770000004</v>
      </c>
      <c r="F64" s="379">
        <v>22384.027669999999</v>
      </c>
      <c r="G64" s="457">
        <v>-21634.819010000021</v>
      </c>
      <c r="H64" s="379">
        <v>231270.65</v>
      </c>
      <c r="I64" s="367">
        <v>44136857.241845995</v>
      </c>
    </row>
    <row r="65" spans="1:11" ht="15.75">
      <c r="A65" s="372" t="s">
        <v>1713</v>
      </c>
      <c r="B65" s="379">
        <v>17751983.54989</v>
      </c>
      <c r="C65" s="379">
        <v>152807.94164999979</v>
      </c>
      <c r="D65" s="379">
        <v>590602.08639999991</v>
      </c>
      <c r="E65" s="379">
        <v>33544.630109999998</v>
      </c>
      <c r="F65" s="379">
        <v>0</v>
      </c>
      <c r="G65" s="457">
        <v>0</v>
      </c>
      <c r="H65" s="379">
        <v>0</v>
      </c>
      <c r="I65" s="367">
        <v>17314189.405139998</v>
      </c>
      <c r="K65" s="4"/>
    </row>
    <row r="66" spans="1:11" ht="16.5" thickBot="1">
      <c r="A66" s="373" t="s">
        <v>1714</v>
      </c>
      <c r="B66" s="360">
        <v>61900770.779890001</v>
      </c>
      <c r="C66" s="360">
        <v>225323.0758899998</v>
      </c>
      <c r="D66" s="360">
        <v>660894.10978399985</v>
      </c>
      <c r="E66" s="360">
        <v>70424.279880000002</v>
      </c>
      <c r="F66" s="360">
        <v>22384.027669999999</v>
      </c>
      <c r="G66" s="459">
        <v>-21634.819010000021</v>
      </c>
      <c r="H66" s="360">
        <v>231270.65</v>
      </c>
      <c r="I66" s="361">
        <v>61451046.646985993</v>
      </c>
      <c r="K66" s="4"/>
    </row>
    <row r="67" spans="1:11" ht="16.5" thickBot="1">
      <c r="A67" s="426"/>
      <c r="B67" s="379"/>
      <c r="C67" s="379"/>
      <c r="D67" s="379"/>
      <c r="E67" s="379"/>
      <c r="F67" s="379"/>
      <c r="G67" s="379"/>
      <c r="H67" s="379"/>
      <c r="I67" s="379"/>
      <c r="K67" s="4"/>
    </row>
    <row r="68" spans="1:11" ht="31.5">
      <c r="A68" s="350" t="s">
        <v>1711</v>
      </c>
      <c r="B68" s="351" t="s">
        <v>1666</v>
      </c>
      <c r="C68" s="371" t="s">
        <v>1680</v>
      </c>
      <c r="D68" s="371" t="s">
        <v>1681</v>
      </c>
      <c r="E68" s="371" t="s">
        <v>1688</v>
      </c>
      <c r="F68" s="371" t="s">
        <v>1682</v>
      </c>
      <c r="G68" s="371" t="s">
        <v>1683</v>
      </c>
      <c r="H68" s="371" t="s">
        <v>1637</v>
      </c>
      <c r="I68" s="352" t="s">
        <v>1720</v>
      </c>
      <c r="K68" s="3"/>
    </row>
    <row r="69" spans="1:11" ht="16.5" thickBot="1">
      <c r="A69" s="375" t="s">
        <v>1375</v>
      </c>
      <c r="B69" s="376">
        <v>4851348.29</v>
      </c>
      <c r="C69" s="376">
        <v>1141737.8799999999</v>
      </c>
      <c r="D69" s="376">
        <v>16301.72</v>
      </c>
      <c r="E69" s="376">
        <v>0</v>
      </c>
      <c r="F69" s="376">
        <v>46</v>
      </c>
      <c r="G69" s="463">
        <v>2720</v>
      </c>
      <c r="H69" s="376">
        <v>0</v>
      </c>
      <c r="I69" s="377">
        <v>5979504.4499999993</v>
      </c>
    </row>
    <row r="70" spans="1:11" ht="15.75">
      <c r="A70" s="349"/>
      <c r="B70" s="349"/>
      <c r="C70" s="349"/>
      <c r="D70" s="349"/>
      <c r="E70" s="349"/>
      <c r="F70" s="349"/>
      <c r="G70" s="349"/>
      <c r="H70" s="349"/>
      <c r="I70" s="349"/>
      <c r="K70" s="3"/>
    </row>
    <row r="71" spans="1:11" ht="15.75">
      <c r="A71" s="684" t="s">
        <v>1748</v>
      </c>
      <c r="B71" s="685"/>
      <c r="C71" s="685"/>
      <c r="D71" s="685"/>
      <c r="E71" s="349"/>
      <c r="F71" s="349"/>
      <c r="G71" s="349"/>
      <c r="H71" s="349"/>
      <c r="I71" s="683"/>
    </row>
    <row r="72" spans="1:11" ht="15.75">
      <c r="A72" s="349"/>
      <c r="B72" s="349"/>
      <c r="C72" s="349"/>
      <c r="D72" s="349"/>
      <c r="E72" s="349"/>
      <c r="F72" s="349"/>
      <c r="G72" s="349"/>
      <c r="H72" s="349"/>
      <c r="I72" s="349"/>
    </row>
    <row r="73" spans="1:11" ht="15.75">
      <c r="A73" s="349"/>
      <c r="B73" s="349"/>
      <c r="C73" s="349"/>
      <c r="D73" s="349"/>
      <c r="E73" s="349"/>
      <c r="F73" s="349"/>
      <c r="G73" s="349"/>
      <c r="H73" s="349"/>
      <c r="I73" s="349"/>
    </row>
    <row r="74" spans="1:11" ht="15.75">
      <c r="A74" s="349"/>
      <c r="B74" s="349"/>
      <c r="C74" s="349"/>
      <c r="D74" s="349"/>
      <c r="E74" s="349"/>
      <c r="F74" s="349"/>
      <c r="G74" s="349"/>
      <c r="H74" s="349"/>
      <c r="I74" s="349"/>
    </row>
  </sheetData>
  <mergeCells count="3">
    <mergeCell ref="A1:I1"/>
    <mergeCell ref="A3:I3"/>
    <mergeCell ref="A2:I2"/>
  </mergeCells>
  <pageMargins left="0.70866141732283472" right="0.70866141732283472" top="0.74803149606299213" bottom="0.74803149606299213" header="0.31496062992125984" footer="0.31496062992125984"/>
  <pageSetup paperSize="9" scale="3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7"/>
  <sheetViews>
    <sheetView topLeftCell="A49" zoomScaleNormal="100" workbookViewId="0">
      <selection activeCell="G21" sqref="G21"/>
    </sheetView>
  </sheetViews>
  <sheetFormatPr baseColWidth="10" defaultRowHeight="15"/>
  <cols>
    <col min="1" max="1" width="53.7109375" customWidth="1"/>
    <col min="2" max="2" width="15" customWidth="1"/>
    <col min="3" max="3" width="14.42578125" customWidth="1"/>
    <col min="4" max="4" width="16.42578125" customWidth="1"/>
    <col min="5" max="5" width="13.85546875" customWidth="1"/>
    <col min="6" max="6" width="14.140625" customWidth="1"/>
    <col min="7" max="7" width="15.7109375" customWidth="1"/>
    <col min="8" max="8" width="16.42578125" customWidth="1"/>
    <col min="9" max="9" width="17" customWidth="1"/>
  </cols>
  <sheetData>
    <row r="1" spans="1:9" ht="15.75">
      <c r="A1" s="740" t="s">
        <v>1739</v>
      </c>
      <c r="B1" s="741"/>
      <c r="C1" s="741"/>
      <c r="D1" s="741"/>
      <c r="E1" s="741"/>
      <c r="F1" s="741"/>
      <c r="G1" s="741"/>
      <c r="H1" s="741"/>
      <c r="I1" s="742"/>
    </row>
    <row r="2" spans="1:9" ht="15.75">
      <c r="A2" s="737" t="s">
        <v>1715</v>
      </c>
      <c r="B2" s="738"/>
      <c r="C2" s="738"/>
      <c r="D2" s="738"/>
      <c r="E2" s="738"/>
      <c r="F2" s="738"/>
      <c r="G2" s="738"/>
      <c r="H2" s="738"/>
      <c r="I2" s="739"/>
    </row>
    <row r="3" spans="1:9" ht="15.75">
      <c r="A3" s="737" t="s">
        <v>1736</v>
      </c>
      <c r="B3" s="738"/>
      <c r="C3" s="738"/>
      <c r="D3" s="738"/>
      <c r="E3" s="738"/>
      <c r="F3" s="738"/>
      <c r="G3" s="738"/>
      <c r="H3" s="738"/>
      <c r="I3" s="739"/>
    </row>
    <row r="4" spans="1:9" ht="16.5" thickBot="1">
      <c r="A4" s="349"/>
      <c r="B4" s="349"/>
      <c r="C4" s="349"/>
      <c r="D4" s="349"/>
      <c r="E4" s="349"/>
      <c r="F4" s="349"/>
      <c r="G4" s="349"/>
      <c r="H4" s="349"/>
      <c r="I4" s="349"/>
    </row>
    <row r="5" spans="1:9" ht="31.5">
      <c r="A5" s="350" t="s">
        <v>1679</v>
      </c>
      <c r="B5" s="351" t="s">
        <v>1728</v>
      </c>
      <c r="C5" s="351" t="s">
        <v>1680</v>
      </c>
      <c r="D5" s="351" t="s">
        <v>1681</v>
      </c>
      <c r="E5" s="351" t="s">
        <v>1716</v>
      </c>
      <c r="F5" s="351" t="s">
        <v>1682</v>
      </c>
      <c r="G5" s="351" t="s">
        <v>1683</v>
      </c>
      <c r="H5" s="351" t="s">
        <v>1637</v>
      </c>
      <c r="I5" s="352" t="s">
        <v>1743</v>
      </c>
    </row>
    <row r="6" spans="1:9" ht="31.5">
      <c r="A6" s="533" t="s">
        <v>1601</v>
      </c>
      <c r="B6" s="566"/>
      <c r="C6" s="566"/>
      <c r="D6" s="566"/>
      <c r="E6" s="566"/>
      <c r="F6" s="419"/>
      <c r="G6" s="419"/>
      <c r="H6" s="419"/>
      <c r="I6" s="567"/>
    </row>
    <row r="7" spans="1:9" ht="15.75">
      <c r="A7" s="538" t="s">
        <v>1554</v>
      </c>
      <c r="B7" s="564">
        <v>1069522.6138589999</v>
      </c>
      <c r="C7" s="564">
        <v>0</v>
      </c>
      <c r="D7" s="564">
        <v>8671.8894689999997</v>
      </c>
      <c r="E7" s="564">
        <v>2080.6906100000001</v>
      </c>
      <c r="F7" s="431">
        <v>0</v>
      </c>
      <c r="G7" s="431">
        <v>-960.18988200000001</v>
      </c>
      <c r="H7" s="431">
        <v>0</v>
      </c>
      <c r="I7" s="554">
        <v>1059890.5345079999</v>
      </c>
    </row>
    <row r="8" spans="1:9" ht="15.75">
      <c r="A8" s="538" t="s">
        <v>1555</v>
      </c>
      <c r="B8" s="564">
        <v>5499142.1157919997</v>
      </c>
      <c r="C8" s="564">
        <v>6579.60275</v>
      </c>
      <c r="D8" s="564">
        <v>9649.8910749999995</v>
      </c>
      <c r="E8" s="564">
        <v>1158.50415</v>
      </c>
      <c r="F8" s="431">
        <v>0</v>
      </c>
      <c r="G8" s="457">
        <v>-138.15362200001499</v>
      </c>
      <c r="H8" s="431">
        <v>0</v>
      </c>
      <c r="I8" s="554">
        <v>5495933.6738449987</v>
      </c>
    </row>
    <row r="9" spans="1:9" ht="15.75">
      <c r="A9" s="538" t="s">
        <v>1553</v>
      </c>
      <c r="B9" s="564">
        <v>17573456.221999999</v>
      </c>
      <c r="C9" s="564">
        <v>65340.546920000001</v>
      </c>
      <c r="D9" s="564">
        <v>23650.742979999999</v>
      </c>
      <c r="E9" s="564">
        <v>29346.281910000002</v>
      </c>
      <c r="F9" s="431">
        <v>21958.646129999997</v>
      </c>
      <c r="G9" s="431">
        <v>-19608.015925</v>
      </c>
      <c r="H9" s="431">
        <v>0</v>
      </c>
      <c r="I9" s="554">
        <v>17595538.010015</v>
      </c>
    </row>
    <row r="10" spans="1:9" ht="15.75">
      <c r="A10" s="538" t="s">
        <v>1373</v>
      </c>
      <c r="B10" s="380">
        <v>0</v>
      </c>
      <c r="C10" s="380">
        <v>0</v>
      </c>
      <c r="D10" s="380">
        <v>0</v>
      </c>
      <c r="E10" s="380">
        <v>0</v>
      </c>
      <c r="F10" s="355">
        <v>0</v>
      </c>
      <c r="G10" s="355">
        <v>0</v>
      </c>
      <c r="H10" s="355">
        <v>0</v>
      </c>
      <c r="I10" s="554">
        <v>0</v>
      </c>
    </row>
    <row r="11" spans="1:9" ht="31.5">
      <c r="A11" s="538" t="s">
        <v>1595</v>
      </c>
      <c r="B11" s="564">
        <v>17717775.969999999</v>
      </c>
      <c r="C11" s="564">
        <v>0</v>
      </c>
      <c r="D11" s="564">
        <v>0</v>
      </c>
      <c r="E11" s="564">
        <v>67.763070000000013</v>
      </c>
      <c r="F11" s="431">
        <v>0</v>
      </c>
      <c r="G11" s="431">
        <v>0</v>
      </c>
      <c r="H11" s="431">
        <v>231270.65</v>
      </c>
      <c r="I11" s="554">
        <v>17725257.690000001</v>
      </c>
    </row>
    <row r="12" spans="1:9" ht="31.5">
      <c r="A12" s="572" t="s">
        <v>1602</v>
      </c>
      <c r="B12" s="557">
        <v>41859896.921650998</v>
      </c>
      <c r="C12" s="557">
        <v>71920.149669999999</v>
      </c>
      <c r="D12" s="557">
        <v>41972.523524000004</v>
      </c>
      <c r="E12" s="557">
        <v>32653.239740000005</v>
      </c>
      <c r="F12" s="357">
        <v>21958.646129999997</v>
      </c>
      <c r="G12" s="458">
        <v>-20706.359429000015</v>
      </c>
      <c r="H12" s="357">
        <v>231270.65</v>
      </c>
      <c r="I12" s="548">
        <v>41876619.908367999</v>
      </c>
    </row>
    <row r="13" spans="1:9" ht="15.75">
      <c r="A13" s="573" t="s">
        <v>1685</v>
      </c>
      <c r="B13" s="556"/>
      <c r="C13" s="556"/>
      <c r="D13" s="556"/>
      <c r="E13" s="556"/>
      <c r="F13" s="421"/>
      <c r="G13" s="421"/>
      <c r="H13" s="421"/>
      <c r="I13" s="549"/>
    </row>
    <row r="14" spans="1:9" ht="15.75">
      <c r="A14" s="574" t="s">
        <v>1686</v>
      </c>
      <c r="B14" s="562"/>
      <c r="C14" s="562"/>
      <c r="D14" s="562"/>
      <c r="E14" s="562"/>
      <c r="F14" s="422"/>
      <c r="G14" s="422"/>
      <c r="H14" s="422"/>
      <c r="I14" s="550"/>
    </row>
    <row r="15" spans="1:9" ht="31.5">
      <c r="A15" s="538" t="s">
        <v>1374</v>
      </c>
      <c r="B15" s="380">
        <v>0</v>
      </c>
      <c r="C15" s="380">
        <v>0</v>
      </c>
      <c r="D15" s="380">
        <v>0</v>
      </c>
      <c r="E15" s="380">
        <v>0</v>
      </c>
      <c r="F15" s="355">
        <v>0</v>
      </c>
      <c r="G15" s="355">
        <v>0</v>
      </c>
      <c r="H15" s="355">
        <v>0</v>
      </c>
      <c r="I15" s="356">
        <v>0</v>
      </c>
    </row>
    <row r="16" spans="1:9" ht="31.5">
      <c r="A16" s="575" t="s">
        <v>1598</v>
      </c>
      <c r="B16" s="563">
        <v>0</v>
      </c>
      <c r="C16" s="563">
        <v>0</v>
      </c>
      <c r="D16" s="563">
        <v>0</v>
      </c>
      <c r="E16" s="563">
        <v>0</v>
      </c>
      <c r="F16" s="359">
        <v>0</v>
      </c>
      <c r="G16" s="359">
        <v>0</v>
      </c>
      <c r="H16" s="359">
        <v>0</v>
      </c>
      <c r="I16" s="681">
        <v>0</v>
      </c>
    </row>
    <row r="17" spans="1:9" ht="31.5">
      <c r="A17" s="538" t="s">
        <v>1597</v>
      </c>
      <c r="B17" s="380">
        <v>0</v>
      </c>
      <c r="C17" s="380">
        <v>0</v>
      </c>
      <c r="D17" s="380">
        <v>0</v>
      </c>
      <c r="E17" s="380">
        <v>0</v>
      </c>
      <c r="F17" s="355">
        <v>0</v>
      </c>
      <c r="G17" s="355">
        <v>0</v>
      </c>
      <c r="H17" s="355">
        <v>0</v>
      </c>
      <c r="I17" s="356">
        <v>0</v>
      </c>
    </row>
    <row r="18" spans="1:9" ht="31.5">
      <c r="A18" s="575" t="s">
        <v>1592</v>
      </c>
      <c r="B18" s="563">
        <v>0</v>
      </c>
      <c r="C18" s="563">
        <v>0</v>
      </c>
      <c r="D18" s="563">
        <v>0</v>
      </c>
      <c r="E18" s="563">
        <v>0</v>
      </c>
      <c r="F18" s="359">
        <v>0</v>
      </c>
      <c r="G18" s="359">
        <v>0</v>
      </c>
      <c r="H18" s="359">
        <v>0</v>
      </c>
      <c r="I18" s="681">
        <v>0</v>
      </c>
    </row>
    <row r="19" spans="1:9" ht="15.75">
      <c r="A19" s="576" t="s">
        <v>1599</v>
      </c>
      <c r="B19" s="557">
        <v>0</v>
      </c>
      <c r="C19" s="557">
        <v>0</v>
      </c>
      <c r="D19" s="557">
        <v>0</v>
      </c>
      <c r="E19" s="557">
        <v>0</v>
      </c>
      <c r="F19" s="357">
        <v>0</v>
      </c>
      <c r="G19" s="357">
        <v>0</v>
      </c>
      <c r="H19" s="357">
        <v>0</v>
      </c>
      <c r="I19" s="358">
        <v>0</v>
      </c>
    </row>
    <row r="20" spans="1:9" ht="24" customHeight="1" thickBot="1">
      <c r="A20" s="577" t="s">
        <v>1600</v>
      </c>
      <c r="B20" s="558">
        <v>41859896.921650998</v>
      </c>
      <c r="C20" s="558">
        <v>71920.149669999999</v>
      </c>
      <c r="D20" s="558">
        <v>41972.523524000004</v>
      </c>
      <c r="E20" s="558">
        <v>32653.239740000005</v>
      </c>
      <c r="F20" s="360">
        <v>21958.646129999997</v>
      </c>
      <c r="G20" s="459">
        <v>-20706.359429000015</v>
      </c>
      <c r="H20" s="360">
        <v>231270.65</v>
      </c>
      <c r="I20" s="552">
        <v>41876619.908367999</v>
      </c>
    </row>
    <row r="21" spans="1:9" ht="16.5" thickBot="1">
      <c r="A21" s="423"/>
      <c r="B21" s="424"/>
      <c r="C21" s="424"/>
      <c r="D21" s="424"/>
      <c r="E21" s="424"/>
      <c r="F21" s="424"/>
      <c r="G21" s="424"/>
      <c r="H21" s="424"/>
      <c r="I21" s="424"/>
    </row>
    <row r="22" spans="1:9" ht="31.5">
      <c r="A22" s="350" t="s">
        <v>1717</v>
      </c>
      <c r="B22" s="351" t="s">
        <v>1728</v>
      </c>
      <c r="C22" s="351" t="s">
        <v>1680</v>
      </c>
      <c r="D22" s="351" t="s">
        <v>1681</v>
      </c>
      <c r="E22" s="351" t="s">
        <v>1716</v>
      </c>
      <c r="F22" s="351" t="s">
        <v>1682</v>
      </c>
      <c r="G22" s="351" t="s">
        <v>1683</v>
      </c>
      <c r="H22" s="351" t="s">
        <v>1637</v>
      </c>
      <c r="I22" s="352" t="s">
        <v>1743</v>
      </c>
    </row>
    <row r="23" spans="1:9" ht="15.75">
      <c r="A23" s="533" t="s">
        <v>1594</v>
      </c>
      <c r="B23" s="578"/>
      <c r="C23" s="578"/>
      <c r="D23" s="578"/>
      <c r="E23" s="578"/>
      <c r="F23" s="425"/>
      <c r="G23" s="425"/>
      <c r="H23" s="425"/>
      <c r="I23" s="579"/>
    </row>
    <row r="24" spans="1:9" ht="15.75">
      <c r="A24" s="534" t="s">
        <v>1587</v>
      </c>
      <c r="B24" s="564">
        <v>13902713.789913001</v>
      </c>
      <c r="C24" s="564">
        <v>126653.98123999999</v>
      </c>
      <c r="D24" s="564">
        <v>116057.44040000001</v>
      </c>
      <c r="E24" s="564">
        <v>64410.363170000004</v>
      </c>
      <c r="F24" s="431">
        <v>0</v>
      </c>
      <c r="G24" s="431">
        <v>0</v>
      </c>
      <c r="H24" s="431">
        <v>0</v>
      </c>
      <c r="I24" s="554">
        <v>13913310.330753</v>
      </c>
    </row>
    <row r="25" spans="1:9" ht="15.75">
      <c r="A25" s="679" t="s">
        <v>1612</v>
      </c>
      <c r="B25" s="564">
        <v>1265054.4685199999</v>
      </c>
      <c r="C25" s="564">
        <v>35519.90165</v>
      </c>
      <c r="D25" s="564">
        <v>3262.2264</v>
      </c>
      <c r="E25" s="564">
        <v>6756.4246399999993</v>
      </c>
      <c r="F25" s="431">
        <v>0</v>
      </c>
      <c r="G25" s="431">
        <v>0</v>
      </c>
      <c r="H25" s="431">
        <v>0</v>
      </c>
      <c r="I25" s="554">
        <v>1297312.1437699997</v>
      </c>
    </row>
    <row r="26" spans="1:9" ht="15.75">
      <c r="A26" s="545" t="s">
        <v>1550</v>
      </c>
      <c r="B26" s="565">
        <v>15167768.258433001</v>
      </c>
      <c r="C26" s="565">
        <v>162173.88289000001</v>
      </c>
      <c r="D26" s="565">
        <v>119319.66680000001</v>
      </c>
      <c r="E26" s="565">
        <v>71166.787810000009</v>
      </c>
      <c r="F26" s="378">
        <v>0</v>
      </c>
      <c r="G26" s="378">
        <v>0</v>
      </c>
      <c r="H26" s="378">
        <v>0</v>
      </c>
      <c r="I26" s="555">
        <v>15210622.474523</v>
      </c>
    </row>
    <row r="27" spans="1:9" ht="15.75">
      <c r="A27" s="534" t="s">
        <v>1559</v>
      </c>
      <c r="B27" s="380">
        <v>500000</v>
      </c>
      <c r="C27" s="380">
        <v>0</v>
      </c>
      <c r="D27" s="380">
        <v>0</v>
      </c>
      <c r="E27" s="380">
        <v>0</v>
      </c>
      <c r="F27" s="355">
        <v>0</v>
      </c>
      <c r="G27" s="355">
        <v>0</v>
      </c>
      <c r="H27" s="355">
        <v>0</v>
      </c>
      <c r="I27" s="547">
        <v>500000</v>
      </c>
    </row>
    <row r="28" spans="1:9" ht="15.75">
      <c r="A28" s="679" t="s">
        <v>1613</v>
      </c>
      <c r="B28" s="380">
        <v>112498.70272</v>
      </c>
      <c r="C28" s="380">
        <v>0</v>
      </c>
      <c r="D28" s="380">
        <v>0</v>
      </c>
      <c r="E28" s="380">
        <v>0</v>
      </c>
      <c r="F28" s="355">
        <v>0</v>
      </c>
      <c r="G28" s="355">
        <v>0</v>
      </c>
      <c r="H28" s="355">
        <v>0</v>
      </c>
      <c r="I28" s="547">
        <v>112498.70272</v>
      </c>
    </row>
    <row r="29" spans="1:9" ht="15.75">
      <c r="A29" s="679" t="s">
        <v>1614</v>
      </c>
      <c r="B29" s="380">
        <v>149975.98000000001</v>
      </c>
      <c r="C29" s="380">
        <v>0</v>
      </c>
      <c r="D29" s="380">
        <v>2242.36</v>
      </c>
      <c r="E29" s="380">
        <v>0</v>
      </c>
      <c r="F29" s="355">
        <v>0</v>
      </c>
      <c r="G29" s="355">
        <v>0</v>
      </c>
      <c r="H29" s="355">
        <v>0</v>
      </c>
      <c r="I29" s="554">
        <v>147733.62000000002</v>
      </c>
    </row>
    <row r="30" spans="1:9" ht="15.75">
      <c r="A30" s="534" t="s">
        <v>1693</v>
      </c>
      <c r="B30" s="380">
        <v>381065.84318999999</v>
      </c>
      <c r="C30" s="380">
        <v>0</v>
      </c>
      <c r="D30" s="380">
        <v>0</v>
      </c>
      <c r="E30" s="380">
        <v>0</v>
      </c>
      <c r="F30" s="355">
        <v>0</v>
      </c>
      <c r="G30" s="355">
        <v>0</v>
      </c>
      <c r="H30" s="355">
        <v>0</v>
      </c>
      <c r="I30" s="547">
        <v>381065.84318999999</v>
      </c>
    </row>
    <row r="31" spans="1:9" ht="15.75">
      <c r="A31" s="545" t="s">
        <v>1549</v>
      </c>
      <c r="B31" s="565">
        <v>1143540.5259099999</v>
      </c>
      <c r="C31" s="565">
        <v>0</v>
      </c>
      <c r="D31" s="565">
        <v>2242.36</v>
      </c>
      <c r="E31" s="565">
        <v>0</v>
      </c>
      <c r="F31" s="378">
        <v>0</v>
      </c>
      <c r="G31" s="378">
        <v>0</v>
      </c>
      <c r="H31" s="378">
        <v>0</v>
      </c>
      <c r="I31" s="555">
        <v>1141298.16591</v>
      </c>
    </row>
    <row r="32" spans="1:9" ht="30" customHeight="1">
      <c r="A32" s="540" t="s">
        <v>1377</v>
      </c>
      <c r="B32" s="380">
        <v>526753.85</v>
      </c>
      <c r="C32" s="380">
        <v>0</v>
      </c>
      <c r="D32" s="380">
        <v>4630.8100000000004</v>
      </c>
      <c r="E32" s="380">
        <v>0</v>
      </c>
      <c r="F32" s="355">
        <v>0</v>
      </c>
      <c r="G32" s="355">
        <v>0</v>
      </c>
      <c r="H32" s="355">
        <v>0</v>
      </c>
      <c r="I32" s="554">
        <v>522123.04</v>
      </c>
    </row>
    <row r="33" spans="1:11" ht="31.5">
      <c r="A33" s="539" t="s">
        <v>1603</v>
      </c>
      <c r="B33" s="563">
        <v>526753.85</v>
      </c>
      <c r="C33" s="563">
        <v>0</v>
      </c>
      <c r="D33" s="563">
        <v>4630.8100000000004</v>
      </c>
      <c r="E33" s="563">
        <v>0</v>
      </c>
      <c r="F33" s="359">
        <v>0</v>
      </c>
      <c r="G33" s="359">
        <v>0</v>
      </c>
      <c r="H33" s="359">
        <v>0</v>
      </c>
      <c r="I33" s="551">
        <v>522123.04</v>
      </c>
    </row>
    <row r="34" spans="1:11" ht="15.75">
      <c r="A34" s="540" t="s">
        <v>1556</v>
      </c>
      <c r="B34" s="380">
        <v>0</v>
      </c>
      <c r="C34" s="380">
        <v>0</v>
      </c>
      <c r="D34" s="380">
        <v>0</v>
      </c>
      <c r="E34" s="380">
        <v>0</v>
      </c>
      <c r="F34" s="355">
        <v>0</v>
      </c>
      <c r="G34" s="355">
        <v>0</v>
      </c>
      <c r="H34" s="355">
        <v>0</v>
      </c>
      <c r="I34" s="554">
        <v>0</v>
      </c>
    </row>
    <row r="35" spans="1:11" ht="15.75">
      <c r="A35" s="540" t="s">
        <v>1611</v>
      </c>
      <c r="B35" s="380">
        <v>0</v>
      </c>
      <c r="C35" s="380">
        <v>0</v>
      </c>
      <c r="D35" s="380">
        <v>0</v>
      </c>
      <c r="E35" s="380">
        <v>0</v>
      </c>
      <c r="F35" s="355">
        <v>0</v>
      </c>
      <c r="G35" s="355">
        <v>0</v>
      </c>
      <c r="H35" s="355">
        <v>0</v>
      </c>
      <c r="I35" s="554">
        <v>0</v>
      </c>
    </row>
    <row r="36" spans="1:11" ht="15.75">
      <c r="A36" s="539" t="s">
        <v>1604</v>
      </c>
      <c r="B36" s="563">
        <v>0</v>
      </c>
      <c r="C36" s="563">
        <v>0</v>
      </c>
      <c r="D36" s="563">
        <v>0</v>
      </c>
      <c r="E36" s="563">
        <v>0</v>
      </c>
      <c r="F36" s="359">
        <v>0</v>
      </c>
      <c r="G36" s="359">
        <v>0</v>
      </c>
      <c r="H36" s="359">
        <v>0</v>
      </c>
      <c r="I36" s="551">
        <v>0</v>
      </c>
    </row>
    <row r="37" spans="1:11" ht="15.75">
      <c r="A37" s="541" t="s">
        <v>1605</v>
      </c>
      <c r="B37" s="557">
        <v>16838062.634343002</v>
      </c>
      <c r="C37" s="557">
        <v>162173.88289000001</v>
      </c>
      <c r="D37" s="557">
        <v>126192.8368</v>
      </c>
      <c r="E37" s="557">
        <v>71166.787810000009</v>
      </c>
      <c r="F37" s="357">
        <v>0</v>
      </c>
      <c r="G37" s="357">
        <v>0</v>
      </c>
      <c r="H37" s="357">
        <v>0</v>
      </c>
      <c r="I37" s="548">
        <v>16874043.680433001</v>
      </c>
    </row>
    <row r="38" spans="1:11" ht="15.75">
      <c r="A38" s="536" t="s">
        <v>1695</v>
      </c>
      <c r="B38" s="556"/>
      <c r="C38" s="556"/>
      <c r="D38" s="556"/>
      <c r="E38" s="556"/>
      <c r="F38" s="421"/>
      <c r="G38" s="421"/>
      <c r="H38" s="421"/>
      <c r="I38" s="549"/>
    </row>
    <row r="39" spans="1:11" ht="15.75">
      <c r="A39" s="534" t="s">
        <v>1560</v>
      </c>
      <c r="B39" s="380">
        <v>2836286.29</v>
      </c>
      <c r="C39" s="380">
        <v>20970.169999999925</v>
      </c>
      <c r="D39" s="380">
        <v>0</v>
      </c>
      <c r="E39" s="380">
        <v>0</v>
      </c>
      <c r="F39" s="355">
        <v>0</v>
      </c>
      <c r="G39" s="355">
        <v>0</v>
      </c>
      <c r="H39" s="355">
        <v>0</v>
      </c>
      <c r="I39" s="554">
        <v>2857256.46</v>
      </c>
    </row>
    <row r="40" spans="1:11" ht="15.75">
      <c r="A40" s="540" t="s">
        <v>1378</v>
      </c>
      <c r="B40" s="682">
        <v>2044109.17931</v>
      </c>
      <c r="C40" s="380">
        <v>0</v>
      </c>
      <c r="D40" s="380">
        <v>0</v>
      </c>
      <c r="E40" s="380">
        <v>0</v>
      </c>
      <c r="F40" s="355">
        <v>0</v>
      </c>
      <c r="G40" s="355">
        <v>0</v>
      </c>
      <c r="H40" s="355">
        <v>3000</v>
      </c>
      <c r="I40" s="554">
        <v>2047109.17931</v>
      </c>
      <c r="K40" s="3"/>
    </row>
    <row r="41" spans="1:11" ht="15.75">
      <c r="A41" s="540" t="s">
        <v>1744</v>
      </c>
      <c r="B41" s="380">
        <v>0</v>
      </c>
      <c r="C41" s="380">
        <v>0</v>
      </c>
      <c r="D41" s="380">
        <v>0</v>
      </c>
      <c r="E41" s="380">
        <v>0</v>
      </c>
      <c r="F41" s="355">
        <v>0</v>
      </c>
      <c r="G41" s="355">
        <v>0</v>
      </c>
      <c r="H41" s="355">
        <v>0</v>
      </c>
      <c r="I41" s="554">
        <v>0</v>
      </c>
    </row>
    <row r="42" spans="1:11" ht="30" customHeight="1">
      <c r="A42" s="540" t="s">
        <v>1729</v>
      </c>
      <c r="B42" s="380">
        <v>2166755.36</v>
      </c>
      <c r="C42" s="380">
        <v>0</v>
      </c>
      <c r="D42" s="380">
        <v>192543.91999999993</v>
      </c>
      <c r="E42" s="380">
        <v>0</v>
      </c>
      <c r="F42" s="355">
        <v>0</v>
      </c>
      <c r="G42" s="355">
        <v>0</v>
      </c>
      <c r="H42" s="355">
        <v>0</v>
      </c>
      <c r="I42" s="554">
        <v>1974211.44</v>
      </c>
    </row>
    <row r="43" spans="1:11" ht="15.75">
      <c r="A43" s="541" t="s">
        <v>1607</v>
      </c>
      <c r="B43" s="557">
        <v>7047150.8293099999</v>
      </c>
      <c r="C43" s="557">
        <v>20970.169999999925</v>
      </c>
      <c r="D43" s="557">
        <v>192543.91999999993</v>
      </c>
      <c r="E43" s="557">
        <v>0</v>
      </c>
      <c r="F43" s="357">
        <v>0</v>
      </c>
      <c r="G43" s="357">
        <v>0</v>
      </c>
      <c r="H43" s="357">
        <v>3000</v>
      </c>
      <c r="I43" s="548">
        <v>6878577.0793099999</v>
      </c>
    </row>
    <row r="44" spans="1:11" ht="16.5" thickBot="1">
      <c r="A44" s="542" t="s">
        <v>1608</v>
      </c>
      <c r="B44" s="558">
        <v>23885213.463653002</v>
      </c>
      <c r="C44" s="558">
        <v>183144.05288999993</v>
      </c>
      <c r="D44" s="558">
        <v>318736.75679999992</v>
      </c>
      <c r="E44" s="558">
        <v>71166.787810000009</v>
      </c>
      <c r="F44" s="360">
        <v>0</v>
      </c>
      <c r="G44" s="360">
        <v>0</v>
      </c>
      <c r="H44" s="360">
        <v>3000</v>
      </c>
      <c r="I44" s="552">
        <v>23752620.759743001</v>
      </c>
    </row>
    <row r="45" spans="1:11" ht="11.25" customHeight="1">
      <c r="A45" s="709" t="s">
        <v>1755</v>
      </c>
      <c r="B45" s="709"/>
      <c r="C45" s="709"/>
      <c r="D45" s="709"/>
      <c r="E45" s="709"/>
      <c r="F45" s="709"/>
      <c r="G45" s="709"/>
      <c r="H45" s="709"/>
      <c r="I45" s="709"/>
    </row>
    <row r="46" spans="1:11" ht="11.25" customHeight="1">
      <c r="A46" s="709" t="s">
        <v>1615</v>
      </c>
      <c r="B46" s="709"/>
      <c r="C46" s="709"/>
      <c r="D46" s="709"/>
      <c r="E46" s="709"/>
      <c r="F46" s="709"/>
      <c r="G46" s="709"/>
      <c r="H46" s="709"/>
      <c r="I46" s="709"/>
    </row>
    <row r="47" spans="1:11" ht="11.25" customHeight="1">
      <c r="A47" s="709" t="s">
        <v>1759</v>
      </c>
      <c r="B47" s="709"/>
      <c r="C47" s="709"/>
      <c r="D47" s="709"/>
      <c r="E47" s="709"/>
      <c r="F47" s="709"/>
      <c r="G47" s="709"/>
      <c r="H47" s="709"/>
      <c r="I47" s="709"/>
    </row>
    <row r="48" spans="1:11" ht="11.25" customHeight="1">
      <c r="A48" s="709" t="s">
        <v>1760</v>
      </c>
      <c r="B48" s="709"/>
      <c r="C48" s="709"/>
      <c r="D48" s="709"/>
      <c r="E48" s="709"/>
      <c r="F48" s="709"/>
      <c r="G48" s="709"/>
      <c r="H48" s="709"/>
      <c r="I48" s="709"/>
    </row>
    <row r="49" spans="1:9" ht="11.25" customHeight="1">
      <c r="A49" s="709" t="s">
        <v>1761</v>
      </c>
      <c r="B49" s="709"/>
      <c r="C49" s="709"/>
      <c r="D49" s="709"/>
      <c r="E49" s="709"/>
      <c r="F49" s="709"/>
      <c r="G49" s="709"/>
      <c r="H49" s="709"/>
      <c r="I49" s="709"/>
    </row>
    <row r="50" spans="1:9" ht="11.25" customHeight="1">
      <c r="A50" s="709" t="s">
        <v>1762</v>
      </c>
      <c r="B50" s="709"/>
      <c r="C50" s="709"/>
      <c r="D50" s="709"/>
      <c r="E50" s="709"/>
      <c r="F50" s="709"/>
      <c r="G50" s="709"/>
      <c r="H50" s="709"/>
      <c r="I50" s="709"/>
    </row>
    <row r="51" spans="1:9" ht="16.5" thickBot="1">
      <c r="A51" s="349"/>
      <c r="B51" s="349"/>
      <c r="C51" s="349"/>
      <c r="D51" s="349"/>
      <c r="E51" s="349"/>
      <c r="F51" s="349"/>
      <c r="G51" s="349"/>
      <c r="H51" s="349"/>
      <c r="I51" s="349"/>
    </row>
    <row r="52" spans="1:9" ht="31.5">
      <c r="A52" s="350" t="s">
        <v>1702</v>
      </c>
      <c r="B52" s="351" t="s">
        <v>1728</v>
      </c>
      <c r="C52" s="351" t="s">
        <v>1680</v>
      </c>
      <c r="D52" s="351" t="s">
        <v>1681</v>
      </c>
      <c r="E52" s="351" t="s">
        <v>1716</v>
      </c>
      <c r="F52" s="351" t="s">
        <v>1682</v>
      </c>
      <c r="G52" s="351" t="s">
        <v>1683</v>
      </c>
      <c r="H52" s="351" t="s">
        <v>1637</v>
      </c>
      <c r="I52" s="352" t="s">
        <v>1743</v>
      </c>
    </row>
    <row r="53" spans="1:9" ht="15.75">
      <c r="A53" s="536" t="s">
        <v>1745</v>
      </c>
      <c r="B53" s="419"/>
      <c r="C53" s="419"/>
      <c r="D53" s="419"/>
      <c r="E53" s="419"/>
      <c r="F53" s="419"/>
      <c r="G53" s="419"/>
      <c r="H53" s="419"/>
      <c r="I53" s="420"/>
    </row>
    <row r="54" spans="1:9" ht="15.75">
      <c r="A54" s="540" t="s">
        <v>1704</v>
      </c>
      <c r="B54" s="355">
        <v>0</v>
      </c>
      <c r="C54" s="355">
        <v>0</v>
      </c>
      <c r="D54" s="355">
        <v>0</v>
      </c>
      <c r="E54" s="355">
        <v>0</v>
      </c>
      <c r="F54" s="355">
        <v>0</v>
      </c>
      <c r="G54" s="355">
        <v>0</v>
      </c>
      <c r="H54" s="355">
        <v>0</v>
      </c>
      <c r="I54" s="356">
        <v>0</v>
      </c>
    </row>
    <row r="55" spans="1:9" ht="15.75">
      <c r="A55" s="540" t="s">
        <v>1705</v>
      </c>
      <c r="B55" s="355">
        <v>0</v>
      </c>
      <c r="C55" s="355">
        <v>0</v>
      </c>
      <c r="D55" s="355">
        <v>0</v>
      </c>
      <c r="E55" s="355">
        <v>0</v>
      </c>
      <c r="F55" s="355">
        <v>0</v>
      </c>
      <c r="G55" s="355">
        <v>0</v>
      </c>
      <c r="H55" s="355">
        <v>0</v>
      </c>
      <c r="I55" s="356">
        <v>0</v>
      </c>
    </row>
    <row r="56" spans="1:9" ht="18.600000000000001" customHeight="1">
      <c r="A56" s="540" t="s">
        <v>1706</v>
      </c>
      <c r="B56" s="355">
        <v>364950</v>
      </c>
      <c r="C56" s="355">
        <v>948551</v>
      </c>
      <c r="D56" s="355">
        <v>0</v>
      </c>
      <c r="E56" s="355">
        <v>0</v>
      </c>
      <c r="F56" s="355">
        <v>46</v>
      </c>
      <c r="G56" s="457">
        <v>2720</v>
      </c>
      <c r="H56" s="355">
        <v>0</v>
      </c>
      <c r="I56" s="356">
        <v>1316221</v>
      </c>
    </row>
    <row r="57" spans="1:9" ht="15.75">
      <c r="A57" s="541" t="s">
        <v>1707</v>
      </c>
      <c r="B57" s="357">
        <v>364950</v>
      </c>
      <c r="C57" s="357">
        <v>948551</v>
      </c>
      <c r="D57" s="357">
        <v>0</v>
      </c>
      <c r="E57" s="357">
        <v>0</v>
      </c>
      <c r="F57" s="357">
        <v>46</v>
      </c>
      <c r="G57" s="458">
        <v>2720</v>
      </c>
      <c r="H57" s="357">
        <v>0</v>
      </c>
      <c r="I57" s="358">
        <v>1316221</v>
      </c>
    </row>
    <row r="58" spans="1:9" ht="15.75">
      <c r="A58" s="540" t="s">
        <v>1708</v>
      </c>
      <c r="B58" s="355">
        <v>0</v>
      </c>
      <c r="C58" s="355">
        <v>0</v>
      </c>
      <c r="D58" s="355">
        <v>0</v>
      </c>
      <c r="E58" s="355">
        <v>0</v>
      </c>
      <c r="F58" s="355">
        <v>0</v>
      </c>
      <c r="G58" s="355">
        <v>0</v>
      </c>
      <c r="H58" s="355">
        <v>0</v>
      </c>
      <c r="I58" s="356">
        <v>0</v>
      </c>
    </row>
    <row r="59" spans="1:9" ht="15.75">
      <c r="A59" s="540" t="s">
        <v>1561</v>
      </c>
      <c r="B59" s="355">
        <v>1174960.1499999999</v>
      </c>
      <c r="C59" s="355">
        <v>0</v>
      </c>
      <c r="D59" s="355">
        <v>16301.72</v>
      </c>
      <c r="E59" s="355">
        <v>0</v>
      </c>
      <c r="F59" s="355">
        <v>0</v>
      </c>
      <c r="G59" s="355">
        <v>0</v>
      </c>
      <c r="H59" s="355">
        <v>0</v>
      </c>
      <c r="I59" s="356">
        <v>1158658.43</v>
      </c>
    </row>
    <row r="60" spans="1:9" ht="15.75">
      <c r="A60" s="540" t="s">
        <v>1747</v>
      </c>
      <c r="B60" s="355">
        <v>2377629.1800000002</v>
      </c>
      <c r="C60" s="355">
        <v>0</v>
      </c>
      <c r="D60" s="355">
        <v>0</v>
      </c>
      <c r="E60" s="355">
        <v>0</v>
      </c>
      <c r="F60" s="355">
        <v>0</v>
      </c>
      <c r="G60" s="355">
        <v>0</v>
      </c>
      <c r="H60" s="355">
        <v>0</v>
      </c>
      <c r="I60" s="356">
        <v>2377629.1817899998</v>
      </c>
    </row>
    <row r="61" spans="1:9" ht="16.5" thickBot="1">
      <c r="A61" s="542" t="s">
        <v>1710</v>
      </c>
      <c r="B61" s="360">
        <v>3917539.33</v>
      </c>
      <c r="C61" s="360">
        <v>948551</v>
      </c>
      <c r="D61" s="360">
        <v>16301.72</v>
      </c>
      <c r="E61" s="360">
        <v>0</v>
      </c>
      <c r="F61" s="360">
        <v>46</v>
      </c>
      <c r="G61" s="459">
        <v>2720</v>
      </c>
      <c r="H61" s="360">
        <v>0</v>
      </c>
      <c r="I61" s="360">
        <v>4852508.6117899995</v>
      </c>
    </row>
    <row r="62" spans="1:9" ht="16.5" thickBot="1">
      <c r="A62" s="349"/>
      <c r="B62" s="349"/>
      <c r="C62" s="349"/>
      <c r="D62" s="349"/>
      <c r="E62" s="349"/>
      <c r="F62" s="349"/>
      <c r="G62" s="349"/>
      <c r="H62" s="349"/>
      <c r="I62" s="349"/>
    </row>
    <row r="63" spans="1:9" ht="31.5">
      <c r="A63" s="350" t="s">
        <v>1711</v>
      </c>
      <c r="B63" s="351" t="s">
        <v>1728</v>
      </c>
      <c r="C63" s="371" t="s">
        <v>1680</v>
      </c>
      <c r="D63" s="371" t="s">
        <v>1681</v>
      </c>
      <c r="E63" s="371" t="s">
        <v>1688</v>
      </c>
      <c r="F63" s="371" t="s">
        <v>1682</v>
      </c>
      <c r="G63" s="371" t="s">
        <v>1683</v>
      </c>
      <c r="H63" s="371" t="s">
        <v>1637</v>
      </c>
      <c r="I63" s="352" t="s">
        <v>1743</v>
      </c>
    </row>
    <row r="64" spans="1:9" ht="15.75">
      <c r="A64" s="372" t="s">
        <v>1712</v>
      </c>
      <c r="B64" s="379">
        <v>41859896.921650998</v>
      </c>
      <c r="C64" s="379">
        <v>71920.149669999999</v>
      </c>
      <c r="D64" s="379">
        <v>41972.523524000004</v>
      </c>
      <c r="E64" s="379">
        <v>32653.239740000005</v>
      </c>
      <c r="F64" s="379">
        <v>21958.646129999997</v>
      </c>
      <c r="G64" s="457">
        <v>-20706.359429000015</v>
      </c>
      <c r="H64" s="379">
        <v>231270.65</v>
      </c>
      <c r="I64" s="367">
        <v>41876619.908367999</v>
      </c>
    </row>
    <row r="65" spans="1:9" ht="15.75">
      <c r="A65" s="372" t="s">
        <v>1713</v>
      </c>
      <c r="B65" s="379">
        <v>23885213.463653002</v>
      </c>
      <c r="C65" s="379">
        <v>183144.05288999993</v>
      </c>
      <c r="D65" s="379">
        <v>318736.75679999992</v>
      </c>
      <c r="E65" s="379">
        <v>71166.787810000009</v>
      </c>
      <c r="F65" s="379">
        <v>0</v>
      </c>
      <c r="G65" s="457">
        <v>0</v>
      </c>
      <c r="H65" s="379">
        <v>3000</v>
      </c>
      <c r="I65" s="367">
        <v>23752620.759743001</v>
      </c>
    </row>
    <row r="66" spans="1:9" ht="16.5" thickBot="1">
      <c r="A66" s="373" t="s">
        <v>1714</v>
      </c>
      <c r="B66" s="360">
        <v>65745110.385304004</v>
      </c>
      <c r="C66" s="360">
        <v>255064.20255999995</v>
      </c>
      <c r="D66" s="360">
        <v>360709.28032399993</v>
      </c>
      <c r="E66" s="360">
        <v>103820.02755000001</v>
      </c>
      <c r="F66" s="360">
        <v>21958.646129999997</v>
      </c>
      <c r="G66" s="459">
        <v>-20706.359429000015</v>
      </c>
      <c r="H66" s="360">
        <v>234270.65</v>
      </c>
      <c r="I66" s="361">
        <v>65629240.668110996</v>
      </c>
    </row>
    <row r="67" spans="1:9" ht="16.5" thickBot="1">
      <c r="A67" s="426"/>
      <c r="B67" s="379"/>
      <c r="C67" s="379"/>
      <c r="D67" s="379"/>
      <c r="E67" s="379"/>
      <c r="F67" s="379"/>
      <c r="G67" s="379"/>
      <c r="H67" s="379"/>
      <c r="I67" s="379"/>
    </row>
    <row r="68" spans="1:9" ht="31.5">
      <c r="A68" s="350" t="s">
        <v>1711</v>
      </c>
      <c r="B68" s="351" t="s">
        <v>1728</v>
      </c>
      <c r="C68" s="371" t="s">
        <v>1680</v>
      </c>
      <c r="D68" s="371" t="s">
        <v>1681</v>
      </c>
      <c r="E68" s="371" t="s">
        <v>1688</v>
      </c>
      <c r="F68" s="371" t="s">
        <v>1682</v>
      </c>
      <c r="G68" s="371" t="s">
        <v>1683</v>
      </c>
      <c r="H68" s="371" t="s">
        <v>1637</v>
      </c>
      <c r="I68" s="352" t="s">
        <v>1743</v>
      </c>
    </row>
    <row r="69" spans="1:9" ht="16.5" thickBot="1">
      <c r="A69" s="375" t="s">
        <v>1375</v>
      </c>
      <c r="B69" s="376">
        <v>3917539.33</v>
      </c>
      <c r="C69" s="376">
        <v>948551</v>
      </c>
      <c r="D69" s="376">
        <v>16301.72</v>
      </c>
      <c r="E69" s="376">
        <v>0</v>
      </c>
      <c r="F69" s="376">
        <v>46</v>
      </c>
      <c r="G69" s="463">
        <v>2720</v>
      </c>
      <c r="H69" s="376">
        <v>0</v>
      </c>
      <c r="I69" s="377">
        <v>4852508.6117899995</v>
      </c>
    </row>
    <row r="70" spans="1:9" ht="15.75">
      <c r="A70" s="349"/>
      <c r="B70" s="349"/>
      <c r="C70" s="349"/>
      <c r="D70" s="349"/>
      <c r="E70" s="349"/>
      <c r="F70" s="349"/>
      <c r="G70" s="349"/>
      <c r="H70" s="349"/>
      <c r="I70" s="349"/>
    </row>
    <row r="71" spans="1:9" ht="15.75">
      <c r="A71" s="684" t="s">
        <v>1748</v>
      </c>
      <c r="B71" s="685"/>
      <c r="C71" s="685"/>
      <c r="D71" s="349"/>
      <c r="E71" s="349"/>
      <c r="F71" s="349"/>
      <c r="G71" s="349"/>
      <c r="H71" s="349"/>
      <c r="I71" s="349"/>
    </row>
    <row r="72" spans="1:9" ht="15.75">
      <c r="A72" s="349"/>
      <c r="B72" s="349"/>
      <c r="C72" s="349"/>
      <c r="D72" s="349"/>
      <c r="E72" s="349"/>
      <c r="F72" s="349"/>
      <c r="G72" s="349"/>
      <c r="H72" s="349"/>
      <c r="I72" s="349"/>
    </row>
    <row r="73" spans="1:9" ht="15.75">
      <c r="A73" s="349"/>
      <c r="B73" s="349"/>
      <c r="C73" s="349"/>
      <c r="D73" s="349"/>
      <c r="E73" s="349"/>
      <c r="F73" s="349"/>
      <c r="G73" s="349"/>
      <c r="H73" s="349"/>
      <c r="I73" s="349"/>
    </row>
    <row r="74" spans="1:9" ht="15.75">
      <c r="A74" s="349"/>
      <c r="B74" s="349"/>
      <c r="C74" s="349"/>
      <c r="D74" s="349"/>
      <c r="E74" s="349"/>
      <c r="F74" s="349"/>
      <c r="G74" s="349"/>
      <c r="H74" s="349"/>
      <c r="I74" s="349"/>
    </row>
    <row r="75" spans="1:9" ht="15.75">
      <c r="A75" s="349"/>
      <c r="B75" s="349"/>
      <c r="C75" s="349"/>
      <c r="D75" s="349"/>
      <c r="E75" s="349"/>
      <c r="F75" s="349"/>
      <c r="G75" s="349"/>
      <c r="H75" s="349"/>
      <c r="I75" s="349"/>
    </row>
    <row r="76" spans="1:9" ht="15.75">
      <c r="A76" s="349"/>
      <c r="B76" s="349"/>
      <c r="C76" s="349"/>
      <c r="D76" s="349"/>
      <c r="E76" s="349"/>
      <c r="F76" s="349"/>
      <c r="G76" s="349"/>
      <c r="H76" s="349"/>
      <c r="I76" s="349"/>
    </row>
    <row r="77" spans="1:9" ht="15.75">
      <c r="A77" s="349"/>
      <c r="B77" s="349"/>
      <c r="C77" s="349"/>
      <c r="D77" s="349"/>
      <c r="E77" s="349"/>
      <c r="F77" s="349"/>
      <c r="G77" s="349"/>
      <c r="H77" s="349"/>
      <c r="I77" s="349"/>
    </row>
  </sheetData>
  <mergeCells count="3">
    <mergeCell ref="A1:I1"/>
    <mergeCell ref="A3:I3"/>
    <mergeCell ref="A2:I2"/>
  </mergeCells>
  <pageMargins left="0" right="0" top="0" bottom="0"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B1:M46"/>
  <sheetViews>
    <sheetView showGridLines="0" topLeftCell="A31" zoomScale="115" zoomScaleNormal="115" workbookViewId="0">
      <selection activeCell="G50" sqref="G50"/>
    </sheetView>
  </sheetViews>
  <sheetFormatPr baseColWidth="10" defaultColWidth="11.42578125" defaultRowHeight="10.5" customHeight="1"/>
  <cols>
    <col min="1" max="1" width="7.42578125" style="437" customWidth="1"/>
    <col min="2" max="2" width="31.28515625" style="437" customWidth="1"/>
    <col min="3" max="3" width="16" style="437" customWidth="1"/>
    <col min="4" max="4" width="13.42578125" style="437" customWidth="1"/>
    <col min="5" max="5" width="15.42578125" style="437" customWidth="1"/>
    <col min="6" max="6" width="12.7109375" style="437" customWidth="1"/>
    <col min="7" max="7" width="12.42578125" style="437" bestFit="1" customWidth="1"/>
    <col min="8" max="8" width="11.7109375" style="437" customWidth="1"/>
    <col min="9" max="9" width="12.140625" style="437" customWidth="1"/>
    <col min="10" max="10" width="15.7109375" style="437" customWidth="1"/>
    <col min="11" max="12" width="17.28515625" style="437" bestFit="1" customWidth="1"/>
    <col min="13" max="13" width="14.42578125" style="437" bestFit="1" customWidth="1"/>
    <col min="14" max="16384" width="11.42578125" style="437"/>
  </cols>
  <sheetData>
    <row r="1" spans="2:13" ht="10.5" customHeight="1" thickBot="1"/>
    <row r="2" spans="2:13" ht="11.25" customHeight="1">
      <c r="B2" s="743" t="s">
        <v>1754</v>
      </c>
      <c r="C2" s="744"/>
      <c r="D2" s="744"/>
      <c r="E2" s="744"/>
      <c r="F2" s="744"/>
      <c r="G2" s="744"/>
      <c r="H2" s="744"/>
      <c r="I2" s="744"/>
      <c r="J2" s="745"/>
    </row>
    <row r="3" spans="2:13" ht="17.25" customHeight="1">
      <c r="B3" s="746"/>
      <c r="C3" s="747"/>
      <c r="D3" s="747"/>
      <c r="E3" s="747"/>
      <c r="F3" s="747"/>
      <c r="G3" s="747"/>
      <c r="H3" s="747"/>
      <c r="I3" s="747"/>
      <c r="J3" s="748"/>
    </row>
    <row r="4" spans="2:13" ht="10.5" customHeight="1">
      <c r="B4" s="746"/>
      <c r="C4" s="747"/>
      <c r="D4" s="747"/>
      <c r="E4" s="747"/>
      <c r="F4" s="747"/>
      <c r="G4" s="747"/>
      <c r="H4" s="747"/>
      <c r="I4" s="747"/>
      <c r="J4" s="748"/>
    </row>
    <row r="5" spans="2:13" ht="24.75" customHeight="1">
      <c r="B5" s="749" t="s">
        <v>1384</v>
      </c>
      <c r="C5" s="471" t="s">
        <v>1404</v>
      </c>
      <c r="D5" s="471" t="s">
        <v>1345</v>
      </c>
      <c r="E5" s="471" t="s">
        <v>1346</v>
      </c>
      <c r="F5" s="471" t="s">
        <v>1343</v>
      </c>
      <c r="G5" s="471" t="s">
        <v>1348</v>
      </c>
      <c r="H5" s="666" t="s">
        <v>1387</v>
      </c>
      <c r="I5" s="471" t="s">
        <v>1564</v>
      </c>
      <c r="J5" s="471" t="s">
        <v>1670</v>
      </c>
    </row>
    <row r="6" spans="2:13" ht="13.5" customHeight="1">
      <c r="B6" s="749"/>
      <c r="C6" s="667">
        <v>44088575.264860012</v>
      </c>
      <c r="D6" s="667">
        <v>72515.134239999999</v>
      </c>
      <c r="E6" s="667">
        <v>59651.573550000001</v>
      </c>
      <c r="F6" s="667">
        <v>38203.532330000002</v>
      </c>
      <c r="G6" s="667">
        <v>22573.89489</v>
      </c>
      <c r="H6" s="667">
        <v>-21694.51614</v>
      </c>
      <c r="I6" s="667">
        <v>231270.65430000002</v>
      </c>
      <c r="J6" s="667">
        <v>44087226.029410005</v>
      </c>
      <c r="K6" s="448"/>
    </row>
    <row r="7" spans="2:13" ht="10.5" customHeight="1">
      <c r="B7" s="7" t="s">
        <v>1385</v>
      </c>
      <c r="C7" s="668">
        <v>43651305.436480008</v>
      </c>
      <c r="D7" s="668">
        <v>72515.134239999999</v>
      </c>
      <c r="E7" s="8">
        <v>59592.903380000003</v>
      </c>
      <c r="F7" s="8">
        <v>36879.649770000004</v>
      </c>
      <c r="G7" s="8">
        <v>22383.027669999999</v>
      </c>
      <c r="H7" s="8">
        <v>-21634.819019999999</v>
      </c>
      <c r="I7" s="8">
        <v>231270.65430000002</v>
      </c>
      <c r="J7" s="9">
        <v>43650074.568320006</v>
      </c>
      <c r="K7" s="677"/>
      <c r="L7" s="677"/>
    </row>
    <row r="8" spans="2:13" ht="10.5" customHeight="1">
      <c r="B8" s="10" t="s">
        <v>1366</v>
      </c>
      <c r="C8" s="669">
        <v>43126917.29099001</v>
      </c>
      <c r="D8" s="669">
        <v>71920.149669999999</v>
      </c>
      <c r="E8" s="11">
        <v>50842.903380000003</v>
      </c>
      <c r="F8" s="11">
        <v>35858.834370000004</v>
      </c>
      <c r="G8" s="11">
        <v>22087.091059999999</v>
      </c>
      <c r="H8" s="464">
        <v>-21634.659439999999</v>
      </c>
      <c r="I8" s="11">
        <v>231270.65430000002</v>
      </c>
      <c r="J8" s="12">
        <v>43133841.597840004</v>
      </c>
      <c r="K8" s="677"/>
      <c r="L8" s="678"/>
    </row>
    <row r="9" spans="2:13" ht="10.5" customHeight="1">
      <c r="B9" s="13" t="s">
        <v>1359</v>
      </c>
      <c r="C9" s="670">
        <v>41859896.919300005</v>
      </c>
      <c r="D9" s="670">
        <v>71920.149669999999</v>
      </c>
      <c r="E9" s="14">
        <v>41972.523520000002</v>
      </c>
      <c r="F9" s="14">
        <v>32653.239740000001</v>
      </c>
      <c r="G9" s="14">
        <v>21957.646129999997</v>
      </c>
      <c r="H9" s="14">
        <v>-20706.35943</v>
      </c>
      <c r="I9" s="14">
        <v>231270.65430000002</v>
      </c>
      <c r="J9" s="15">
        <v>41876619.906020001</v>
      </c>
      <c r="K9" s="677"/>
      <c r="L9" s="677"/>
    </row>
    <row r="10" spans="2:13" ht="10.5" customHeight="1">
      <c r="B10" s="16" t="s">
        <v>6</v>
      </c>
      <c r="C10" s="671">
        <v>41859896.919300005</v>
      </c>
      <c r="D10" s="671">
        <v>71920.149669999999</v>
      </c>
      <c r="E10" s="17">
        <v>41972.523520000002</v>
      </c>
      <c r="F10" s="17">
        <v>32653.239740000001</v>
      </c>
      <c r="G10" s="17">
        <v>21957.646129999997</v>
      </c>
      <c r="H10" s="17">
        <v>-20706.35943</v>
      </c>
      <c r="I10" s="17">
        <v>231270.65430000002</v>
      </c>
      <c r="J10" s="18">
        <v>41876619.906020001</v>
      </c>
      <c r="K10" s="677"/>
      <c r="L10" s="677"/>
    </row>
    <row r="11" spans="2:13" ht="10.5" customHeight="1">
      <c r="B11" s="19" t="s">
        <v>1380</v>
      </c>
      <c r="C11" s="670">
        <v>17717775.96765</v>
      </c>
      <c r="D11" s="670">
        <v>0</v>
      </c>
      <c r="E11" s="14">
        <v>0</v>
      </c>
      <c r="F11" s="14">
        <v>67.763070000000013</v>
      </c>
      <c r="G11" s="14"/>
      <c r="H11" s="14"/>
      <c r="I11" s="14">
        <v>231270.65430000002</v>
      </c>
      <c r="J11" s="18">
        <v>17725257.687649999</v>
      </c>
      <c r="K11" s="677"/>
      <c r="L11" s="677"/>
      <c r="M11" s="448"/>
    </row>
    <row r="12" spans="2:13" ht="10.5" customHeight="1">
      <c r="B12" s="19" t="s">
        <v>1381</v>
      </c>
      <c r="C12" s="670">
        <v>24142120.951650001</v>
      </c>
      <c r="D12" s="670">
        <v>71920.149669999999</v>
      </c>
      <c r="E12" s="14">
        <v>41972.523520000002</v>
      </c>
      <c r="F12" s="14">
        <v>32585.47667</v>
      </c>
      <c r="G12" s="14">
        <v>21957.646129999997</v>
      </c>
      <c r="H12" s="14">
        <v>-20706.35943</v>
      </c>
      <c r="I12" s="14">
        <v>0</v>
      </c>
      <c r="J12" s="18">
        <v>24151362.218370002</v>
      </c>
      <c r="K12" s="677"/>
      <c r="L12" s="677"/>
    </row>
    <row r="13" spans="2:13" ht="10.5" customHeight="1">
      <c r="B13" s="13" t="s">
        <v>1358</v>
      </c>
      <c r="C13" s="671">
        <v>57056.76081</v>
      </c>
      <c r="D13" s="671">
        <v>0</v>
      </c>
      <c r="E13" s="17">
        <v>950.47606999999994</v>
      </c>
      <c r="F13" s="17">
        <v>86.493320000000011</v>
      </c>
      <c r="G13" s="17">
        <v>0</v>
      </c>
      <c r="H13" s="17">
        <v>0</v>
      </c>
      <c r="I13" s="17">
        <v>0</v>
      </c>
      <c r="J13" s="18">
        <v>56106.284740000003</v>
      </c>
      <c r="K13" s="677"/>
      <c r="L13" s="677"/>
    </row>
    <row r="14" spans="2:13" ht="10.5" customHeight="1">
      <c r="B14" s="20" t="s">
        <v>33</v>
      </c>
      <c r="C14" s="670">
        <v>57056.76081</v>
      </c>
      <c r="D14" s="670">
        <v>0</v>
      </c>
      <c r="E14" s="14">
        <v>950.47606999999994</v>
      </c>
      <c r="F14" s="14">
        <v>86.493320000000011</v>
      </c>
      <c r="G14" s="14">
        <v>0</v>
      </c>
      <c r="H14" s="14">
        <v>0</v>
      </c>
      <c r="I14" s="14">
        <v>0</v>
      </c>
      <c r="J14" s="15">
        <v>56106.284740000003</v>
      </c>
      <c r="K14" s="677"/>
      <c r="L14" s="677"/>
    </row>
    <row r="15" spans="2:13" ht="10.5" customHeight="1">
      <c r="B15" s="19" t="s">
        <v>1380</v>
      </c>
      <c r="C15" s="670">
        <v>0</v>
      </c>
      <c r="D15" s="670">
        <v>0</v>
      </c>
      <c r="E15" s="14">
        <v>0</v>
      </c>
      <c r="F15" s="14">
        <v>0</v>
      </c>
      <c r="G15" s="14">
        <v>0</v>
      </c>
      <c r="H15" s="14">
        <v>0</v>
      </c>
      <c r="I15" s="14">
        <v>0</v>
      </c>
      <c r="J15" s="15">
        <v>0</v>
      </c>
      <c r="K15" s="677"/>
      <c r="L15" s="677"/>
    </row>
    <row r="16" spans="2:13" ht="10.5" customHeight="1">
      <c r="B16" s="19" t="s">
        <v>1381</v>
      </c>
      <c r="C16" s="670">
        <v>57056.76081</v>
      </c>
      <c r="D16" s="670">
        <v>0</v>
      </c>
      <c r="E16" s="14">
        <v>950.47606999999994</v>
      </c>
      <c r="F16" s="14">
        <v>86.493320000000011</v>
      </c>
      <c r="G16" s="14">
        <v>0</v>
      </c>
      <c r="H16" s="14">
        <v>0</v>
      </c>
      <c r="I16" s="14">
        <v>0</v>
      </c>
      <c r="J16" s="15">
        <v>56106.284740000003</v>
      </c>
      <c r="K16" s="677"/>
      <c r="L16" s="677"/>
    </row>
    <row r="17" spans="2:12" ht="10.5" customHeight="1">
      <c r="B17" s="13" t="s">
        <v>1363</v>
      </c>
      <c r="C17" s="671">
        <v>1209963.6108800001</v>
      </c>
      <c r="D17" s="671">
        <v>0</v>
      </c>
      <c r="E17" s="17">
        <v>7919.9037900000003</v>
      </c>
      <c r="F17" s="17">
        <v>3119.10131</v>
      </c>
      <c r="G17" s="17">
        <v>129.44493</v>
      </c>
      <c r="H17" s="17">
        <v>-928.30001000000004</v>
      </c>
      <c r="I17" s="17">
        <v>0</v>
      </c>
      <c r="J17" s="18">
        <v>1201115.4070800003</v>
      </c>
      <c r="K17" s="677"/>
      <c r="L17" s="677"/>
    </row>
    <row r="18" spans="2:12" ht="10.5" customHeight="1">
      <c r="B18" s="16" t="s">
        <v>1371</v>
      </c>
      <c r="C18" s="670">
        <v>1148276.7488900002</v>
      </c>
      <c r="D18" s="670">
        <v>0</v>
      </c>
      <c r="E18" s="14">
        <v>7919.9037900000003</v>
      </c>
      <c r="F18" s="14">
        <v>3119.10131</v>
      </c>
      <c r="G18" s="14">
        <v>129.44493</v>
      </c>
      <c r="H18" s="14">
        <v>-918.72401000000002</v>
      </c>
      <c r="I18" s="14">
        <v>0</v>
      </c>
      <c r="J18" s="15">
        <v>1139438.1210900003</v>
      </c>
      <c r="K18" s="677"/>
      <c r="L18" s="677"/>
    </row>
    <row r="19" spans="2:12" ht="10.5" customHeight="1">
      <c r="B19" s="19" t="s">
        <v>1380</v>
      </c>
      <c r="C19" s="670">
        <v>0</v>
      </c>
      <c r="D19" s="670">
        <v>0</v>
      </c>
      <c r="E19" s="14">
        <v>0</v>
      </c>
      <c r="F19" s="14">
        <v>0</v>
      </c>
      <c r="G19" s="14">
        <v>0</v>
      </c>
      <c r="H19" s="14">
        <v>0</v>
      </c>
      <c r="I19" s="14">
        <v>0</v>
      </c>
      <c r="J19" s="15">
        <v>0</v>
      </c>
      <c r="K19" s="677"/>
      <c r="L19" s="677"/>
    </row>
    <row r="20" spans="2:12" ht="10.5" customHeight="1">
      <c r="B20" s="19" t="s">
        <v>1381</v>
      </c>
      <c r="C20" s="670">
        <v>1148276.7488900002</v>
      </c>
      <c r="D20" s="670">
        <v>0</v>
      </c>
      <c r="E20" s="14">
        <v>7919.9037900000003</v>
      </c>
      <c r="F20" s="14">
        <v>3119.10131</v>
      </c>
      <c r="G20" s="14">
        <v>129.44493</v>
      </c>
      <c r="H20" s="14">
        <v>-918.72401000000002</v>
      </c>
      <c r="I20" s="14">
        <v>0</v>
      </c>
      <c r="J20" s="15">
        <v>1139438.1210900003</v>
      </c>
      <c r="K20" s="677"/>
      <c r="L20" s="677"/>
    </row>
    <row r="21" spans="2:12" ht="10.5" customHeight="1">
      <c r="B21" s="16" t="s">
        <v>1372</v>
      </c>
      <c r="C21" s="671">
        <v>61686.861990000005</v>
      </c>
      <c r="D21" s="671">
        <v>0</v>
      </c>
      <c r="E21" s="17">
        <v>0</v>
      </c>
      <c r="F21" s="17">
        <v>0</v>
      </c>
      <c r="G21" s="17">
        <v>0</v>
      </c>
      <c r="H21" s="17">
        <v>-9.5760000000000005</v>
      </c>
      <c r="I21" s="17">
        <v>0</v>
      </c>
      <c r="J21" s="18">
        <v>61677.285990000004</v>
      </c>
      <c r="K21" s="677"/>
      <c r="L21" s="677"/>
    </row>
    <row r="22" spans="2:12" ht="10.5" customHeight="1">
      <c r="B22" s="19" t="s">
        <v>1380</v>
      </c>
      <c r="C22" s="670">
        <v>0</v>
      </c>
      <c r="D22" s="670">
        <v>0</v>
      </c>
      <c r="E22" s="14">
        <v>0</v>
      </c>
      <c r="F22" s="14">
        <v>0</v>
      </c>
      <c r="G22" s="14">
        <v>0</v>
      </c>
      <c r="H22" s="14">
        <v>0</v>
      </c>
      <c r="I22" s="14">
        <v>0</v>
      </c>
      <c r="J22" s="15">
        <v>0</v>
      </c>
      <c r="K22" s="677"/>
      <c r="L22" s="677"/>
    </row>
    <row r="23" spans="2:12" ht="10.5" customHeight="1">
      <c r="B23" s="19" t="s">
        <v>1381</v>
      </c>
      <c r="C23" s="670">
        <v>61686.861990000005</v>
      </c>
      <c r="D23" s="670">
        <v>0</v>
      </c>
      <c r="E23" s="14">
        <v>0</v>
      </c>
      <c r="F23" s="14">
        <v>0</v>
      </c>
      <c r="G23" s="14">
        <v>0</v>
      </c>
      <c r="H23" s="14">
        <v>-9.5760000000000005</v>
      </c>
      <c r="I23" s="14">
        <v>0</v>
      </c>
      <c r="J23" s="15">
        <v>61677.285990000004</v>
      </c>
      <c r="K23" s="677"/>
      <c r="L23" s="677"/>
    </row>
    <row r="24" spans="2:12" ht="10.5" customHeight="1">
      <c r="B24" s="10" t="s">
        <v>1382</v>
      </c>
      <c r="C24" s="669">
        <v>524388.14549000002</v>
      </c>
      <c r="D24" s="669">
        <v>594.98456999999996</v>
      </c>
      <c r="E24" s="11">
        <v>8750</v>
      </c>
      <c r="F24" s="11">
        <v>1020.8154000000001</v>
      </c>
      <c r="G24" s="11">
        <v>295.93660999999997</v>
      </c>
      <c r="H24" s="464">
        <v>-0.15958</v>
      </c>
      <c r="I24" s="11">
        <v>0</v>
      </c>
      <c r="J24" s="12">
        <v>516232.97048000002</v>
      </c>
      <c r="K24" s="677"/>
      <c r="L24" s="677"/>
    </row>
    <row r="25" spans="2:12" ht="10.5" customHeight="1">
      <c r="B25" s="13" t="s">
        <v>1361</v>
      </c>
      <c r="C25" s="671">
        <v>524388.14549000002</v>
      </c>
      <c r="D25" s="671">
        <v>594.98456999999996</v>
      </c>
      <c r="E25" s="17">
        <v>8750</v>
      </c>
      <c r="F25" s="17">
        <v>1020.8154000000001</v>
      </c>
      <c r="G25" s="17">
        <v>295.93660999999997</v>
      </c>
      <c r="H25" s="17">
        <v>-0.15958</v>
      </c>
      <c r="I25" s="17">
        <v>0</v>
      </c>
      <c r="J25" s="18">
        <v>516232.97048000002</v>
      </c>
      <c r="K25" s="677"/>
      <c r="L25" s="677"/>
    </row>
    <row r="26" spans="2:12" ht="10.5" customHeight="1">
      <c r="B26" s="19" t="s">
        <v>1380</v>
      </c>
      <c r="C26" s="670">
        <v>41700</v>
      </c>
      <c r="D26" s="670">
        <v>0</v>
      </c>
      <c r="E26" s="14">
        <v>8300</v>
      </c>
      <c r="F26" s="14">
        <v>160.71875</v>
      </c>
      <c r="G26" s="14">
        <v>0</v>
      </c>
      <c r="H26" s="14">
        <v>0</v>
      </c>
      <c r="I26" s="14">
        <v>0</v>
      </c>
      <c r="J26" s="15">
        <v>33400</v>
      </c>
      <c r="K26" s="677"/>
      <c r="L26" s="677"/>
    </row>
    <row r="27" spans="2:12" ht="10.5" customHeight="1">
      <c r="B27" s="19" t="s">
        <v>1381</v>
      </c>
      <c r="C27" s="670">
        <v>482688.14549000002</v>
      </c>
      <c r="D27" s="670">
        <v>594.98456999999996</v>
      </c>
      <c r="E27" s="14">
        <v>450</v>
      </c>
      <c r="F27" s="14">
        <v>860.09665000000007</v>
      </c>
      <c r="G27" s="14">
        <v>295.93660999999997</v>
      </c>
      <c r="H27" s="14">
        <v>-0.15958</v>
      </c>
      <c r="I27" s="14">
        <v>0</v>
      </c>
      <c r="J27" s="15">
        <v>482832.97048000002</v>
      </c>
      <c r="K27" s="677"/>
      <c r="L27" s="677"/>
    </row>
    <row r="28" spans="2:12" ht="10.5" customHeight="1">
      <c r="B28" s="10" t="s">
        <v>1386</v>
      </c>
      <c r="C28" s="669">
        <v>437269.82837999996</v>
      </c>
      <c r="D28" s="669">
        <v>0</v>
      </c>
      <c r="E28" s="11">
        <v>58.670169999999999</v>
      </c>
      <c r="F28" s="11">
        <v>1323.88256</v>
      </c>
      <c r="G28" s="11">
        <v>190.86722</v>
      </c>
      <c r="H28" s="464">
        <v>-59.697120000000005</v>
      </c>
      <c r="I28" s="11">
        <v>0</v>
      </c>
      <c r="J28" s="12">
        <v>437151.46109</v>
      </c>
      <c r="K28" s="677"/>
      <c r="L28" s="677"/>
    </row>
    <row r="29" spans="2:12" ht="10.5" customHeight="1">
      <c r="B29" s="13" t="s">
        <v>1362</v>
      </c>
      <c r="C29" s="671">
        <v>437269.82837999996</v>
      </c>
      <c r="D29" s="671">
        <v>0</v>
      </c>
      <c r="E29" s="17">
        <v>58.670169999999999</v>
      </c>
      <c r="F29" s="17">
        <v>1323.88256</v>
      </c>
      <c r="G29" s="17">
        <v>190.86722</v>
      </c>
      <c r="H29" s="17">
        <v>-59.697120000000005</v>
      </c>
      <c r="I29" s="17">
        <v>0</v>
      </c>
      <c r="J29" s="18">
        <v>437151.46109</v>
      </c>
      <c r="K29" s="677"/>
      <c r="L29" s="677"/>
    </row>
    <row r="30" spans="2:12" ht="10.5" customHeight="1">
      <c r="B30" s="16" t="s">
        <v>1360</v>
      </c>
      <c r="C30" s="671">
        <v>176428.08984999999</v>
      </c>
      <c r="D30" s="671">
        <v>0</v>
      </c>
      <c r="E30" s="17">
        <v>58.670169999999999</v>
      </c>
      <c r="F30" s="17">
        <v>15.632340000000001</v>
      </c>
      <c r="G30" s="17">
        <v>0</v>
      </c>
      <c r="H30" s="17">
        <v>-59.697120000000005</v>
      </c>
      <c r="I30" s="17">
        <v>0</v>
      </c>
      <c r="J30" s="18">
        <v>176309.72255999999</v>
      </c>
      <c r="K30" s="677"/>
      <c r="L30" s="677"/>
    </row>
    <row r="31" spans="2:12" ht="10.5" customHeight="1">
      <c r="B31" s="19" t="s">
        <v>1380</v>
      </c>
      <c r="C31" s="670">
        <v>0</v>
      </c>
      <c r="D31" s="670">
        <v>0</v>
      </c>
      <c r="E31" s="14">
        <v>0</v>
      </c>
      <c r="F31" s="14">
        <v>0</v>
      </c>
      <c r="G31" s="14">
        <v>0</v>
      </c>
      <c r="H31" s="14">
        <v>0</v>
      </c>
      <c r="I31" s="14">
        <v>0</v>
      </c>
      <c r="J31" s="15">
        <v>0</v>
      </c>
      <c r="K31" s="677"/>
      <c r="L31" s="677"/>
    </row>
    <row r="32" spans="2:12" ht="10.5" customHeight="1">
      <c r="B32" s="19" t="s">
        <v>1381</v>
      </c>
      <c r="C32" s="670">
        <v>176428.08984999999</v>
      </c>
      <c r="D32" s="670">
        <v>0</v>
      </c>
      <c r="E32" s="14">
        <v>58.670169999999999</v>
      </c>
      <c r="F32" s="14">
        <v>15.632340000000001</v>
      </c>
      <c r="G32" s="14">
        <v>0</v>
      </c>
      <c r="H32" s="14">
        <v>-59.697120000000005</v>
      </c>
      <c r="I32" s="14">
        <v>0</v>
      </c>
      <c r="J32" s="15">
        <v>176309.72255999999</v>
      </c>
      <c r="K32" s="677"/>
      <c r="L32" s="677"/>
    </row>
    <row r="33" spans="2:12" ht="10.5" customHeight="1">
      <c r="B33" s="16" t="s">
        <v>1383</v>
      </c>
      <c r="C33" s="671">
        <v>260841.73853</v>
      </c>
      <c r="D33" s="671">
        <v>0</v>
      </c>
      <c r="E33" s="17">
        <v>0</v>
      </c>
      <c r="F33" s="17">
        <v>1308.2502199999999</v>
      </c>
      <c r="G33" s="17">
        <v>190.86722</v>
      </c>
      <c r="H33" s="17">
        <v>0</v>
      </c>
      <c r="I33" s="17">
        <v>0</v>
      </c>
      <c r="J33" s="18">
        <v>260841.73853</v>
      </c>
      <c r="K33" s="677"/>
      <c r="L33" s="677"/>
    </row>
    <row r="34" spans="2:12" ht="10.5" customHeight="1">
      <c r="B34" s="19" t="s">
        <v>1380</v>
      </c>
      <c r="C34" s="670">
        <v>0</v>
      </c>
      <c r="D34" s="670">
        <v>0</v>
      </c>
      <c r="E34" s="14">
        <v>0</v>
      </c>
      <c r="F34" s="14">
        <v>0</v>
      </c>
      <c r="G34" s="14">
        <v>0</v>
      </c>
      <c r="H34" s="14">
        <v>0</v>
      </c>
      <c r="I34" s="14">
        <v>0</v>
      </c>
      <c r="J34" s="15">
        <v>0</v>
      </c>
      <c r="K34" s="677"/>
      <c r="L34" s="677"/>
    </row>
    <row r="35" spans="2:12" ht="10.5" customHeight="1" thickBot="1">
      <c r="B35" s="21" t="s">
        <v>1381</v>
      </c>
      <c r="C35" s="672">
        <v>260841.73853</v>
      </c>
      <c r="D35" s="672">
        <v>0</v>
      </c>
      <c r="E35" s="22">
        <v>0</v>
      </c>
      <c r="F35" s="22">
        <v>1308.2502199999999</v>
      </c>
      <c r="G35" s="22">
        <v>190.86722</v>
      </c>
      <c r="H35" s="22">
        <v>0</v>
      </c>
      <c r="I35" s="22">
        <v>0</v>
      </c>
      <c r="J35" s="23">
        <v>260841.73853</v>
      </c>
      <c r="K35" s="677"/>
      <c r="L35" s="677"/>
    </row>
    <row r="36" spans="2:12" ht="10.5" customHeight="1">
      <c r="B36" s="24" t="s">
        <v>1388</v>
      </c>
    </row>
    <row r="37" spans="2:12" ht="10.5" customHeight="1" thickBot="1"/>
    <row r="38" spans="2:12" ht="9.9499999999999993" customHeight="1">
      <c r="B38" s="750" t="s">
        <v>1753</v>
      </c>
      <c r="C38" s="751"/>
      <c r="D38" s="751"/>
      <c r="E38" s="751"/>
      <c r="F38" s="751"/>
      <c r="G38" s="751"/>
      <c r="H38" s="751"/>
      <c r="I38" s="751"/>
      <c r="J38" s="752"/>
    </row>
    <row r="39" spans="2:12" ht="27.95" customHeight="1">
      <c r="B39" s="753"/>
      <c r="C39" s="754"/>
      <c r="D39" s="754"/>
      <c r="E39" s="754"/>
      <c r="F39" s="754"/>
      <c r="G39" s="754"/>
      <c r="H39" s="754"/>
      <c r="I39" s="754"/>
      <c r="J39" s="755"/>
    </row>
    <row r="40" spans="2:12" ht="12.95" customHeight="1">
      <c r="B40" s="673"/>
      <c r="C40" s="674"/>
      <c r="D40" s="674"/>
      <c r="E40" s="674"/>
      <c r="F40" s="674"/>
      <c r="G40" s="674"/>
      <c r="H40" s="674"/>
      <c r="I40" s="674"/>
      <c r="J40" s="675"/>
    </row>
    <row r="41" spans="2:12" ht="24.75" customHeight="1">
      <c r="B41" s="676" t="s">
        <v>1357</v>
      </c>
      <c r="C41" s="471" t="s">
        <v>1404</v>
      </c>
      <c r="D41" s="471" t="s">
        <v>1345</v>
      </c>
      <c r="E41" s="471" t="s">
        <v>1346</v>
      </c>
      <c r="F41" s="471" t="s">
        <v>1343</v>
      </c>
      <c r="G41" s="471" t="s">
        <v>1348</v>
      </c>
      <c r="H41" s="666" t="s">
        <v>1387</v>
      </c>
      <c r="I41" s="471" t="s">
        <v>1564</v>
      </c>
      <c r="J41" s="471" t="s">
        <v>1670</v>
      </c>
    </row>
    <row r="42" spans="2:12" ht="10.5" customHeight="1">
      <c r="B42" s="31" t="s">
        <v>1389</v>
      </c>
      <c r="C42" s="25">
        <v>44088575.264860012</v>
      </c>
      <c r="D42" s="25">
        <v>72515.134239999999</v>
      </c>
      <c r="E42" s="25">
        <v>59651.573550000001</v>
      </c>
      <c r="F42" s="25">
        <v>38203.532330000002</v>
      </c>
      <c r="G42" s="25">
        <v>22573.89489</v>
      </c>
      <c r="H42" s="25">
        <v>-21694.51614</v>
      </c>
      <c r="I42" s="25">
        <v>231270.65430000002</v>
      </c>
      <c r="J42" s="26">
        <v>44087226.029410005</v>
      </c>
    </row>
    <row r="43" spans="2:12" ht="10.5" customHeight="1">
      <c r="B43" s="31" t="s">
        <v>519</v>
      </c>
      <c r="C43" s="25">
        <v>43651305.436480008</v>
      </c>
      <c r="D43" s="25">
        <v>72515.134239999999</v>
      </c>
      <c r="E43" s="25">
        <v>59592.903380000003</v>
      </c>
      <c r="F43" s="25">
        <v>36879.649770000004</v>
      </c>
      <c r="G43" s="25">
        <v>22383.027669999999</v>
      </c>
      <c r="H43" s="25">
        <v>-21634.819019999999</v>
      </c>
      <c r="I43" s="25">
        <v>231270.65430000002</v>
      </c>
      <c r="J43" s="26">
        <v>43650074.568320006</v>
      </c>
    </row>
    <row r="44" spans="2:12" ht="10.5" customHeight="1">
      <c r="B44" s="31" t="s">
        <v>1364</v>
      </c>
      <c r="C44" s="27">
        <v>43126917.29099001</v>
      </c>
      <c r="D44" s="27">
        <v>71920.149669999999</v>
      </c>
      <c r="E44" s="27">
        <v>50842.903380000003</v>
      </c>
      <c r="F44" s="27">
        <v>35858.834370000004</v>
      </c>
      <c r="G44" s="27">
        <v>22087.091059999999</v>
      </c>
      <c r="H44" s="277">
        <v>-21634.659439999999</v>
      </c>
      <c r="I44" s="277">
        <v>231270.65430000002</v>
      </c>
      <c r="J44" s="28">
        <v>43133841.597840004</v>
      </c>
    </row>
    <row r="45" spans="2:12" ht="10.5" customHeight="1" thickBot="1">
      <c r="B45" s="32" t="s">
        <v>524</v>
      </c>
      <c r="C45" s="29">
        <v>437269.82837999996</v>
      </c>
      <c r="D45" s="29">
        <v>0</v>
      </c>
      <c r="E45" s="29">
        <v>58.670169999999999</v>
      </c>
      <c r="F45" s="29">
        <v>1323.88256</v>
      </c>
      <c r="G45" s="29">
        <v>190.86722</v>
      </c>
      <c r="H45" s="465">
        <v>-59.697120000000005</v>
      </c>
      <c r="I45" s="465">
        <v>0</v>
      </c>
      <c r="J45" s="30">
        <v>437151.46109</v>
      </c>
    </row>
    <row r="46" spans="2:12" ht="10.5" customHeight="1">
      <c r="C46" s="475"/>
    </row>
  </sheetData>
  <mergeCells count="3">
    <mergeCell ref="B2:J4"/>
    <mergeCell ref="B5:B6"/>
    <mergeCell ref="B38:J3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78"/>
  <sheetViews>
    <sheetView topLeftCell="A46" zoomScaleNormal="100" workbookViewId="0">
      <selection activeCell="I69" sqref="I69"/>
    </sheetView>
  </sheetViews>
  <sheetFormatPr baseColWidth="10" defaultRowHeight="15"/>
  <cols>
    <col min="1" max="1" width="52.7109375" customWidth="1"/>
    <col min="2" max="2" width="15.140625" customWidth="1"/>
    <col min="3" max="3" width="15" customWidth="1"/>
    <col min="4" max="4" width="16" customWidth="1"/>
    <col min="5" max="5" width="14.42578125" customWidth="1"/>
    <col min="6" max="6" width="13.7109375" customWidth="1"/>
    <col min="7" max="7" width="14.7109375" customWidth="1"/>
    <col min="8" max="8" width="16.7109375" customWidth="1"/>
    <col min="9" max="9" width="15.85546875" customWidth="1"/>
    <col min="11" max="11" width="13.7109375" bestFit="1" customWidth="1"/>
    <col min="12" max="12" width="17.7109375" customWidth="1"/>
    <col min="13" max="14" width="13.7109375" bestFit="1" customWidth="1"/>
  </cols>
  <sheetData>
    <row r="1" spans="1:14" ht="15.75">
      <c r="A1" s="740" t="s">
        <v>1740</v>
      </c>
      <c r="B1" s="741"/>
      <c r="C1" s="741"/>
      <c r="D1" s="741"/>
      <c r="E1" s="741"/>
      <c r="F1" s="741"/>
      <c r="G1" s="741"/>
      <c r="H1" s="741"/>
      <c r="I1" s="742"/>
    </row>
    <row r="2" spans="1:14" ht="16.350000000000001" customHeight="1">
      <c r="A2" s="737" t="s">
        <v>1715</v>
      </c>
      <c r="B2" s="756"/>
      <c r="C2" s="756"/>
      <c r="D2" s="756"/>
      <c r="E2" s="756"/>
      <c r="F2" s="756"/>
      <c r="G2" s="756"/>
      <c r="H2" s="756"/>
      <c r="I2" s="757"/>
    </row>
    <row r="3" spans="1:14" ht="15.75">
      <c r="A3" s="737" t="s">
        <v>1669</v>
      </c>
      <c r="B3" s="738"/>
      <c r="C3" s="738"/>
      <c r="D3" s="738"/>
      <c r="E3" s="738"/>
      <c r="F3" s="738"/>
      <c r="G3" s="738"/>
      <c r="H3" s="738"/>
      <c r="I3" s="739"/>
    </row>
    <row r="4" spans="1:14" ht="16.5" thickBot="1">
      <c r="A4" s="349"/>
      <c r="B4" s="349"/>
      <c r="C4" s="349"/>
      <c r="D4" s="349"/>
      <c r="E4" s="349"/>
      <c r="F4" s="349"/>
      <c r="G4" s="349"/>
      <c r="H4" s="349"/>
      <c r="I4" s="349"/>
    </row>
    <row r="5" spans="1:14" ht="36" customHeight="1">
      <c r="A5" s="350" t="s">
        <v>1679</v>
      </c>
      <c r="B5" s="351" t="s">
        <v>1666</v>
      </c>
      <c r="C5" s="351" t="s">
        <v>1680</v>
      </c>
      <c r="D5" s="351" t="s">
        <v>1681</v>
      </c>
      <c r="E5" s="351" t="s">
        <v>1341</v>
      </c>
      <c r="F5" s="351" t="s">
        <v>1682</v>
      </c>
      <c r="G5" s="351" t="s">
        <v>1683</v>
      </c>
      <c r="H5" s="351" t="s">
        <v>1637</v>
      </c>
      <c r="I5" s="352" t="s">
        <v>1723</v>
      </c>
    </row>
    <row r="6" spans="1:14" ht="31.5">
      <c r="A6" s="732" t="s">
        <v>1601</v>
      </c>
      <c r="B6" s="556"/>
      <c r="C6" s="556"/>
      <c r="D6" s="421"/>
      <c r="E6" s="421"/>
      <c r="F6" s="421"/>
      <c r="G6" s="421"/>
      <c r="H6" s="421"/>
      <c r="I6" s="733"/>
    </row>
    <row r="7" spans="1:14" ht="15.75">
      <c r="A7" s="534" t="s">
        <v>1554</v>
      </c>
      <c r="B7" s="380">
        <v>1209272.92</v>
      </c>
      <c r="C7" s="381">
        <v>0</v>
      </c>
      <c r="D7" s="381">
        <v>10072.365539</v>
      </c>
      <c r="E7" s="381">
        <v>2395.73893</v>
      </c>
      <c r="F7" s="381">
        <v>30.50056</v>
      </c>
      <c r="G7" s="381">
        <v>-960.18988199999967</v>
      </c>
      <c r="H7" s="380">
        <v>0</v>
      </c>
      <c r="I7" s="639">
        <v>1198240.364579</v>
      </c>
    </row>
    <row r="8" spans="1:14" ht="15.75">
      <c r="A8" s="534" t="s">
        <v>1555</v>
      </c>
      <c r="B8" s="380">
        <v>6013253.3949350035</v>
      </c>
      <c r="C8" s="381">
        <v>6579.60275</v>
      </c>
      <c r="D8" s="381">
        <v>9649.8910749999995</v>
      </c>
      <c r="E8" s="381">
        <v>1158.50415</v>
      </c>
      <c r="F8" s="380">
        <v>0</v>
      </c>
      <c r="G8" s="381">
        <v>-1126.3102210000216</v>
      </c>
      <c r="H8" s="380">
        <v>0</v>
      </c>
      <c r="I8" s="639">
        <v>6009056.7963890033</v>
      </c>
    </row>
    <row r="9" spans="1:14" ht="15.75">
      <c r="A9" s="534" t="s">
        <v>1553</v>
      </c>
      <c r="B9" s="380">
        <v>19106572.979219995</v>
      </c>
      <c r="C9" s="380">
        <v>65935.531489999994</v>
      </c>
      <c r="D9" s="380">
        <v>31629.316939999997</v>
      </c>
      <c r="E9" s="380">
        <v>34420.807430000001</v>
      </c>
      <c r="F9" s="380">
        <v>22544.394330000003</v>
      </c>
      <c r="G9" s="381">
        <v>-19608.015925</v>
      </c>
      <c r="H9" s="380">
        <v>0</v>
      </c>
      <c r="I9" s="639">
        <v>19121271.177844997</v>
      </c>
      <c r="M9" s="348"/>
      <c r="N9" s="348"/>
    </row>
    <row r="10" spans="1:14" ht="15.75">
      <c r="A10" s="534" t="s">
        <v>1373</v>
      </c>
      <c r="B10" s="380">
        <v>0</v>
      </c>
      <c r="C10" s="380">
        <v>0</v>
      </c>
      <c r="D10" s="380">
        <v>0</v>
      </c>
      <c r="E10" s="380">
        <v>0</v>
      </c>
      <c r="F10" s="380">
        <v>0</v>
      </c>
      <c r="G10" s="380">
        <v>0</v>
      </c>
      <c r="H10" s="380">
        <v>0</v>
      </c>
      <c r="I10" s="639">
        <v>0</v>
      </c>
    </row>
    <row r="11" spans="1:14" ht="16.5" customHeight="1">
      <c r="A11" s="657" t="s">
        <v>1595</v>
      </c>
      <c r="B11" s="383">
        <v>17759475.96765</v>
      </c>
      <c r="C11" s="383">
        <v>0</v>
      </c>
      <c r="D11" s="383">
        <v>8300</v>
      </c>
      <c r="E11" s="383">
        <v>228.48182000000003</v>
      </c>
      <c r="F11" s="383">
        <v>0</v>
      </c>
      <c r="G11" s="383">
        <v>0</v>
      </c>
      <c r="H11" s="636">
        <v>231270.65</v>
      </c>
      <c r="I11" s="639">
        <v>17758657.690000001</v>
      </c>
      <c r="K11" s="348"/>
      <c r="L11" s="1"/>
      <c r="M11" s="348"/>
      <c r="N11" s="348"/>
    </row>
    <row r="12" spans="1:14" ht="31.5">
      <c r="A12" s="535" t="s">
        <v>1602</v>
      </c>
      <c r="B12" s="581">
        <v>44088575.261804998</v>
      </c>
      <c r="C12" s="581">
        <v>72515.134239999999</v>
      </c>
      <c r="D12" s="581">
        <v>59651.573553999995</v>
      </c>
      <c r="E12" s="382">
        <v>38203.532330000002</v>
      </c>
      <c r="F12" s="581">
        <v>22574.894890000003</v>
      </c>
      <c r="G12" s="581">
        <v>-21694.51602800002</v>
      </c>
      <c r="H12" s="382">
        <v>231270.65</v>
      </c>
      <c r="I12" s="640">
        <v>44087226.028813004</v>
      </c>
      <c r="K12" s="348"/>
      <c r="L12" s="1"/>
      <c r="M12" s="348"/>
    </row>
    <row r="13" spans="1:14" ht="15.75">
      <c r="A13" s="536" t="s">
        <v>1685</v>
      </c>
      <c r="B13" s="556"/>
      <c r="C13" s="556"/>
      <c r="D13" s="641"/>
      <c r="E13" s="421"/>
      <c r="F13" s="556"/>
      <c r="G13" s="556"/>
      <c r="H13" s="421"/>
      <c r="I13" s="549"/>
      <c r="L13" s="1"/>
      <c r="M13" s="348"/>
    </row>
    <row r="14" spans="1:14" ht="15.75">
      <c r="A14" s="537" t="s">
        <v>1686</v>
      </c>
      <c r="B14" s="562"/>
      <c r="C14" s="562"/>
      <c r="D14" s="642"/>
      <c r="E14" s="422"/>
      <c r="F14" s="562"/>
      <c r="G14" s="562"/>
      <c r="H14" s="422"/>
      <c r="I14" s="550"/>
    </row>
    <row r="15" spans="1:14" ht="28.35" customHeight="1">
      <c r="A15" s="538" t="s">
        <v>1374</v>
      </c>
      <c r="B15" s="380">
        <v>10416.67</v>
      </c>
      <c r="C15" s="355">
        <v>0</v>
      </c>
      <c r="D15" s="582">
        <v>2083.34</v>
      </c>
      <c r="E15" s="355">
        <v>0</v>
      </c>
      <c r="F15" s="380">
        <v>0</v>
      </c>
      <c r="G15" s="380">
        <v>0</v>
      </c>
      <c r="H15" s="355">
        <v>0</v>
      </c>
      <c r="I15" s="586">
        <v>8333.33</v>
      </c>
    </row>
    <row r="16" spans="1:14" ht="31.5">
      <c r="A16" s="539" t="s">
        <v>1598</v>
      </c>
      <c r="B16" s="563">
        <v>10416.67</v>
      </c>
      <c r="C16" s="359">
        <v>0</v>
      </c>
      <c r="D16" s="583">
        <v>2083.34</v>
      </c>
      <c r="E16" s="359">
        <v>0</v>
      </c>
      <c r="F16" s="563">
        <v>0</v>
      </c>
      <c r="G16" s="563">
        <v>0</v>
      </c>
      <c r="H16" s="359">
        <v>0</v>
      </c>
      <c r="I16" s="551">
        <v>8333.33</v>
      </c>
    </row>
    <row r="17" spans="1:14" ht="31.5">
      <c r="A17" s="540" t="s">
        <v>1597</v>
      </c>
      <c r="B17" s="380">
        <v>487065.12</v>
      </c>
      <c r="C17" s="355">
        <v>0</v>
      </c>
      <c r="D17" s="582">
        <v>8615.7799999999697</v>
      </c>
      <c r="E17" s="355">
        <v>0</v>
      </c>
      <c r="F17" s="380">
        <v>0</v>
      </c>
      <c r="G17" s="380">
        <v>0</v>
      </c>
      <c r="H17" s="355">
        <v>0</v>
      </c>
      <c r="I17" s="586">
        <v>478449.34</v>
      </c>
    </row>
    <row r="18" spans="1:14" ht="31.5">
      <c r="A18" s="539" t="s">
        <v>1592</v>
      </c>
      <c r="B18" s="563">
        <v>487065.12</v>
      </c>
      <c r="C18" s="359">
        <v>0</v>
      </c>
      <c r="D18" s="583">
        <v>8615.7799999999697</v>
      </c>
      <c r="E18" s="359">
        <v>0</v>
      </c>
      <c r="F18" s="563">
        <v>0</v>
      </c>
      <c r="G18" s="563">
        <v>0</v>
      </c>
      <c r="H18" s="359">
        <v>0</v>
      </c>
      <c r="I18" s="551">
        <v>478449.34</v>
      </c>
    </row>
    <row r="19" spans="1:14" ht="18" customHeight="1">
      <c r="A19" s="541" t="s">
        <v>1599</v>
      </c>
      <c r="B19" s="557">
        <v>497481.79</v>
      </c>
      <c r="C19" s="357">
        <v>0</v>
      </c>
      <c r="D19" s="584">
        <v>10699.11999999997</v>
      </c>
      <c r="E19" s="357">
        <v>0</v>
      </c>
      <c r="F19" s="557">
        <v>0</v>
      </c>
      <c r="G19" s="557">
        <v>0</v>
      </c>
      <c r="H19" s="357">
        <v>0</v>
      </c>
      <c r="I19" s="548">
        <v>486782.67000000004</v>
      </c>
    </row>
    <row r="20" spans="1:14" ht="21.75" customHeight="1" thickBot="1">
      <c r="A20" s="577" t="s">
        <v>1600</v>
      </c>
      <c r="B20" s="558">
        <v>44586057.051804997</v>
      </c>
      <c r="C20" s="558">
        <v>72515.134239999999</v>
      </c>
      <c r="D20" s="585">
        <v>70350.693553999969</v>
      </c>
      <c r="E20" s="360">
        <v>38203.532330000002</v>
      </c>
      <c r="F20" s="558">
        <v>22574.894890000003</v>
      </c>
      <c r="G20" s="643">
        <v>-21694.51602800002</v>
      </c>
      <c r="H20" s="360">
        <v>231270.65</v>
      </c>
      <c r="I20" s="552">
        <v>44574008.698813006</v>
      </c>
    </row>
    <row r="21" spans="1:14" ht="16.5" thickBot="1">
      <c r="A21" s="362"/>
      <c r="B21" s="363"/>
      <c r="C21" s="363"/>
      <c r="D21" s="363"/>
      <c r="E21" s="363"/>
      <c r="F21" s="363"/>
      <c r="G21" s="363"/>
      <c r="H21" s="363"/>
      <c r="I21" s="363"/>
    </row>
    <row r="22" spans="1:14" ht="31.5">
      <c r="A22" s="350" t="s">
        <v>1687</v>
      </c>
      <c r="B22" s="351" t="s">
        <v>1666</v>
      </c>
      <c r="C22" s="351" t="s">
        <v>1680</v>
      </c>
      <c r="D22" s="351" t="s">
        <v>1681</v>
      </c>
      <c r="E22" s="351" t="s">
        <v>1688</v>
      </c>
      <c r="F22" s="351" t="s">
        <v>1682</v>
      </c>
      <c r="G22" s="351" t="s">
        <v>1683</v>
      </c>
      <c r="H22" s="351" t="s">
        <v>1637</v>
      </c>
      <c r="I22" s="352" t="s">
        <v>1723</v>
      </c>
    </row>
    <row r="23" spans="1:14" ht="15.75">
      <c r="A23" s="533" t="s">
        <v>1594</v>
      </c>
      <c r="B23" s="425"/>
      <c r="C23" s="425"/>
      <c r="D23" s="425"/>
      <c r="E23" s="425"/>
      <c r="F23" s="425"/>
      <c r="G23" s="425"/>
      <c r="H23" s="425"/>
      <c r="I23" s="364"/>
    </row>
    <row r="24" spans="1:14" ht="15.75">
      <c r="A24" s="534" t="s">
        <v>1689</v>
      </c>
      <c r="B24" s="380">
        <v>13920742.962543001</v>
      </c>
      <c r="C24" s="380">
        <v>126653.98123999999</v>
      </c>
      <c r="D24" s="380">
        <v>120158.79781</v>
      </c>
      <c r="E24" s="380">
        <v>64718.033799999997</v>
      </c>
      <c r="F24" s="355">
        <v>0</v>
      </c>
      <c r="G24" s="355">
        <v>0</v>
      </c>
      <c r="H24" s="355">
        <v>0</v>
      </c>
      <c r="I24" s="547">
        <v>13927238.145973003</v>
      </c>
      <c r="L24" s="348"/>
      <c r="N24" s="348"/>
    </row>
    <row r="25" spans="1:14" ht="15.75">
      <c r="A25" s="534" t="s">
        <v>1690</v>
      </c>
      <c r="B25" s="380">
        <v>1265054.4685199994</v>
      </c>
      <c r="C25" s="380">
        <v>35519.90165</v>
      </c>
      <c r="D25" s="380">
        <v>3262.2264</v>
      </c>
      <c r="E25" s="380">
        <v>6756.4246399999993</v>
      </c>
      <c r="F25" s="355">
        <v>0</v>
      </c>
      <c r="G25" s="355">
        <v>0</v>
      </c>
      <c r="H25" s="355">
        <v>0</v>
      </c>
      <c r="I25" s="547">
        <v>1297312.1437699993</v>
      </c>
      <c r="L25" s="348"/>
    </row>
    <row r="26" spans="1:14" ht="15.75">
      <c r="A26" s="545" t="s">
        <v>1550</v>
      </c>
      <c r="B26" s="565">
        <v>15185797.431063</v>
      </c>
      <c r="C26" s="565">
        <v>162173.88289000001</v>
      </c>
      <c r="D26" s="565">
        <v>123421.02421</v>
      </c>
      <c r="E26" s="565">
        <v>71474.458440000002</v>
      </c>
      <c r="F26" s="378">
        <v>0</v>
      </c>
      <c r="G26" s="378">
        <v>0</v>
      </c>
      <c r="H26" s="378">
        <v>0</v>
      </c>
      <c r="I26" s="555">
        <v>15224550.289743003</v>
      </c>
      <c r="L26" s="348"/>
    </row>
    <row r="27" spans="1:14" ht="15.75">
      <c r="A27" s="534" t="s">
        <v>1559</v>
      </c>
      <c r="B27" s="380">
        <v>500000</v>
      </c>
      <c r="C27" s="570">
        <v>0</v>
      </c>
      <c r="D27" s="570">
        <v>0</v>
      </c>
      <c r="E27" s="570">
        <v>0</v>
      </c>
      <c r="F27" s="365">
        <v>0</v>
      </c>
      <c r="G27" s="365">
        <v>0</v>
      </c>
      <c r="H27" s="365">
        <v>0</v>
      </c>
      <c r="I27" s="547">
        <v>500000</v>
      </c>
      <c r="L27" s="348"/>
    </row>
    <row r="28" spans="1:14" ht="15.75">
      <c r="A28" s="534" t="s">
        <v>1691</v>
      </c>
      <c r="B28" s="380">
        <v>112498.70272</v>
      </c>
      <c r="C28" s="570">
        <v>0</v>
      </c>
      <c r="D28" s="570">
        <v>0</v>
      </c>
      <c r="E28" s="570">
        <v>0</v>
      </c>
      <c r="F28" s="365">
        <v>0</v>
      </c>
      <c r="G28" s="365">
        <v>0</v>
      </c>
      <c r="H28" s="365">
        <v>0</v>
      </c>
      <c r="I28" s="547">
        <v>112498.70272</v>
      </c>
      <c r="L28" s="348"/>
    </row>
    <row r="29" spans="1:14" ht="15.75">
      <c r="A29" s="534" t="s">
        <v>1692</v>
      </c>
      <c r="B29" s="587">
        <v>1422154.4173099999</v>
      </c>
      <c r="C29" s="570">
        <v>0</v>
      </c>
      <c r="D29" s="570">
        <v>3739.6602100001182</v>
      </c>
      <c r="E29" s="570">
        <v>0</v>
      </c>
      <c r="F29" s="365">
        <v>0</v>
      </c>
      <c r="G29" s="365">
        <v>0</v>
      </c>
      <c r="H29" s="365">
        <v>0</v>
      </c>
      <c r="I29" s="547">
        <v>1418414.7570999998</v>
      </c>
      <c r="L29" s="348"/>
    </row>
    <row r="30" spans="1:14" ht="15.75">
      <c r="A30" s="534" t="s">
        <v>1693</v>
      </c>
      <c r="B30" s="570">
        <v>381065.84318999999</v>
      </c>
      <c r="C30" s="570">
        <v>0</v>
      </c>
      <c r="D30" s="570">
        <v>0</v>
      </c>
      <c r="E30" s="570">
        <v>0</v>
      </c>
      <c r="F30" s="365">
        <v>0</v>
      </c>
      <c r="G30" s="365">
        <v>0</v>
      </c>
      <c r="H30" s="365">
        <v>0</v>
      </c>
      <c r="I30" s="547">
        <v>381065.84318999999</v>
      </c>
      <c r="L30" s="348"/>
    </row>
    <row r="31" spans="1:14" ht="15.75">
      <c r="A31" s="545" t="s">
        <v>1549</v>
      </c>
      <c r="B31" s="565">
        <v>2415718.9632199998</v>
      </c>
      <c r="C31" s="565">
        <v>0</v>
      </c>
      <c r="D31" s="565">
        <v>3739.6602100001182</v>
      </c>
      <c r="E31" s="565">
        <v>0</v>
      </c>
      <c r="F31" s="378">
        <v>0</v>
      </c>
      <c r="G31" s="378">
        <v>0</v>
      </c>
      <c r="H31" s="378">
        <v>0</v>
      </c>
      <c r="I31" s="555">
        <v>2411979.3030099999</v>
      </c>
    </row>
    <row r="32" spans="1:14" ht="30.95" customHeight="1">
      <c r="A32" s="540" t="s">
        <v>1377</v>
      </c>
      <c r="B32" s="380">
        <v>2630788.2048599999</v>
      </c>
      <c r="C32" s="380">
        <v>95728</v>
      </c>
      <c r="D32" s="380">
        <v>0</v>
      </c>
      <c r="E32" s="380">
        <v>0</v>
      </c>
      <c r="F32" s="355">
        <v>0</v>
      </c>
      <c r="G32" s="355">
        <v>0</v>
      </c>
      <c r="H32" s="355">
        <v>0</v>
      </c>
      <c r="I32" s="547">
        <v>2726516.2048599999</v>
      </c>
    </row>
    <row r="33" spans="1:11" ht="33" customHeight="1">
      <c r="A33" s="539" t="s">
        <v>1603</v>
      </c>
      <c r="B33" s="563">
        <v>2630788.2048599999</v>
      </c>
      <c r="C33" s="563">
        <v>95728</v>
      </c>
      <c r="D33" s="563">
        <v>0</v>
      </c>
      <c r="E33" s="563">
        <v>0</v>
      </c>
      <c r="F33" s="359">
        <v>0</v>
      </c>
      <c r="G33" s="359">
        <v>0</v>
      </c>
      <c r="H33" s="359">
        <v>0</v>
      </c>
      <c r="I33" s="551">
        <v>2726516.2048599999</v>
      </c>
    </row>
    <row r="34" spans="1:11" ht="15.75">
      <c r="A34" s="540" t="s">
        <v>1556</v>
      </c>
      <c r="B34" s="380">
        <v>1694756.25266</v>
      </c>
      <c r="C34" s="380">
        <v>0</v>
      </c>
      <c r="D34" s="380">
        <v>316007.87266000011</v>
      </c>
      <c r="E34" s="380">
        <v>0</v>
      </c>
      <c r="F34" s="355">
        <v>0</v>
      </c>
      <c r="G34" s="355">
        <v>0</v>
      </c>
      <c r="H34" s="355">
        <v>0</v>
      </c>
      <c r="I34" s="547">
        <v>1378748.38</v>
      </c>
    </row>
    <row r="35" spans="1:11" ht="15.75">
      <c r="A35" s="540" t="s">
        <v>1611</v>
      </c>
      <c r="B35" s="380">
        <v>326972.07160000002</v>
      </c>
      <c r="C35" s="380">
        <v>0</v>
      </c>
      <c r="D35" s="380">
        <v>64123.05</v>
      </c>
      <c r="E35" s="380">
        <v>0</v>
      </c>
      <c r="F35" s="355">
        <v>0</v>
      </c>
      <c r="G35" s="355">
        <v>0</v>
      </c>
      <c r="H35" s="355">
        <v>0</v>
      </c>
      <c r="I35" s="547">
        <v>262849.02160000004</v>
      </c>
    </row>
    <row r="36" spans="1:11" ht="15.75">
      <c r="A36" s="539" t="s">
        <v>1694</v>
      </c>
      <c r="B36" s="563">
        <v>2021728.3242600001</v>
      </c>
      <c r="C36" s="563">
        <v>0</v>
      </c>
      <c r="D36" s="563">
        <v>380130.9226600001</v>
      </c>
      <c r="E36" s="563">
        <v>0</v>
      </c>
      <c r="F36" s="359">
        <v>0</v>
      </c>
      <c r="G36" s="359">
        <v>0</v>
      </c>
      <c r="H36" s="359">
        <v>0</v>
      </c>
      <c r="I36" s="551">
        <v>1641597.4016</v>
      </c>
    </row>
    <row r="37" spans="1:11" ht="15.75">
      <c r="A37" s="541" t="s">
        <v>1605</v>
      </c>
      <c r="B37" s="557">
        <v>22254032.923403002</v>
      </c>
      <c r="C37" s="557">
        <v>257901.88289000001</v>
      </c>
      <c r="D37" s="557">
        <v>507291.60708000022</v>
      </c>
      <c r="E37" s="557">
        <v>71474.458440000002</v>
      </c>
      <c r="F37" s="357">
        <v>0</v>
      </c>
      <c r="G37" s="357">
        <v>0</v>
      </c>
      <c r="H37" s="357">
        <v>0</v>
      </c>
      <c r="I37" s="548">
        <v>22004643.199213002</v>
      </c>
    </row>
    <row r="38" spans="1:11" ht="15.75">
      <c r="A38" s="536" t="s">
        <v>1695</v>
      </c>
      <c r="B38" s="556"/>
      <c r="C38" s="556"/>
      <c r="D38" s="556"/>
      <c r="E38" s="556"/>
      <c r="F38" s="421"/>
      <c r="G38" s="421"/>
      <c r="H38" s="421"/>
      <c r="I38" s="549"/>
    </row>
    <row r="39" spans="1:11" ht="15.75">
      <c r="A39" s="534" t="s">
        <v>1560</v>
      </c>
      <c r="B39" s="380">
        <v>2836286.2895399998</v>
      </c>
      <c r="C39" s="380">
        <v>20970.170460000169</v>
      </c>
      <c r="D39" s="380">
        <v>0</v>
      </c>
      <c r="E39" s="380">
        <v>0</v>
      </c>
      <c r="F39" s="355">
        <v>0</v>
      </c>
      <c r="G39" s="355">
        <v>0</v>
      </c>
      <c r="H39" s="355">
        <v>0</v>
      </c>
      <c r="I39" s="547">
        <v>2857256.46</v>
      </c>
    </row>
    <row r="40" spans="1:11" ht="15.75">
      <c r="A40" s="540" t="s">
        <v>1378</v>
      </c>
      <c r="B40" s="380">
        <v>2044109.17931</v>
      </c>
      <c r="C40" s="380">
        <v>0</v>
      </c>
      <c r="D40" s="380">
        <v>0</v>
      </c>
      <c r="E40" s="380">
        <v>0</v>
      </c>
      <c r="F40" s="355">
        <v>0</v>
      </c>
      <c r="G40" s="355">
        <v>0</v>
      </c>
      <c r="H40" s="355">
        <v>3000</v>
      </c>
      <c r="I40" s="547">
        <v>2047109.17931</v>
      </c>
    </row>
    <row r="41" spans="1:11" ht="15.75">
      <c r="A41" s="540" t="s">
        <v>1696</v>
      </c>
      <c r="B41" s="380">
        <v>29082.45</v>
      </c>
      <c r="C41" s="380">
        <v>0</v>
      </c>
      <c r="D41" s="380">
        <v>10925.36</v>
      </c>
      <c r="E41" s="380">
        <v>0</v>
      </c>
      <c r="F41" s="355">
        <v>0</v>
      </c>
      <c r="G41" s="355">
        <v>0</v>
      </c>
      <c r="H41" s="355">
        <v>0</v>
      </c>
      <c r="I41" s="547">
        <v>18157.09</v>
      </c>
    </row>
    <row r="42" spans="1:11" ht="31.5">
      <c r="A42" s="540" t="s">
        <v>1697</v>
      </c>
      <c r="B42" s="380">
        <v>2166755.3566799997</v>
      </c>
      <c r="C42" s="380">
        <v>0</v>
      </c>
      <c r="D42" s="380">
        <v>192543.91667999979</v>
      </c>
      <c r="E42" s="380">
        <v>0</v>
      </c>
      <c r="F42" s="355">
        <v>0</v>
      </c>
      <c r="G42" s="355">
        <v>0</v>
      </c>
      <c r="H42" s="355">
        <v>0</v>
      </c>
      <c r="I42" s="547">
        <v>1974211.44</v>
      </c>
    </row>
    <row r="43" spans="1:11" ht="16.5" thickBot="1">
      <c r="A43" s="541" t="s">
        <v>1607</v>
      </c>
      <c r="B43" s="557">
        <v>7076233.2755299993</v>
      </c>
      <c r="C43" s="557">
        <v>20970.170460000169</v>
      </c>
      <c r="D43" s="557">
        <v>203469.27667999978</v>
      </c>
      <c r="E43" s="557">
        <v>0</v>
      </c>
      <c r="F43" s="357">
        <v>0</v>
      </c>
      <c r="G43" s="357">
        <v>0</v>
      </c>
      <c r="H43" s="357">
        <v>3000</v>
      </c>
      <c r="I43" s="548">
        <v>6896734.1693099998</v>
      </c>
    </row>
    <row r="44" spans="1:11" ht="27" customHeight="1" thickBot="1">
      <c r="A44" s="638" t="s">
        <v>1608</v>
      </c>
      <c r="B44" s="588">
        <v>29330266.198933002</v>
      </c>
      <c r="C44" s="588">
        <v>278872.05335000018</v>
      </c>
      <c r="D44" s="588">
        <v>710760.88376</v>
      </c>
      <c r="E44" s="588">
        <v>71474.458440000002</v>
      </c>
      <c r="F44" s="368">
        <v>0</v>
      </c>
      <c r="G44" s="368">
        <v>0</v>
      </c>
      <c r="H44" s="368">
        <v>3000</v>
      </c>
      <c r="I44" s="589">
        <v>28901377.368523002</v>
      </c>
      <c r="K44" s="3"/>
    </row>
    <row r="45" spans="1:11" ht="15.75">
      <c r="A45" s="362"/>
      <c r="B45" s="363"/>
      <c r="C45" s="363"/>
      <c r="D45" s="363"/>
      <c r="E45" s="363"/>
      <c r="F45" s="363"/>
      <c r="G45" s="363"/>
      <c r="H45" s="363"/>
      <c r="I45" s="369"/>
    </row>
    <row r="46" spans="1:11" ht="10.5" customHeight="1">
      <c r="A46" s="709" t="s">
        <v>1698</v>
      </c>
      <c r="B46" s="709"/>
      <c r="C46" s="709"/>
      <c r="D46" s="709"/>
      <c r="E46" s="709"/>
      <c r="F46" s="709"/>
      <c r="G46" s="709"/>
      <c r="H46" s="709"/>
      <c r="I46" s="709"/>
    </row>
    <row r="47" spans="1:11" ht="10.5" customHeight="1">
      <c r="A47" s="709" t="s">
        <v>1699</v>
      </c>
      <c r="B47" s="709"/>
      <c r="C47" s="709"/>
      <c r="D47" s="709"/>
      <c r="E47" s="709"/>
      <c r="F47" s="709"/>
      <c r="G47" s="709"/>
      <c r="H47" s="709"/>
      <c r="I47" s="709"/>
    </row>
    <row r="48" spans="1:11" ht="10.5" customHeight="1">
      <c r="A48" s="709" t="s">
        <v>1700</v>
      </c>
      <c r="B48" s="709"/>
      <c r="C48" s="709"/>
      <c r="D48" s="709"/>
      <c r="E48" s="709"/>
      <c r="F48" s="709"/>
      <c r="G48" s="709"/>
      <c r="H48" s="709"/>
      <c r="I48" s="709"/>
    </row>
    <row r="49" spans="1:11" ht="10.5" customHeight="1">
      <c r="A49" s="709" t="s">
        <v>1701</v>
      </c>
      <c r="B49" s="709"/>
      <c r="C49" s="709"/>
      <c r="D49" s="709"/>
      <c r="E49" s="709"/>
      <c r="F49" s="709"/>
      <c r="G49" s="709"/>
      <c r="H49" s="709"/>
      <c r="I49" s="709"/>
    </row>
    <row r="50" spans="1:11" ht="10.5" customHeight="1">
      <c r="A50" s="709" t="s">
        <v>1750</v>
      </c>
      <c r="B50" s="709"/>
      <c r="C50" s="709"/>
      <c r="D50" s="709"/>
      <c r="E50" s="709"/>
      <c r="F50" s="709"/>
      <c r="G50" s="709"/>
      <c r="H50" s="709"/>
      <c r="I50" s="709"/>
    </row>
    <row r="51" spans="1:11" ht="16.5" thickBot="1">
      <c r="A51" s="349"/>
      <c r="B51" s="349"/>
      <c r="C51" s="349"/>
      <c r="D51" s="349"/>
      <c r="E51" s="349"/>
      <c r="F51" s="349"/>
      <c r="G51" s="349"/>
      <c r="H51" s="349"/>
      <c r="I51" s="349"/>
    </row>
    <row r="52" spans="1:11" ht="31.5">
      <c r="A52" s="350" t="s">
        <v>1702</v>
      </c>
      <c r="B52" s="351" t="s">
        <v>1684</v>
      </c>
      <c r="C52" s="351" t="s">
        <v>1680</v>
      </c>
      <c r="D52" s="351" t="s">
        <v>1681</v>
      </c>
      <c r="E52" s="351" t="s">
        <v>1341</v>
      </c>
      <c r="F52" s="351" t="s">
        <v>1682</v>
      </c>
      <c r="G52" s="351" t="s">
        <v>1683</v>
      </c>
      <c r="H52" s="351" t="s">
        <v>1637</v>
      </c>
      <c r="I52" s="352" t="s">
        <v>1720</v>
      </c>
    </row>
    <row r="53" spans="1:11" ht="15.75">
      <c r="A53" s="536" t="s">
        <v>1703</v>
      </c>
      <c r="B53" s="580"/>
      <c r="C53" s="580"/>
      <c r="D53" s="353"/>
      <c r="E53" s="353"/>
      <c r="F53" s="353"/>
      <c r="G53" s="353"/>
      <c r="H53" s="353"/>
      <c r="I53" s="354"/>
    </row>
    <row r="54" spans="1:11" ht="15.75">
      <c r="A54" s="540" t="s">
        <v>1704</v>
      </c>
      <c r="B54" s="380">
        <v>46726</v>
      </c>
      <c r="C54" s="380">
        <v>0</v>
      </c>
      <c r="D54" s="355">
        <v>46578</v>
      </c>
      <c r="E54" s="355">
        <v>131</v>
      </c>
      <c r="F54" s="355">
        <v>0</v>
      </c>
      <c r="G54" s="457">
        <v>-148</v>
      </c>
      <c r="H54" s="355">
        <v>0</v>
      </c>
      <c r="I54" s="547">
        <v>0</v>
      </c>
    </row>
    <row r="55" spans="1:11" ht="15.75">
      <c r="A55" s="540" t="s">
        <v>1705</v>
      </c>
      <c r="B55" s="380">
        <v>47048</v>
      </c>
      <c r="C55" s="380">
        <v>0</v>
      </c>
      <c r="D55" s="355">
        <v>0</v>
      </c>
      <c r="E55" s="355">
        <v>0</v>
      </c>
      <c r="F55" s="355">
        <v>6</v>
      </c>
      <c r="G55" s="457">
        <v>-149</v>
      </c>
      <c r="H55" s="355">
        <v>0</v>
      </c>
      <c r="I55" s="547">
        <v>46899</v>
      </c>
    </row>
    <row r="56" spans="1:11" ht="17.25" customHeight="1">
      <c r="A56" s="540" t="s">
        <v>1706</v>
      </c>
      <c r="B56" s="380">
        <v>364950</v>
      </c>
      <c r="C56" s="380">
        <v>948551</v>
      </c>
      <c r="D56" s="355">
        <v>0</v>
      </c>
      <c r="E56" s="355">
        <v>0</v>
      </c>
      <c r="F56" s="355">
        <v>46</v>
      </c>
      <c r="G56" s="457">
        <v>2720</v>
      </c>
      <c r="H56" s="355">
        <v>0</v>
      </c>
      <c r="I56" s="644">
        <v>1316221</v>
      </c>
    </row>
    <row r="57" spans="1:11" ht="15.75">
      <c r="A57" s="541" t="s">
        <v>1707</v>
      </c>
      <c r="B57" s="557">
        <v>458724</v>
      </c>
      <c r="C57" s="557">
        <v>948551</v>
      </c>
      <c r="D57" s="357">
        <v>46578</v>
      </c>
      <c r="E57" s="357">
        <v>131</v>
      </c>
      <c r="F57" s="357">
        <v>52</v>
      </c>
      <c r="G57" s="458">
        <v>2423</v>
      </c>
      <c r="H57" s="357">
        <v>0</v>
      </c>
      <c r="I57" s="548">
        <v>1363120</v>
      </c>
    </row>
    <row r="58" spans="1:11" ht="15.75">
      <c r="A58" s="540" t="s">
        <v>1708</v>
      </c>
      <c r="B58" s="380">
        <v>933808.96</v>
      </c>
      <c r="C58" s="380">
        <v>193186.88</v>
      </c>
      <c r="D58" s="355">
        <v>0</v>
      </c>
      <c r="E58" s="355">
        <v>0</v>
      </c>
      <c r="F58" s="355">
        <v>0</v>
      </c>
      <c r="G58" s="457">
        <v>0</v>
      </c>
      <c r="H58" s="355">
        <v>0</v>
      </c>
      <c r="I58" s="547">
        <v>1126995.8399999999</v>
      </c>
    </row>
    <row r="59" spans="1:11" ht="15.75">
      <c r="A59" s="540" t="s">
        <v>1561</v>
      </c>
      <c r="B59" s="380">
        <v>1174960.1499999999</v>
      </c>
      <c r="C59" s="380">
        <v>0</v>
      </c>
      <c r="D59" s="355">
        <v>16301.72</v>
      </c>
      <c r="E59" s="355">
        <v>0</v>
      </c>
      <c r="F59" s="355">
        <v>0</v>
      </c>
      <c r="G59" s="457">
        <v>0</v>
      </c>
      <c r="H59" s="355">
        <v>0</v>
      </c>
      <c r="I59" s="547">
        <v>1158658.43</v>
      </c>
      <c r="K59" s="348"/>
    </row>
    <row r="60" spans="1:11" ht="15.75">
      <c r="A60" s="540" t="s">
        <v>1709</v>
      </c>
      <c r="B60" s="380">
        <v>2377629.1800000002</v>
      </c>
      <c r="C60" s="380">
        <v>0</v>
      </c>
      <c r="D60" s="355">
        <v>0</v>
      </c>
      <c r="E60" s="355">
        <v>0</v>
      </c>
      <c r="F60" s="355">
        <v>0</v>
      </c>
      <c r="G60" s="457">
        <v>0</v>
      </c>
      <c r="H60" s="355">
        <v>0</v>
      </c>
      <c r="I60" s="547">
        <v>2377629.1800000002</v>
      </c>
      <c r="K60" s="348"/>
    </row>
    <row r="61" spans="1:11" ht="16.5" thickBot="1">
      <c r="A61" s="542" t="s">
        <v>1710</v>
      </c>
      <c r="B61" s="558">
        <v>4945122.29</v>
      </c>
      <c r="C61" s="558">
        <v>1141737.8799999999</v>
      </c>
      <c r="D61" s="360">
        <v>62879.72</v>
      </c>
      <c r="E61" s="360">
        <v>131</v>
      </c>
      <c r="F61" s="360">
        <v>52</v>
      </c>
      <c r="G61" s="459">
        <v>2423</v>
      </c>
      <c r="H61" s="360">
        <v>0</v>
      </c>
      <c r="I61" s="558">
        <v>6026403.4499999993</v>
      </c>
    </row>
    <row r="62" spans="1:11" ht="16.5" thickBot="1">
      <c r="A62" s="349"/>
      <c r="B62" s="370"/>
      <c r="C62" s="370"/>
      <c r="D62" s="370"/>
      <c r="E62" s="370"/>
      <c r="F62" s="370"/>
      <c r="G62" s="460"/>
      <c r="H62" s="370"/>
      <c r="I62" s="370"/>
    </row>
    <row r="63" spans="1:11" ht="31.5">
      <c r="A63" s="350" t="s">
        <v>1711</v>
      </c>
      <c r="B63" s="351" t="s">
        <v>1684</v>
      </c>
      <c r="C63" s="371" t="s">
        <v>1680</v>
      </c>
      <c r="D63" s="371" t="s">
        <v>1681</v>
      </c>
      <c r="E63" s="371" t="s">
        <v>1688</v>
      </c>
      <c r="F63" s="371" t="s">
        <v>1682</v>
      </c>
      <c r="G63" s="461" t="s">
        <v>1683</v>
      </c>
      <c r="H63" s="371" t="s">
        <v>1637</v>
      </c>
      <c r="I63" s="352" t="s">
        <v>1720</v>
      </c>
    </row>
    <row r="64" spans="1:11" ht="15.75">
      <c r="A64" s="372" t="s">
        <v>1712</v>
      </c>
      <c r="B64" s="366">
        <v>44586057.051804997</v>
      </c>
      <c r="C64" s="366">
        <v>72515.134239999999</v>
      </c>
      <c r="D64" s="366">
        <v>70350.693553999969</v>
      </c>
      <c r="E64" s="366">
        <v>38203.532330000002</v>
      </c>
      <c r="F64" s="366">
        <v>22574.894890000003</v>
      </c>
      <c r="G64" s="462">
        <v>-21694.51602800002</v>
      </c>
      <c r="H64" s="366">
        <v>231270.65</v>
      </c>
      <c r="I64" s="367">
        <v>44574008.698813006</v>
      </c>
    </row>
    <row r="65" spans="1:9" ht="15.75">
      <c r="A65" s="372" t="s">
        <v>1713</v>
      </c>
      <c r="B65" s="366">
        <v>29330266.198933002</v>
      </c>
      <c r="C65" s="366">
        <v>278872.05335000018</v>
      </c>
      <c r="D65" s="366">
        <v>710760.88376</v>
      </c>
      <c r="E65" s="366">
        <v>71474.458440000002</v>
      </c>
      <c r="F65" s="366">
        <v>0</v>
      </c>
      <c r="G65" s="462">
        <v>0</v>
      </c>
      <c r="H65" s="366">
        <v>3000</v>
      </c>
      <c r="I65" s="367">
        <v>28901377.368523002</v>
      </c>
    </row>
    <row r="66" spans="1:9" ht="16.5" thickBot="1">
      <c r="A66" s="373" t="s">
        <v>1714</v>
      </c>
      <c r="B66" s="360">
        <v>73916323.250737995</v>
      </c>
      <c r="C66" s="360">
        <v>351387.18759000016</v>
      </c>
      <c r="D66" s="360">
        <v>781111.57731399999</v>
      </c>
      <c r="E66" s="360">
        <v>109677.99077</v>
      </c>
      <c r="F66" s="360">
        <v>22574.894890000003</v>
      </c>
      <c r="G66" s="459">
        <v>-21694.51602800002</v>
      </c>
      <c r="H66" s="360">
        <v>234270.65</v>
      </c>
      <c r="I66" s="361">
        <v>73475386.067336008</v>
      </c>
    </row>
    <row r="67" spans="1:9" ht="16.5" thickBot="1">
      <c r="A67" s="374"/>
      <c r="B67" s="366"/>
      <c r="C67" s="366"/>
      <c r="D67" s="366"/>
      <c r="E67" s="366"/>
      <c r="F67" s="366"/>
      <c r="G67" s="366"/>
      <c r="H67" s="366"/>
      <c r="I67" s="366"/>
    </row>
    <row r="68" spans="1:9" ht="31.5">
      <c r="A68" s="350" t="s">
        <v>1711</v>
      </c>
      <c r="B68" s="351" t="s">
        <v>1684</v>
      </c>
      <c r="C68" s="371" t="s">
        <v>1680</v>
      </c>
      <c r="D68" s="371" t="s">
        <v>1681</v>
      </c>
      <c r="E68" s="371" t="s">
        <v>1688</v>
      </c>
      <c r="F68" s="371" t="s">
        <v>1682</v>
      </c>
      <c r="G68" s="371" t="s">
        <v>1683</v>
      </c>
      <c r="H68" s="371" t="s">
        <v>1637</v>
      </c>
      <c r="I68" s="352" t="s">
        <v>1720</v>
      </c>
    </row>
    <row r="69" spans="1:9" ht="16.5" thickBot="1">
      <c r="A69" s="375" t="s">
        <v>1375</v>
      </c>
      <c r="B69" s="376">
        <v>4945122.29</v>
      </c>
      <c r="C69" s="376">
        <v>1141737.8799999999</v>
      </c>
      <c r="D69" s="376">
        <v>62879.72</v>
      </c>
      <c r="E69" s="376">
        <v>131</v>
      </c>
      <c r="F69" s="376">
        <v>52</v>
      </c>
      <c r="G69" s="463">
        <v>2423</v>
      </c>
      <c r="H69" s="376">
        <v>0</v>
      </c>
      <c r="I69" s="377">
        <v>6026403.4499999993</v>
      </c>
    </row>
    <row r="70" spans="1:9" ht="15.75">
      <c r="A70" s="349"/>
      <c r="B70" s="349"/>
      <c r="C70" s="349"/>
      <c r="D70" s="349"/>
      <c r="E70" s="349"/>
      <c r="F70" s="349"/>
      <c r="G70" s="349"/>
      <c r="H70" s="349"/>
      <c r="I70" s="349"/>
    </row>
    <row r="71" spans="1:9" ht="15.75">
      <c r="A71" s="349"/>
      <c r="B71" s="349"/>
      <c r="C71" s="349"/>
      <c r="D71" s="349"/>
      <c r="E71" s="349"/>
      <c r="F71" s="349"/>
      <c r="G71" s="349"/>
      <c r="H71" s="349"/>
      <c r="I71" s="349"/>
    </row>
    <row r="72" spans="1:9" ht="15.75">
      <c r="A72" s="349"/>
      <c r="B72" s="349"/>
      <c r="C72" s="349"/>
      <c r="D72" s="349"/>
      <c r="E72" s="349"/>
      <c r="F72" s="349"/>
      <c r="G72" s="349"/>
      <c r="H72" s="349"/>
      <c r="I72" s="349"/>
    </row>
    <row r="73" spans="1:9" ht="15.75">
      <c r="A73" s="349"/>
      <c r="B73" s="349"/>
      <c r="C73" s="349"/>
      <c r="D73" s="349"/>
      <c r="E73" s="349"/>
      <c r="F73" s="349"/>
      <c r="G73" s="349"/>
      <c r="H73" s="349"/>
      <c r="I73" s="349"/>
    </row>
    <row r="74" spans="1:9" ht="15.75">
      <c r="A74" s="349"/>
      <c r="B74" s="349"/>
      <c r="C74" s="349"/>
      <c r="D74" s="349"/>
      <c r="E74" s="349"/>
      <c r="F74" s="349"/>
      <c r="G74" s="349"/>
      <c r="H74" s="349"/>
      <c r="I74" s="349"/>
    </row>
    <row r="75" spans="1:9" ht="15.75">
      <c r="A75" s="349"/>
      <c r="B75" s="349"/>
      <c r="C75" s="349"/>
      <c r="D75" s="349"/>
      <c r="E75" s="349"/>
      <c r="F75" s="349"/>
      <c r="G75" s="349"/>
      <c r="H75" s="349"/>
      <c r="I75" s="349"/>
    </row>
    <row r="76" spans="1:9" ht="15.75">
      <c r="A76" s="349"/>
      <c r="B76" s="349"/>
      <c r="C76" s="349"/>
      <c r="D76" s="349"/>
      <c r="E76" s="349"/>
      <c r="F76" s="349"/>
      <c r="G76" s="349"/>
      <c r="H76" s="349"/>
      <c r="I76" s="349"/>
    </row>
    <row r="77" spans="1:9" ht="15.75">
      <c r="A77" s="349"/>
      <c r="B77" s="349"/>
      <c r="C77" s="349"/>
      <c r="D77" s="349"/>
      <c r="E77" s="349"/>
      <c r="F77" s="349"/>
      <c r="G77" s="349"/>
      <c r="H77" s="349"/>
      <c r="I77" s="349"/>
    </row>
    <row r="78" spans="1:9" ht="15.75">
      <c r="A78" s="349"/>
      <c r="B78" s="349"/>
      <c r="C78" s="349"/>
      <c r="D78" s="349"/>
      <c r="E78" s="349"/>
      <c r="F78" s="349"/>
      <c r="G78" s="349"/>
      <c r="H78" s="349"/>
      <c r="I78" s="349"/>
    </row>
  </sheetData>
  <mergeCells count="3">
    <mergeCell ref="A1:I1"/>
    <mergeCell ref="A3:I3"/>
    <mergeCell ref="A2:I2"/>
  </mergeCells>
  <pageMargins left="0.70866141732283472" right="0.70866141732283472" top="0.74803149606299213" bottom="0.74803149606299213" header="0.31496062992125984" footer="0.31496062992125984"/>
  <pageSetup paperSize="9" scale="5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69"/>
  <sheetViews>
    <sheetView topLeftCell="A46" zoomScaleNormal="100" workbookViewId="0">
      <selection activeCell="I22" sqref="I22"/>
    </sheetView>
  </sheetViews>
  <sheetFormatPr baseColWidth="10" defaultRowHeight="15"/>
  <cols>
    <col min="1" max="1" width="49.7109375" customWidth="1"/>
    <col min="2" max="2" width="13.28515625" bestFit="1" customWidth="1"/>
    <col min="3" max="3" width="12.7109375" customWidth="1"/>
    <col min="4" max="4" width="14.85546875" customWidth="1"/>
    <col min="5" max="5" width="15" customWidth="1"/>
    <col min="6" max="6" width="12.28515625" customWidth="1"/>
    <col min="7" max="7" width="15" customWidth="1"/>
    <col min="8" max="8" width="13" customWidth="1"/>
    <col min="9" max="9" width="15.85546875" customWidth="1"/>
    <col min="11" max="11" width="13.7109375" bestFit="1" customWidth="1"/>
  </cols>
  <sheetData>
    <row r="1" spans="1:9">
      <c r="A1" s="758" t="s">
        <v>1741</v>
      </c>
      <c r="B1" s="759"/>
      <c r="C1" s="759"/>
      <c r="D1" s="759"/>
      <c r="E1" s="759"/>
      <c r="F1" s="759"/>
      <c r="G1" s="759"/>
      <c r="H1" s="759"/>
      <c r="I1" s="760"/>
    </row>
    <row r="2" spans="1:9" ht="15.75">
      <c r="A2" s="737" t="s">
        <v>1715</v>
      </c>
      <c r="B2" s="756"/>
      <c r="C2" s="756"/>
      <c r="D2" s="756"/>
      <c r="E2" s="756"/>
      <c r="F2" s="756"/>
      <c r="G2" s="756"/>
      <c r="H2" s="756"/>
      <c r="I2" s="757"/>
    </row>
    <row r="3" spans="1:9" ht="15" customHeight="1">
      <c r="A3" s="737" t="s">
        <v>1669</v>
      </c>
      <c r="B3" s="738"/>
      <c r="C3" s="738"/>
      <c r="D3" s="738"/>
      <c r="E3" s="738"/>
      <c r="F3" s="738"/>
      <c r="G3" s="738"/>
      <c r="H3" s="738"/>
      <c r="I3" s="739"/>
    </row>
    <row r="4" spans="1:9" ht="15.75" thickBot="1"/>
    <row r="5" spans="1:9" ht="30">
      <c r="A5" s="384" t="s">
        <v>1679</v>
      </c>
      <c r="B5" s="649" t="s">
        <v>1684</v>
      </c>
      <c r="C5" s="649" t="s">
        <v>1680</v>
      </c>
      <c r="D5" s="649" t="s">
        <v>1681</v>
      </c>
      <c r="E5" s="649" t="s">
        <v>1716</v>
      </c>
      <c r="F5" s="649" t="s">
        <v>1682</v>
      </c>
      <c r="G5" s="649" t="s">
        <v>1683</v>
      </c>
      <c r="H5" s="649" t="s">
        <v>1637</v>
      </c>
      <c r="I5" s="650" t="s">
        <v>1720</v>
      </c>
    </row>
    <row r="6" spans="1:9" ht="30">
      <c r="A6" s="596" t="s">
        <v>1601</v>
      </c>
      <c r="B6" s="592"/>
      <c r="C6" s="592"/>
      <c r="D6" s="592"/>
      <c r="E6" s="592"/>
      <c r="F6" s="592"/>
      <c r="G6" s="592"/>
      <c r="H6" s="385"/>
      <c r="I6" s="609"/>
    </row>
    <row r="7" spans="1:9">
      <c r="A7" s="597" t="s">
        <v>1554</v>
      </c>
      <c r="B7" s="590">
        <v>1209272.9230589999</v>
      </c>
      <c r="C7" s="590">
        <v>0</v>
      </c>
      <c r="D7" s="590">
        <v>10072.365539</v>
      </c>
      <c r="E7" s="590">
        <v>2395.73893</v>
      </c>
      <c r="F7" s="590">
        <v>30.50056</v>
      </c>
      <c r="G7" s="606">
        <v>-960.18988200000001</v>
      </c>
      <c r="H7" s="387">
        <v>0</v>
      </c>
      <c r="I7" s="610">
        <v>1198240.3676380001</v>
      </c>
    </row>
    <row r="8" spans="1:9">
      <c r="A8" s="597" t="s">
        <v>1555</v>
      </c>
      <c r="B8" s="590">
        <v>5838006.0561310025</v>
      </c>
      <c r="C8" s="590">
        <v>6579.60275</v>
      </c>
      <c r="D8" s="590">
        <v>9649.8910749999995</v>
      </c>
      <c r="E8" s="590">
        <v>1158.50415</v>
      </c>
      <c r="F8" s="590">
        <v>0</v>
      </c>
      <c r="G8" s="606">
        <v>-1066.6132030000199</v>
      </c>
      <c r="H8" s="387">
        <v>0</v>
      </c>
      <c r="I8" s="610">
        <v>5833869.1546030017</v>
      </c>
    </row>
    <row r="9" spans="1:9">
      <c r="A9" s="597" t="s">
        <v>1553</v>
      </c>
      <c r="B9" s="590">
        <v>18844550.489643998</v>
      </c>
      <c r="C9" s="590">
        <v>65935.531490000008</v>
      </c>
      <c r="D9" s="590">
        <v>31570.646769999999</v>
      </c>
      <c r="E9" s="590">
        <v>33096.924870000003</v>
      </c>
      <c r="F9" s="590">
        <v>22353.527109999999</v>
      </c>
      <c r="G9" s="606">
        <v>-19608.015925</v>
      </c>
      <c r="H9" s="387">
        <v>0</v>
      </c>
      <c r="I9" s="610">
        <v>18859307.358438998</v>
      </c>
    </row>
    <row r="10" spans="1:9">
      <c r="A10" s="597" t="s">
        <v>1373</v>
      </c>
      <c r="B10" s="590">
        <v>0</v>
      </c>
      <c r="C10" s="590">
        <v>0</v>
      </c>
      <c r="D10" s="590">
        <v>0</v>
      </c>
      <c r="E10" s="590">
        <v>0</v>
      </c>
      <c r="F10" s="590">
        <v>0</v>
      </c>
      <c r="G10" s="606">
        <v>0</v>
      </c>
      <c r="H10" s="387">
        <v>0</v>
      </c>
      <c r="I10" s="610">
        <v>0</v>
      </c>
    </row>
    <row r="11" spans="1:9">
      <c r="A11" s="597" t="s">
        <v>1595</v>
      </c>
      <c r="B11" s="590">
        <v>17759475.969999999</v>
      </c>
      <c r="C11" s="590">
        <v>0</v>
      </c>
      <c r="D11" s="590">
        <v>8300</v>
      </c>
      <c r="E11" s="590">
        <v>228.48182</v>
      </c>
      <c r="F11" s="590">
        <v>0</v>
      </c>
      <c r="G11" s="606">
        <v>0</v>
      </c>
      <c r="H11" s="387">
        <v>231270.65430000002</v>
      </c>
      <c r="I11" s="610">
        <v>17758657.688200001</v>
      </c>
    </row>
    <row r="12" spans="1:9" ht="30">
      <c r="A12" s="598" t="s">
        <v>1602</v>
      </c>
      <c r="B12" s="591">
        <v>43651305.438833997</v>
      </c>
      <c r="C12" s="591">
        <v>72515.134240000014</v>
      </c>
      <c r="D12" s="591">
        <v>59592.903383999997</v>
      </c>
      <c r="E12" s="591">
        <v>36879.649770000004</v>
      </c>
      <c r="F12" s="591">
        <v>22384.027669999999</v>
      </c>
      <c r="G12" s="607">
        <v>-21634.819010000021</v>
      </c>
      <c r="H12" s="388">
        <v>231270.65430000002</v>
      </c>
      <c r="I12" s="611">
        <v>43650074.568880007</v>
      </c>
    </row>
    <row r="13" spans="1:9">
      <c r="A13" s="599" t="s">
        <v>1685</v>
      </c>
      <c r="B13" s="592"/>
      <c r="C13" s="592"/>
      <c r="D13" s="592"/>
      <c r="E13" s="592"/>
      <c r="F13" s="592"/>
      <c r="G13" s="592"/>
      <c r="H13" s="385"/>
      <c r="I13" s="609"/>
    </row>
    <row r="14" spans="1:9">
      <c r="A14" s="600" t="s">
        <v>1686</v>
      </c>
      <c r="B14" s="593"/>
      <c r="C14" s="593"/>
      <c r="D14" s="593"/>
      <c r="E14" s="593"/>
      <c r="F14" s="593"/>
      <c r="G14" s="593"/>
      <c r="H14" s="389"/>
      <c r="I14" s="612"/>
    </row>
    <row r="15" spans="1:9" ht="24" customHeight="1">
      <c r="A15" s="601" t="s">
        <v>1374</v>
      </c>
      <c r="B15" s="590">
        <v>10416.67</v>
      </c>
      <c r="C15" s="590">
        <v>0</v>
      </c>
      <c r="D15" s="590">
        <v>2083.34</v>
      </c>
      <c r="E15" s="590">
        <v>0</v>
      </c>
      <c r="F15" s="590">
        <v>0</v>
      </c>
      <c r="G15" s="590">
        <v>0</v>
      </c>
      <c r="H15" s="387">
        <v>0</v>
      </c>
      <c r="I15" s="610">
        <v>8333.33</v>
      </c>
    </row>
    <row r="16" spans="1:9" ht="30">
      <c r="A16" s="602" t="s">
        <v>1598</v>
      </c>
      <c r="B16" s="594">
        <v>10416.67</v>
      </c>
      <c r="C16" s="594">
        <v>0</v>
      </c>
      <c r="D16" s="594">
        <v>2083.34</v>
      </c>
      <c r="E16" s="594">
        <v>0</v>
      </c>
      <c r="F16" s="594">
        <v>0</v>
      </c>
      <c r="G16" s="594">
        <v>0</v>
      </c>
      <c r="H16" s="390">
        <v>0</v>
      </c>
      <c r="I16" s="613">
        <v>8333.33</v>
      </c>
    </row>
    <row r="17" spans="1:13" ht="30">
      <c r="A17" s="603" t="s">
        <v>1597</v>
      </c>
      <c r="B17" s="590">
        <v>487065.12</v>
      </c>
      <c r="C17" s="590">
        <v>0</v>
      </c>
      <c r="D17" s="590">
        <v>8615.7799999999697</v>
      </c>
      <c r="E17" s="590">
        <v>0</v>
      </c>
      <c r="F17" s="590">
        <v>0</v>
      </c>
      <c r="G17" s="590">
        <v>0</v>
      </c>
      <c r="H17" s="387">
        <v>0</v>
      </c>
      <c r="I17" s="610">
        <v>478449.34</v>
      </c>
    </row>
    <row r="18" spans="1:13" ht="30">
      <c r="A18" s="602" t="s">
        <v>1592</v>
      </c>
      <c r="B18" s="594">
        <v>487065.12</v>
      </c>
      <c r="C18" s="594">
        <v>0</v>
      </c>
      <c r="D18" s="594">
        <v>8615.7799999999697</v>
      </c>
      <c r="E18" s="594">
        <v>0</v>
      </c>
      <c r="F18" s="594">
        <v>0</v>
      </c>
      <c r="G18" s="594">
        <v>0</v>
      </c>
      <c r="H18" s="390">
        <v>0</v>
      </c>
      <c r="I18" s="613">
        <v>478449.34</v>
      </c>
    </row>
    <row r="19" spans="1:13">
      <c r="A19" s="604" t="s">
        <v>1599</v>
      </c>
      <c r="B19" s="591">
        <v>497481.79</v>
      </c>
      <c r="C19" s="591">
        <v>0</v>
      </c>
      <c r="D19" s="591">
        <v>10699.11999999997</v>
      </c>
      <c r="E19" s="591">
        <v>0</v>
      </c>
      <c r="F19" s="591">
        <v>0</v>
      </c>
      <c r="G19" s="591">
        <v>0</v>
      </c>
      <c r="H19" s="388">
        <v>0</v>
      </c>
      <c r="I19" s="611">
        <v>486782.67000000004</v>
      </c>
    </row>
    <row r="20" spans="1:13" ht="15.75" thickBot="1">
      <c r="A20" s="605" t="s">
        <v>1600</v>
      </c>
      <c r="B20" s="595">
        <v>44148787.228833996</v>
      </c>
      <c r="C20" s="595">
        <v>72515.134240000014</v>
      </c>
      <c r="D20" s="595">
        <v>70292.023383999971</v>
      </c>
      <c r="E20" s="595">
        <v>36879.649770000004</v>
      </c>
      <c r="F20" s="595">
        <v>22384.027669999999</v>
      </c>
      <c r="G20" s="608">
        <v>-21634.819010000021</v>
      </c>
      <c r="H20" s="391">
        <v>231270.65430000002</v>
      </c>
      <c r="I20" s="614">
        <v>44136857.238880008</v>
      </c>
    </row>
    <row r="21" spans="1:13" ht="15.75" thickBot="1">
      <c r="A21" s="393"/>
      <c r="B21" s="394"/>
      <c r="C21" s="394"/>
      <c r="D21" s="394"/>
      <c r="E21" s="394"/>
      <c r="F21" s="394"/>
      <c r="G21" s="394"/>
      <c r="H21" s="394"/>
      <c r="I21" s="394"/>
    </row>
    <row r="22" spans="1:13" ht="30">
      <c r="A22" s="384" t="s">
        <v>1717</v>
      </c>
      <c r="B22" s="649" t="s">
        <v>1684</v>
      </c>
      <c r="C22" s="649" t="s">
        <v>1680</v>
      </c>
      <c r="D22" s="649" t="s">
        <v>1681</v>
      </c>
      <c r="E22" s="649" t="s">
        <v>1716</v>
      </c>
      <c r="F22" s="649" t="s">
        <v>1682</v>
      </c>
      <c r="G22" s="649" t="s">
        <v>1683</v>
      </c>
      <c r="H22" s="649" t="s">
        <v>1637</v>
      </c>
      <c r="I22" s="650" t="s">
        <v>1720</v>
      </c>
    </row>
    <row r="23" spans="1:13">
      <c r="A23" s="596" t="s">
        <v>1594</v>
      </c>
      <c r="B23" s="592"/>
      <c r="C23" s="592"/>
      <c r="D23" s="592"/>
      <c r="E23" s="592"/>
      <c r="F23" s="385"/>
      <c r="G23" s="385"/>
      <c r="H23" s="385"/>
      <c r="I23" s="386"/>
    </row>
    <row r="24" spans="1:13">
      <c r="A24" s="597" t="s">
        <v>1689</v>
      </c>
      <c r="B24" s="590">
        <v>13920742.962543001</v>
      </c>
      <c r="C24" s="590">
        <v>126653.98123999999</v>
      </c>
      <c r="D24" s="590">
        <v>120158.79781</v>
      </c>
      <c r="E24" s="590">
        <v>64718033.799999997</v>
      </c>
      <c r="F24" s="387">
        <v>0</v>
      </c>
      <c r="G24" s="387">
        <v>0</v>
      </c>
      <c r="H24" s="387">
        <v>0</v>
      </c>
      <c r="I24" s="610">
        <v>13927238.145973003</v>
      </c>
      <c r="K24" s="348"/>
    </row>
    <row r="25" spans="1:13">
      <c r="A25" s="597" t="s">
        <v>1690</v>
      </c>
      <c r="B25" s="590">
        <v>1265054.4685199994</v>
      </c>
      <c r="C25" s="590">
        <v>35519.90165</v>
      </c>
      <c r="D25" s="590">
        <v>3262.2264</v>
      </c>
      <c r="E25" s="590">
        <v>6756424.6399999987</v>
      </c>
      <c r="F25" s="387">
        <v>0</v>
      </c>
      <c r="G25" s="387">
        <v>0</v>
      </c>
      <c r="H25" s="387">
        <v>0</v>
      </c>
      <c r="I25" s="610">
        <v>1297312.1437699993</v>
      </c>
      <c r="K25" s="348"/>
    </row>
    <row r="26" spans="1:13">
      <c r="A26" s="615" t="s">
        <v>1718</v>
      </c>
      <c r="B26" s="616">
        <v>15185797.431063</v>
      </c>
      <c r="C26" s="616">
        <v>162173.88289000001</v>
      </c>
      <c r="D26" s="616">
        <v>123421.02421</v>
      </c>
      <c r="E26" s="616">
        <v>71474458.439999998</v>
      </c>
      <c r="F26" s="395">
        <v>0</v>
      </c>
      <c r="G26" s="395">
        <v>0</v>
      </c>
      <c r="H26" s="395">
        <v>0</v>
      </c>
      <c r="I26" s="619">
        <v>15224550.289743003</v>
      </c>
    </row>
    <row r="27" spans="1:13">
      <c r="A27" s="597" t="s">
        <v>1559</v>
      </c>
      <c r="B27" s="590">
        <v>500000</v>
      </c>
      <c r="C27" s="618">
        <v>0</v>
      </c>
      <c r="D27" s="618">
        <v>0</v>
      </c>
      <c r="E27" s="618">
        <v>0</v>
      </c>
      <c r="F27" s="396">
        <v>0</v>
      </c>
      <c r="G27" s="396">
        <v>0</v>
      </c>
      <c r="H27" s="396">
        <v>0</v>
      </c>
      <c r="I27" s="610">
        <v>500000</v>
      </c>
    </row>
    <row r="28" spans="1:13">
      <c r="A28" s="597" t="s">
        <v>1691</v>
      </c>
      <c r="B28" s="590">
        <v>112498.70272</v>
      </c>
      <c r="C28" s="618">
        <v>0</v>
      </c>
      <c r="D28" s="618">
        <v>0</v>
      </c>
      <c r="E28" s="618">
        <v>0</v>
      </c>
      <c r="F28" s="396">
        <v>0</v>
      </c>
      <c r="G28" s="396">
        <v>0</v>
      </c>
      <c r="H28" s="396">
        <v>0</v>
      </c>
      <c r="I28" s="610">
        <v>112498.70272</v>
      </c>
    </row>
    <row r="29" spans="1:13">
      <c r="A29" s="597" t="s">
        <v>1692</v>
      </c>
      <c r="B29" s="617">
        <v>1422154.42</v>
      </c>
      <c r="C29" s="618">
        <v>0</v>
      </c>
      <c r="D29" s="618">
        <v>3739.6599999999162</v>
      </c>
      <c r="E29" s="618">
        <v>0</v>
      </c>
      <c r="F29" s="396">
        <v>0</v>
      </c>
      <c r="G29" s="396">
        <v>0</v>
      </c>
      <c r="H29" s="396">
        <v>0</v>
      </c>
      <c r="I29" s="610">
        <v>1418414.76</v>
      </c>
    </row>
    <row r="30" spans="1:13">
      <c r="A30" s="597" t="s">
        <v>1693</v>
      </c>
      <c r="B30" s="618">
        <v>381065.84318999999</v>
      </c>
      <c r="C30" s="618">
        <v>0</v>
      </c>
      <c r="D30" s="618">
        <v>0</v>
      </c>
      <c r="E30" s="618">
        <v>0</v>
      </c>
      <c r="F30" s="396">
        <v>0</v>
      </c>
      <c r="G30" s="396">
        <v>0</v>
      </c>
      <c r="H30" s="396">
        <v>0</v>
      </c>
      <c r="I30" s="610">
        <v>381065.84318999999</v>
      </c>
      <c r="M30" s="590">
        <f>K30-R30</f>
        <v>0</v>
      </c>
    </row>
    <row r="31" spans="1:13">
      <c r="A31" s="615" t="s">
        <v>1719</v>
      </c>
      <c r="B31" s="616">
        <v>2415718.9659099998</v>
      </c>
      <c r="C31" s="616">
        <v>0</v>
      </c>
      <c r="D31" s="616">
        <v>3739.6599999999162</v>
      </c>
      <c r="E31" s="616">
        <v>0</v>
      </c>
      <c r="F31" s="395">
        <v>0</v>
      </c>
      <c r="G31" s="395">
        <v>0</v>
      </c>
      <c r="H31" s="395">
        <v>0</v>
      </c>
      <c r="I31" s="619">
        <v>2411979.3059100001</v>
      </c>
    </row>
    <row r="32" spans="1:13" ht="30">
      <c r="A32" s="603" t="s">
        <v>1377</v>
      </c>
      <c r="B32" s="590">
        <v>2630788.2000000002</v>
      </c>
      <c r="C32" s="590">
        <v>95728.01</v>
      </c>
      <c r="D32" s="590">
        <v>0</v>
      </c>
      <c r="E32" s="590">
        <v>0</v>
      </c>
      <c r="F32" s="387">
        <v>0</v>
      </c>
      <c r="G32" s="387">
        <v>0</v>
      </c>
      <c r="H32" s="387">
        <v>0</v>
      </c>
      <c r="I32" s="610">
        <v>2726516.21</v>
      </c>
    </row>
    <row r="33" spans="1:9" ht="30">
      <c r="A33" s="602" t="s">
        <v>1603</v>
      </c>
      <c r="B33" s="594">
        <v>2630788.2000000002</v>
      </c>
      <c r="C33" s="594">
        <v>95728.01</v>
      </c>
      <c r="D33" s="594">
        <v>0</v>
      </c>
      <c r="E33" s="594">
        <v>0</v>
      </c>
      <c r="F33" s="390">
        <v>0</v>
      </c>
      <c r="G33" s="390">
        <v>0</v>
      </c>
      <c r="H33" s="390">
        <v>0</v>
      </c>
      <c r="I33" s="613">
        <v>2726516.21</v>
      </c>
    </row>
    <row r="34" spans="1:9">
      <c r="A34" s="603" t="s">
        <v>1556</v>
      </c>
      <c r="B34" s="590">
        <v>1694756.25</v>
      </c>
      <c r="C34" s="590">
        <v>0</v>
      </c>
      <c r="D34" s="590">
        <v>316007.87</v>
      </c>
      <c r="E34" s="590">
        <v>0</v>
      </c>
      <c r="F34" s="387">
        <v>0</v>
      </c>
      <c r="G34" s="387">
        <v>0</v>
      </c>
      <c r="H34" s="387">
        <v>0</v>
      </c>
      <c r="I34" s="610">
        <v>1378748.38</v>
      </c>
    </row>
    <row r="35" spans="1:9">
      <c r="A35" s="603" t="s">
        <v>1611</v>
      </c>
      <c r="B35" s="590">
        <v>326972.07</v>
      </c>
      <c r="C35" s="590">
        <v>0</v>
      </c>
      <c r="D35" s="590">
        <v>64123.049999999988</v>
      </c>
      <c r="E35" s="590">
        <v>0</v>
      </c>
      <c r="F35" s="387">
        <v>0</v>
      </c>
      <c r="G35" s="387">
        <v>0</v>
      </c>
      <c r="H35" s="387">
        <v>0</v>
      </c>
      <c r="I35" s="610">
        <v>262849.02</v>
      </c>
    </row>
    <row r="36" spans="1:9">
      <c r="A36" s="602" t="s">
        <v>1694</v>
      </c>
      <c r="B36" s="594">
        <v>2021728.32</v>
      </c>
      <c r="C36" s="594">
        <v>0</v>
      </c>
      <c r="D36" s="594">
        <v>380130.92</v>
      </c>
      <c r="E36" s="594">
        <v>0</v>
      </c>
      <c r="F36" s="390">
        <v>0</v>
      </c>
      <c r="G36" s="390">
        <v>0</v>
      </c>
      <c r="H36" s="390">
        <v>0</v>
      </c>
      <c r="I36" s="613">
        <v>1641597.4</v>
      </c>
    </row>
    <row r="37" spans="1:9">
      <c r="A37" s="604" t="s">
        <v>1605</v>
      </c>
      <c r="B37" s="591">
        <v>22254032.916973002</v>
      </c>
      <c r="C37" s="591">
        <v>257901.89289000002</v>
      </c>
      <c r="D37" s="591">
        <v>507291.6042099999</v>
      </c>
      <c r="E37" s="591">
        <v>71474458.439999998</v>
      </c>
      <c r="F37" s="388">
        <v>0</v>
      </c>
      <c r="G37" s="388">
        <v>0</v>
      </c>
      <c r="H37" s="388">
        <v>0</v>
      </c>
      <c r="I37" s="611">
        <v>22004643.205653004</v>
      </c>
    </row>
    <row r="38" spans="1:9">
      <c r="A38" s="599" t="s">
        <v>1695</v>
      </c>
      <c r="B38" s="592"/>
      <c r="C38" s="592"/>
      <c r="D38" s="592"/>
      <c r="E38" s="592"/>
      <c r="F38" s="385"/>
      <c r="G38" s="385"/>
      <c r="H38" s="385"/>
      <c r="I38" s="609"/>
    </row>
    <row r="39" spans="1:9">
      <c r="A39" s="597" t="s">
        <v>1560</v>
      </c>
      <c r="B39" s="590">
        <v>2836286.29</v>
      </c>
      <c r="C39" s="590">
        <v>20970.169999999998</v>
      </c>
      <c r="D39" s="590">
        <v>0</v>
      </c>
      <c r="E39" s="590">
        <v>0</v>
      </c>
      <c r="F39" s="387">
        <v>0</v>
      </c>
      <c r="G39" s="387">
        <v>0</v>
      </c>
      <c r="H39" s="387">
        <v>0</v>
      </c>
      <c r="I39" s="610">
        <v>2857256.46</v>
      </c>
    </row>
    <row r="40" spans="1:9">
      <c r="A40" s="603" t="s">
        <v>1378</v>
      </c>
      <c r="B40" s="590">
        <v>2044109.18</v>
      </c>
      <c r="C40" s="590">
        <v>0</v>
      </c>
      <c r="D40" s="590">
        <v>0</v>
      </c>
      <c r="E40" s="590">
        <v>0</v>
      </c>
      <c r="F40" s="387">
        <v>0</v>
      </c>
      <c r="G40" s="387">
        <v>0</v>
      </c>
      <c r="H40" s="387">
        <v>3000</v>
      </c>
      <c r="I40" s="610">
        <v>2047109.18</v>
      </c>
    </row>
    <row r="41" spans="1:9">
      <c r="A41" s="603" t="s">
        <v>1696</v>
      </c>
      <c r="B41" s="590">
        <v>29082.45</v>
      </c>
      <c r="C41" s="590">
        <v>0</v>
      </c>
      <c r="D41" s="590">
        <v>10925.36</v>
      </c>
      <c r="E41" s="590">
        <v>0</v>
      </c>
      <c r="F41" s="387">
        <v>0</v>
      </c>
      <c r="G41" s="387">
        <v>0</v>
      </c>
      <c r="H41" s="387">
        <v>0</v>
      </c>
      <c r="I41" s="610">
        <v>18157.09</v>
      </c>
    </row>
    <row r="42" spans="1:9" ht="30">
      <c r="A42" s="603" t="s">
        <v>1697</v>
      </c>
      <c r="B42" s="590">
        <v>2166755.36</v>
      </c>
      <c r="C42" s="590">
        <v>0</v>
      </c>
      <c r="D42" s="590">
        <v>192543.91999999993</v>
      </c>
      <c r="E42" s="590">
        <v>0</v>
      </c>
      <c r="F42" s="387">
        <v>0</v>
      </c>
      <c r="G42" s="387">
        <v>0</v>
      </c>
      <c r="H42" s="387">
        <v>0</v>
      </c>
      <c r="I42" s="610">
        <v>1974211.44</v>
      </c>
    </row>
    <row r="43" spans="1:9">
      <c r="A43" s="604" t="s">
        <v>1607</v>
      </c>
      <c r="B43" s="591">
        <v>7076233.2799999993</v>
      </c>
      <c r="C43" s="591">
        <v>20970.169999999998</v>
      </c>
      <c r="D43" s="591">
        <v>203469.27999999991</v>
      </c>
      <c r="E43" s="591">
        <v>0</v>
      </c>
      <c r="F43" s="388">
        <v>0</v>
      </c>
      <c r="G43" s="388">
        <v>0</v>
      </c>
      <c r="H43" s="388">
        <v>3000</v>
      </c>
      <c r="I43" s="611">
        <v>6896734.1699999999</v>
      </c>
    </row>
    <row r="44" spans="1:9" ht="24.95" customHeight="1" thickBot="1">
      <c r="A44" s="620" t="s">
        <v>1608</v>
      </c>
      <c r="B44" s="595">
        <v>29330266.196973003</v>
      </c>
      <c r="C44" s="595">
        <v>278872.06289</v>
      </c>
      <c r="D44" s="595">
        <v>710760.88420999981</v>
      </c>
      <c r="E44" s="595">
        <v>71474458.439999998</v>
      </c>
      <c r="F44" s="391">
        <v>0</v>
      </c>
      <c r="G44" s="391">
        <v>0</v>
      </c>
      <c r="H44" s="391">
        <v>3000</v>
      </c>
      <c r="I44" s="614">
        <v>28901377.375653006</v>
      </c>
    </row>
    <row r="46" spans="1:9" ht="12" customHeight="1">
      <c r="A46" s="710" t="s">
        <v>1698</v>
      </c>
      <c r="B46" s="710"/>
      <c r="C46" s="710"/>
      <c r="D46" s="710"/>
      <c r="E46" s="710"/>
      <c r="F46" s="710"/>
      <c r="G46" s="710"/>
      <c r="H46" s="710"/>
      <c r="I46" s="710"/>
    </row>
    <row r="47" spans="1:9" ht="11.1" customHeight="1">
      <c r="A47" s="710" t="s">
        <v>1699</v>
      </c>
      <c r="B47" s="710"/>
      <c r="C47" s="710"/>
      <c r="D47" s="710"/>
      <c r="E47" s="710"/>
      <c r="F47" s="710"/>
      <c r="G47" s="710"/>
      <c r="H47" s="710"/>
      <c r="I47" s="710"/>
    </row>
    <row r="48" spans="1:9" ht="12" customHeight="1">
      <c r="A48" s="710" t="s">
        <v>1700</v>
      </c>
      <c r="B48" s="710"/>
      <c r="C48" s="710"/>
      <c r="D48" s="710"/>
      <c r="E48" s="710"/>
      <c r="F48" s="710"/>
      <c r="G48" s="710"/>
      <c r="H48" s="710"/>
      <c r="I48" s="710"/>
    </row>
    <row r="49" spans="1:11" ht="12" customHeight="1">
      <c r="A49" s="710" t="s">
        <v>1701</v>
      </c>
      <c r="B49" s="710"/>
      <c r="C49" s="710"/>
      <c r="D49" s="710"/>
      <c r="E49" s="710"/>
      <c r="F49" s="710"/>
      <c r="G49" s="710"/>
      <c r="H49" s="710"/>
      <c r="I49" s="710"/>
    </row>
    <row r="50" spans="1:11" ht="11.1" customHeight="1">
      <c r="A50" s="710" t="s">
        <v>1750</v>
      </c>
      <c r="B50" s="710"/>
      <c r="C50" s="710"/>
      <c r="D50" s="710"/>
      <c r="E50" s="710"/>
      <c r="F50" s="710"/>
      <c r="G50" s="710"/>
      <c r="H50" s="710"/>
      <c r="I50" s="710"/>
    </row>
    <row r="51" spans="1:11" ht="15.75" thickBot="1"/>
    <row r="52" spans="1:11" ht="30">
      <c r="A52" s="384" t="s">
        <v>1702</v>
      </c>
      <c r="B52" s="649" t="s">
        <v>1666</v>
      </c>
      <c r="C52" s="649" t="s">
        <v>1680</v>
      </c>
      <c r="D52" s="649" t="s">
        <v>1681</v>
      </c>
      <c r="E52" s="649" t="s">
        <v>1716</v>
      </c>
      <c r="F52" s="649" t="s">
        <v>1682</v>
      </c>
      <c r="G52" s="649" t="s">
        <v>1683</v>
      </c>
      <c r="H52" s="649" t="s">
        <v>1637</v>
      </c>
      <c r="I52" s="649" t="s">
        <v>1723</v>
      </c>
    </row>
    <row r="53" spans="1:11">
      <c r="A53" s="599" t="s">
        <v>1703</v>
      </c>
      <c r="B53" s="592"/>
      <c r="C53" s="592"/>
      <c r="D53" s="592"/>
      <c r="E53" s="385"/>
      <c r="F53" s="385"/>
      <c r="G53" s="385"/>
      <c r="H53" s="385"/>
      <c r="I53" s="386"/>
    </row>
    <row r="54" spans="1:11">
      <c r="A54" s="601" t="s">
        <v>1704</v>
      </c>
      <c r="B54" s="590">
        <v>0</v>
      </c>
      <c r="C54" s="590">
        <v>0</v>
      </c>
      <c r="D54" s="590">
        <v>0</v>
      </c>
      <c r="E54" s="387">
        <v>0</v>
      </c>
      <c r="F54" s="387">
        <v>0</v>
      </c>
      <c r="G54" s="387">
        <v>0</v>
      </c>
      <c r="H54" s="387">
        <v>0</v>
      </c>
      <c r="I54" s="610">
        <v>0</v>
      </c>
    </row>
    <row r="55" spans="1:11">
      <c r="A55" s="601" t="s">
        <v>1705</v>
      </c>
      <c r="B55" s="590">
        <v>0</v>
      </c>
      <c r="C55" s="590">
        <v>0</v>
      </c>
      <c r="D55" s="590">
        <v>0</v>
      </c>
      <c r="E55" s="387">
        <v>0</v>
      </c>
      <c r="F55" s="387">
        <v>0</v>
      </c>
      <c r="G55" s="387">
        <v>0</v>
      </c>
      <c r="H55" s="387">
        <v>0</v>
      </c>
      <c r="I55" s="610">
        <v>0</v>
      </c>
    </row>
    <row r="56" spans="1:11">
      <c r="A56" s="601" t="s">
        <v>1706</v>
      </c>
      <c r="B56" s="590">
        <v>364950</v>
      </c>
      <c r="C56" s="590">
        <v>948551</v>
      </c>
      <c r="D56" s="590">
        <v>0</v>
      </c>
      <c r="E56" s="387">
        <v>0</v>
      </c>
      <c r="F56" s="387">
        <v>46</v>
      </c>
      <c r="G56" s="467">
        <v>2720</v>
      </c>
      <c r="H56" s="387">
        <v>0</v>
      </c>
      <c r="I56" s="610">
        <v>1316221</v>
      </c>
    </row>
    <row r="57" spans="1:11">
      <c r="A57" s="621" t="s">
        <v>1707</v>
      </c>
      <c r="B57" s="591">
        <v>364950</v>
      </c>
      <c r="C57" s="591">
        <v>948551</v>
      </c>
      <c r="D57" s="591">
        <v>0</v>
      </c>
      <c r="E57" s="388">
        <v>0</v>
      </c>
      <c r="F57" s="388">
        <v>46</v>
      </c>
      <c r="G57" s="468">
        <v>2720</v>
      </c>
      <c r="H57" s="388">
        <v>0</v>
      </c>
      <c r="I57" s="611">
        <v>1316221</v>
      </c>
    </row>
    <row r="58" spans="1:11">
      <c r="A58" s="601" t="s">
        <v>1708</v>
      </c>
      <c r="B58" s="590">
        <v>933808.96</v>
      </c>
      <c r="C58" s="590">
        <v>193186.88</v>
      </c>
      <c r="D58" s="590">
        <v>0</v>
      </c>
      <c r="E58" s="387">
        <v>0</v>
      </c>
      <c r="F58" s="387">
        <v>0</v>
      </c>
      <c r="G58" s="467">
        <v>0</v>
      </c>
      <c r="H58" s="387">
        <v>0</v>
      </c>
      <c r="I58" s="610">
        <v>1126995.8399999999</v>
      </c>
    </row>
    <row r="59" spans="1:11">
      <c r="A59" s="601" t="s">
        <v>1561</v>
      </c>
      <c r="B59" s="590">
        <v>1174960.1499999999</v>
      </c>
      <c r="C59" s="590">
        <v>0</v>
      </c>
      <c r="D59" s="590">
        <v>16301.72</v>
      </c>
      <c r="E59" s="387">
        <v>0</v>
      </c>
      <c r="F59" s="387">
        <v>0</v>
      </c>
      <c r="G59" s="467">
        <v>0</v>
      </c>
      <c r="H59" s="387">
        <v>0</v>
      </c>
      <c r="I59" s="610">
        <v>1158658.43</v>
      </c>
      <c r="K59" s="348"/>
    </row>
    <row r="60" spans="1:11">
      <c r="A60" s="603" t="s">
        <v>1709</v>
      </c>
      <c r="B60" s="590">
        <v>2377629.1800000002</v>
      </c>
      <c r="C60" s="590">
        <v>0</v>
      </c>
      <c r="D60" s="590">
        <v>0</v>
      </c>
      <c r="E60" s="387">
        <v>0</v>
      </c>
      <c r="F60" s="387">
        <v>0</v>
      </c>
      <c r="G60" s="467">
        <v>0</v>
      </c>
      <c r="H60" s="387">
        <v>0</v>
      </c>
      <c r="I60" s="610">
        <v>2377629.1800000002</v>
      </c>
      <c r="K60" s="348"/>
    </row>
    <row r="61" spans="1:11" ht="15.75" thickBot="1">
      <c r="A61" s="620" t="s">
        <v>1710</v>
      </c>
      <c r="B61" s="595">
        <v>4851348.29</v>
      </c>
      <c r="C61" s="595">
        <v>1141737.8799999999</v>
      </c>
      <c r="D61" s="595">
        <v>16301.72</v>
      </c>
      <c r="E61" s="391">
        <v>0</v>
      </c>
      <c r="F61" s="391">
        <v>46</v>
      </c>
      <c r="G61" s="466">
        <v>2720</v>
      </c>
      <c r="H61" s="391">
        <v>0</v>
      </c>
      <c r="I61" s="595">
        <v>5979504.4499999993</v>
      </c>
    </row>
    <row r="62" spans="1:11" ht="15.75" thickBot="1">
      <c r="A62" s="400"/>
      <c r="B62" s="401"/>
      <c r="C62" s="401"/>
      <c r="D62" s="401"/>
      <c r="E62" s="401"/>
      <c r="F62" s="401"/>
      <c r="G62" s="401"/>
      <c r="H62" s="401"/>
      <c r="I62" s="402"/>
    </row>
    <row r="63" spans="1:11" ht="30">
      <c r="A63" s="384" t="s">
        <v>1711</v>
      </c>
      <c r="B63" s="649" t="s">
        <v>1726</v>
      </c>
      <c r="C63" s="403" t="s">
        <v>1680</v>
      </c>
      <c r="D63" s="403" t="s">
        <v>1681</v>
      </c>
      <c r="E63" s="403" t="s">
        <v>1688</v>
      </c>
      <c r="F63" s="403" t="s">
        <v>1682</v>
      </c>
      <c r="G63" s="403" t="s">
        <v>1683</v>
      </c>
      <c r="H63" s="403" t="s">
        <v>1637</v>
      </c>
      <c r="I63" s="649" t="s">
        <v>1727</v>
      </c>
    </row>
    <row r="64" spans="1:11">
      <c r="A64" s="404" t="s">
        <v>1712</v>
      </c>
      <c r="B64" s="397">
        <v>44148787.228833996</v>
      </c>
      <c r="C64" s="397">
        <v>72515.134240000014</v>
      </c>
      <c r="D64" s="397">
        <v>70292.023383999971</v>
      </c>
      <c r="E64" s="397">
        <v>36879.649770000004</v>
      </c>
      <c r="F64" s="397">
        <v>22384.027669999999</v>
      </c>
      <c r="G64" s="469">
        <v>-21634.819010000021</v>
      </c>
      <c r="H64" s="397">
        <v>231270.65430000002</v>
      </c>
      <c r="I64" s="398">
        <v>44136857.238880008</v>
      </c>
    </row>
    <row r="65" spans="1:9">
      <c r="A65" s="404" t="s">
        <v>1713</v>
      </c>
      <c r="B65" s="397">
        <v>29330266.196973003</v>
      </c>
      <c r="C65" s="397">
        <v>278872.06289</v>
      </c>
      <c r="D65" s="397">
        <v>710760.88420999981</v>
      </c>
      <c r="E65" s="397">
        <v>71474458.439999998</v>
      </c>
      <c r="F65" s="397">
        <v>0</v>
      </c>
      <c r="G65" s="469">
        <v>0</v>
      </c>
      <c r="H65" s="397">
        <v>3000</v>
      </c>
      <c r="I65" s="398">
        <v>28901377.375653006</v>
      </c>
    </row>
    <row r="66" spans="1:9" ht="15.75" thickBot="1">
      <c r="A66" s="399" t="s">
        <v>1714</v>
      </c>
      <c r="B66" s="391">
        <v>73479053.425806999</v>
      </c>
      <c r="C66" s="391">
        <v>351387.19712999999</v>
      </c>
      <c r="D66" s="391">
        <v>781052.90759399976</v>
      </c>
      <c r="E66" s="391">
        <v>71511338.089770004</v>
      </c>
      <c r="F66" s="391">
        <v>22384.027669999999</v>
      </c>
      <c r="G66" s="466">
        <v>-21634.819010000021</v>
      </c>
      <c r="H66" s="391">
        <v>234270.65430000002</v>
      </c>
      <c r="I66" s="392">
        <v>73038234.614533007</v>
      </c>
    </row>
    <row r="67" spans="1:9" ht="15.75" thickBot="1">
      <c r="A67" s="405"/>
      <c r="B67" s="397"/>
      <c r="C67" s="397"/>
      <c r="D67" s="397"/>
      <c r="E67" s="397"/>
      <c r="F67" s="397"/>
      <c r="G67" s="397"/>
      <c r="H67" s="397"/>
      <c r="I67" s="397"/>
    </row>
    <row r="68" spans="1:9" ht="30">
      <c r="A68" s="384" t="s">
        <v>1711</v>
      </c>
      <c r="B68" s="649" t="s">
        <v>1726</v>
      </c>
      <c r="C68" s="403" t="s">
        <v>1680</v>
      </c>
      <c r="D68" s="403" t="s">
        <v>1681</v>
      </c>
      <c r="E68" s="403" t="s">
        <v>1688</v>
      </c>
      <c r="F68" s="403" t="s">
        <v>1682</v>
      </c>
      <c r="G68" s="403" t="s">
        <v>1683</v>
      </c>
      <c r="H68" s="403" t="s">
        <v>1637</v>
      </c>
      <c r="I68" s="649" t="s">
        <v>1727</v>
      </c>
    </row>
    <row r="69" spans="1:9" ht="15.75" thickBot="1">
      <c r="A69" s="406" t="s">
        <v>1375</v>
      </c>
      <c r="B69" s="407">
        <v>4851348.29</v>
      </c>
      <c r="C69" s="407">
        <v>1141737.8799999999</v>
      </c>
      <c r="D69" s="407">
        <v>16301.72</v>
      </c>
      <c r="E69" s="407">
        <v>0</v>
      </c>
      <c r="F69" s="407">
        <v>46</v>
      </c>
      <c r="G69" s="470">
        <v>2720</v>
      </c>
      <c r="H69" s="407">
        <v>0</v>
      </c>
      <c r="I69" s="408">
        <v>5979504.4499999993</v>
      </c>
    </row>
  </sheetData>
  <mergeCells count="3">
    <mergeCell ref="A1:I1"/>
    <mergeCell ref="A3:I3"/>
    <mergeCell ref="A2:I2"/>
  </mergeCells>
  <pageMargins left="0" right="0" top="0" bottom="0" header="0.31496062992125984" footer="0.31496062992125984"/>
  <pageSetup paperSize="9"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70"/>
  <sheetViews>
    <sheetView topLeftCell="A43" zoomScaleNormal="100" workbookViewId="0">
      <selection activeCell="L64" sqref="L64"/>
    </sheetView>
  </sheetViews>
  <sheetFormatPr baseColWidth="10" defaultRowHeight="15"/>
  <cols>
    <col min="1" max="1" width="47" customWidth="1"/>
    <col min="2" max="2" width="16.42578125" customWidth="1"/>
    <col min="3" max="3" width="14" customWidth="1"/>
    <col min="4" max="4" width="15.85546875" customWidth="1"/>
    <col min="5" max="5" width="10.85546875" bestFit="1" customWidth="1"/>
    <col min="6" max="6" width="12.140625" bestFit="1" customWidth="1"/>
    <col min="7" max="7" width="18.28515625" customWidth="1"/>
    <col min="8" max="8" width="16.140625" bestFit="1" customWidth="1"/>
    <col min="9" max="9" width="14.7109375" customWidth="1"/>
    <col min="11" max="11" width="13.42578125" bestFit="1" customWidth="1"/>
  </cols>
  <sheetData>
    <row r="1" spans="1:9">
      <c r="A1" s="758" t="s">
        <v>1742</v>
      </c>
      <c r="B1" s="759"/>
      <c r="C1" s="759"/>
      <c r="D1" s="759"/>
      <c r="E1" s="759"/>
      <c r="F1" s="759"/>
      <c r="G1" s="759"/>
      <c r="H1" s="759"/>
      <c r="I1" s="760"/>
    </row>
    <row r="2" spans="1:9">
      <c r="A2" s="764" t="s">
        <v>1722</v>
      </c>
      <c r="B2" s="765"/>
      <c r="C2" s="765"/>
      <c r="D2" s="765"/>
      <c r="E2" s="765"/>
      <c r="F2" s="765"/>
      <c r="G2" s="765"/>
      <c r="H2" s="765"/>
      <c r="I2" s="766"/>
    </row>
    <row r="3" spans="1:9">
      <c r="A3" s="761" t="s">
        <v>1724</v>
      </c>
      <c r="B3" s="762"/>
      <c r="C3" s="762"/>
      <c r="D3" s="762"/>
      <c r="E3" s="762"/>
      <c r="F3" s="762"/>
      <c r="G3" s="762"/>
      <c r="H3" s="762"/>
      <c r="I3" s="763"/>
    </row>
    <row r="4" spans="1:9" ht="15.75" thickBot="1"/>
    <row r="5" spans="1:9" ht="30">
      <c r="A5" s="384" t="s">
        <v>1679</v>
      </c>
      <c r="B5" s="649" t="s">
        <v>1684</v>
      </c>
      <c r="C5" s="649" t="s">
        <v>1680</v>
      </c>
      <c r="D5" s="649" t="s">
        <v>1681</v>
      </c>
      <c r="E5" s="649" t="s">
        <v>1716</v>
      </c>
      <c r="F5" s="649" t="s">
        <v>1682</v>
      </c>
      <c r="G5" s="649" t="s">
        <v>1683</v>
      </c>
      <c r="H5" s="649" t="s">
        <v>1637</v>
      </c>
      <c r="I5" s="650" t="s">
        <v>1721</v>
      </c>
    </row>
    <row r="6" spans="1:9" ht="30">
      <c r="A6" s="596" t="s">
        <v>1601</v>
      </c>
      <c r="B6" s="622"/>
      <c r="C6" s="622"/>
      <c r="D6" s="622"/>
      <c r="E6" s="622"/>
      <c r="F6" s="622"/>
      <c r="G6" s="622"/>
      <c r="H6" s="287"/>
      <c r="I6" s="626"/>
    </row>
    <row r="7" spans="1:9">
      <c r="A7" s="597" t="s">
        <v>1554</v>
      </c>
      <c r="B7" s="590">
        <v>1069522.6138590002</v>
      </c>
      <c r="C7" s="624">
        <v>0</v>
      </c>
      <c r="D7" s="624">
        <v>8671.8894689999997</v>
      </c>
      <c r="E7" s="624">
        <v>2080.6906100000001</v>
      </c>
      <c r="F7" s="624">
        <v>0</v>
      </c>
      <c r="G7" s="624">
        <v>-960.18988200000001</v>
      </c>
      <c r="H7" s="413">
        <v>0</v>
      </c>
      <c r="I7" s="627">
        <v>1059890.5345080001</v>
      </c>
    </row>
    <row r="8" spans="1:9">
      <c r="A8" s="597" t="s">
        <v>1555</v>
      </c>
      <c r="B8" s="590">
        <v>5499142.1157920016</v>
      </c>
      <c r="C8" s="624">
        <v>6579.60275</v>
      </c>
      <c r="D8" s="624">
        <v>9649.8910749999995</v>
      </c>
      <c r="E8" s="624">
        <v>1158.50415</v>
      </c>
      <c r="F8" s="624">
        <v>0</v>
      </c>
      <c r="G8" s="624">
        <v>-138.15362200001499</v>
      </c>
      <c r="H8" s="413">
        <v>0</v>
      </c>
      <c r="I8" s="627">
        <v>5495933.6738450006</v>
      </c>
    </row>
    <row r="9" spans="1:9">
      <c r="A9" s="597" t="s">
        <v>1553</v>
      </c>
      <c r="B9" s="590">
        <v>17573456.221999995</v>
      </c>
      <c r="C9" s="624">
        <v>65340.546920000001</v>
      </c>
      <c r="D9" s="624">
        <v>23650.742979999999</v>
      </c>
      <c r="E9" s="624">
        <v>29346.281910000002</v>
      </c>
      <c r="F9" s="624">
        <v>21958.646129999997</v>
      </c>
      <c r="G9" s="624">
        <v>-19608.015925</v>
      </c>
      <c r="H9" s="413">
        <v>0</v>
      </c>
      <c r="I9" s="627">
        <v>17595538.010014996</v>
      </c>
    </row>
    <row r="10" spans="1:9">
      <c r="A10" s="597" t="s">
        <v>1373</v>
      </c>
      <c r="B10" s="590">
        <v>0</v>
      </c>
      <c r="C10" s="590">
        <v>0</v>
      </c>
      <c r="D10" s="590">
        <v>0</v>
      </c>
      <c r="E10" s="590">
        <v>0</v>
      </c>
      <c r="F10" s="590">
        <v>0</v>
      </c>
      <c r="G10" s="590">
        <v>0</v>
      </c>
      <c r="H10" s="387">
        <v>0</v>
      </c>
      <c r="I10" s="627">
        <v>0</v>
      </c>
    </row>
    <row r="11" spans="1:9">
      <c r="A11" s="597" t="s">
        <v>1595</v>
      </c>
      <c r="B11" s="590">
        <v>17717775.969999999</v>
      </c>
      <c r="C11" s="624">
        <v>0</v>
      </c>
      <c r="D11" s="624">
        <v>0</v>
      </c>
      <c r="E11" s="624">
        <v>67.763070000000013</v>
      </c>
      <c r="F11" s="624">
        <v>0</v>
      </c>
      <c r="G11" s="624">
        <v>0</v>
      </c>
      <c r="H11" s="413">
        <v>231270.65</v>
      </c>
      <c r="I11" s="627">
        <v>17725257.690000001</v>
      </c>
    </row>
    <row r="12" spans="1:9" ht="30">
      <c r="A12" s="598" t="s">
        <v>1602</v>
      </c>
      <c r="B12" s="591">
        <v>41859896.921650998</v>
      </c>
      <c r="C12" s="591">
        <v>71920.149669999999</v>
      </c>
      <c r="D12" s="591">
        <v>41972.523524000004</v>
      </c>
      <c r="E12" s="591">
        <v>32653.239740000005</v>
      </c>
      <c r="F12" s="591">
        <v>21958.646129999997</v>
      </c>
      <c r="G12" s="625">
        <v>-20706.359429000015</v>
      </c>
      <c r="H12" s="388">
        <v>231270.65</v>
      </c>
      <c r="I12" s="611">
        <v>41876619.908367999</v>
      </c>
    </row>
    <row r="13" spans="1:9">
      <c r="A13" s="599" t="s">
        <v>1685</v>
      </c>
      <c r="B13" s="622"/>
      <c r="C13" s="622"/>
      <c r="D13" s="622"/>
      <c r="E13" s="622"/>
      <c r="F13" s="622"/>
      <c r="G13" s="622"/>
      <c r="H13" s="287"/>
      <c r="I13" s="626"/>
    </row>
    <row r="14" spans="1:9">
      <c r="A14" s="600" t="s">
        <v>1686</v>
      </c>
      <c r="B14" s="623"/>
      <c r="C14" s="623"/>
      <c r="D14" s="623"/>
      <c r="E14" s="623"/>
      <c r="F14" s="623"/>
      <c r="G14" s="623"/>
      <c r="H14" s="414"/>
      <c r="I14" s="628"/>
    </row>
    <row r="15" spans="1:9" ht="30">
      <c r="A15" s="601" t="s">
        <v>1374</v>
      </c>
      <c r="B15" s="590">
        <v>0</v>
      </c>
      <c r="C15" s="590">
        <v>0</v>
      </c>
      <c r="D15" s="590"/>
      <c r="E15" s="590">
        <v>0</v>
      </c>
      <c r="F15" s="590">
        <v>0</v>
      </c>
      <c r="G15" s="590">
        <v>0</v>
      </c>
      <c r="H15" s="387">
        <v>0</v>
      </c>
      <c r="I15" s="658">
        <v>0</v>
      </c>
    </row>
    <row r="16" spans="1:9" ht="30">
      <c r="A16" s="602" t="s">
        <v>1598</v>
      </c>
      <c r="B16" s="594">
        <v>0</v>
      </c>
      <c r="C16" s="594">
        <v>0</v>
      </c>
      <c r="D16" s="594">
        <v>0</v>
      </c>
      <c r="E16" s="594">
        <v>0</v>
      </c>
      <c r="F16" s="594">
        <v>0</v>
      </c>
      <c r="G16" s="594">
        <v>0</v>
      </c>
      <c r="H16" s="390">
        <v>0</v>
      </c>
      <c r="I16" s="659">
        <v>0</v>
      </c>
    </row>
    <row r="17" spans="1:12" ht="30">
      <c r="A17" s="603" t="s">
        <v>1597</v>
      </c>
      <c r="B17" s="590">
        <v>0</v>
      </c>
      <c r="C17" s="590">
        <v>0</v>
      </c>
      <c r="D17" s="590">
        <v>0</v>
      </c>
      <c r="E17" s="590">
        <v>0</v>
      </c>
      <c r="F17" s="590">
        <v>0</v>
      </c>
      <c r="G17" s="590">
        <v>0</v>
      </c>
      <c r="H17" s="387">
        <v>0</v>
      </c>
      <c r="I17" s="658">
        <v>0</v>
      </c>
    </row>
    <row r="18" spans="1:12" ht="30">
      <c r="A18" s="602" t="s">
        <v>1592</v>
      </c>
      <c r="B18" s="594">
        <v>0</v>
      </c>
      <c r="C18" s="594">
        <v>0</v>
      </c>
      <c r="D18" s="594">
        <v>0</v>
      </c>
      <c r="E18" s="594">
        <v>0</v>
      </c>
      <c r="F18" s="594">
        <v>0</v>
      </c>
      <c r="G18" s="594">
        <v>0</v>
      </c>
      <c r="H18" s="390">
        <v>0</v>
      </c>
      <c r="I18" s="659">
        <v>0</v>
      </c>
    </row>
    <row r="19" spans="1:12">
      <c r="A19" s="604" t="s">
        <v>1599</v>
      </c>
      <c r="B19" s="591">
        <v>0</v>
      </c>
      <c r="C19" s="591">
        <v>0</v>
      </c>
      <c r="D19" s="591">
        <v>0</v>
      </c>
      <c r="E19" s="591">
        <v>0</v>
      </c>
      <c r="F19" s="591">
        <v>0</v>
      </c>
      <c r="G19" s="591">
        <v>0</v>
      </c>
      <c r="H19" s="388">
        <v>0</v>
      </c>
      <c r="I19" s="660">
        <v>0</v>
      </c>
    </row>
    <row r="20" spans="1:12" ht="15.75" thickBot="1">
      <c r="A20" s="605" t="s">
        <v>1600</v>
      </c>
      <c r="B20" s="595">
        <v>41859896.921650998</v>
      </c>
      <c r="C20" s="595">
        <v>71920.149669999999</v>
      </c>
      <c r="D20" s="595">
        <v>41972.523524000004</v>
      </c>
      <c r="E20" s="595">
        <v>32653.239740000005</v>
      </c>
      <c r="F20" s="595">
        <v>21958.646129999997</v>
      </c>
      <c r="G20" s="608">
        <v>-20706.359429000015</v>
      </c>
      <c r="H20" s="391">
        <v>231270.65</v>
      </c>
      <c r="I20" s="614">
        <v>41876619.908367999</v>
      </c>
    </row>
    <row r="21" spans="1:12" ht="15.75" thickBot="1">
      <c r="A21" s="415"/>
      <c r="B21" s="394"/>
      <c r="C21" s="394"/>
      <c r="D21" s="394"/>
      <c r="E21" s="394"/>
      <c r="F21" s="394"/>
      <c r="G21" s="394"/>
      <c r="H21" s="394"/>
      <c r="I21" s="416"/>
    </row>
    <row r="22" spans="1:12" ht="30">
      <c r="A22" s="384" t="s">
        <v>1717</v>
      </c>
      <c r="B22" s="649" t="s">
        <v>1666</v>
      </c>
      <c r="C22" s="649" t="s">
        <v>1680</v>
      </c>
      <c r="D22" s="649" t="s">
        <v>1681</v>
      </c>
      <c r="E22" s="649" t="s">
        <v>1716</v>
      </c>
      <c r="F22" s="649" t="s">
        <v>1682</v>
      </c>
      <c r="G22" s="649" t="s">
        <v>1683</v>
      </c>
      <c r="H22" s="649" t="s">
        <v>1637</v>
      </c>
      <c r="I22" s="650" t="s">
        <v>1723</v>
      </c>
    </row>
    <row r="23" spans="1:12">
      <c r="A23" s="596" t="s">
        <v>1594</v>
      </c>
      <c r="B23" s="629"/>
      <c r="C23" s="629"/>
      <c r="D23" s="283"/>
      <c r="E23" s="283"/>
      <c r="F23" s="283"/>
      <c r="G23" s="283"/>
      <c r="H23" s="283"/>
      <c r="I23" s="411"/>
    </row>
    <row r="24" spans="1:12">
      <c r="A24" s="597" t="s">
        <v>1689</v>
      </c>
      <c r="B24" s="590">
        <v>13920742.962543001</v>
      </c>
      <c r="C24" s="624">
        <v>126653.98123999999</v>
      </c>
      <c r="D24" s="624">
        <v>120158.79781</v>
      </c>
      <c r="E24" s="624">
        <v>64718.033799999997</v>
      </c>
      <c r="F24" s="413">
        <v>0</v>
      </c>
      <c r="G24" s="413">
        <v>0</v>
      </c>
      <c r="H24" s="413">
        <v>0</v>
      </c>
      <c r="I24" s="627">
        <v>13927238.145973003</v>
      </c>
    </row>
    <row r="25" spans="1:12">
      <c r="A25" s="597" t="s">
        <v>1690</v>
      </c>
      <c r="B25" s="590">
        <v>1265054.4685199994</v>
      </c>
      <c r="C25" s="624">
        <v>35519.90165</v>
      </c>
      <c r="D25" s="624">
        <v>3262.2264</v>
      </c>
      <c r="E25" s="624">
        <v>6756.4246399999993</v>
      </c>
      <c r="F25" s="413">
        <v>0</v>
      </c>
      <c r="G25" s="413">
        <v>0</v>
      </c>
      <c r="H25" s="413">
        <v>0</v>
      </c>
      <c r="I25" s="627">
        <v>1297312.1437699993</v>
      </c>
    </row>
    <row r="26" spans="1:12">
      <c r="A26" s="615" t="s">
        <v>1550</v>
      </c>
      <c r="B26" s="630">
        <v>15185797.431063</v>
      </c>
      <c r="C26" s="630">
        <v>162173.88289000001</v>
      </c>
      <c r="D26" s="630">
        <v>123421.02421</v>
      </c>
      <c r="E26" s="630">
        <v>71474.458440000002</v>
      </c>
      <c r="F26" s="417">
        <v>0</v>
      </c>
      <c r="G26" s="417">
        <v>0</v>
      </c>
      <c r="H26" s="417">
        <v>0</v>
      </c>
      <c r="I26" s="619">
        <v>15224550.289743003</v>
      </c>
      <c r="K26" s="3"/>
    </row>
    <row r="27" spans="1:12">
      <c r="A27" s="597" t="s">
        <v>1559</v>
      </c>
      <c r="B27" s="590">
        <v>500000</v>
      </c>
      <c r="C27" s="590">
        <v>0</v>
      </c>
      <c r="D27" s="590">
        <v>0</v>
      </c>
      <c r="E27" s="590">
        <v>0</v>
      </c>
      <c r="F27" s="387">
        <v>0</v>
      </c>
      <c r="G27" s="387">
        <v>0</v>
      </c>
      <c r="H27" s="387">
        <v>0</v>
      </c>
      <c r="I27" s="610">
        <v>500000</v>
      </c>
    </row>
    <row r="28" spans="1:12">
      <c r="A28" s="597" t="s">
        <v>1691</v>
      </c>
      <c r="B28" s="590">
        <v>112498.70272</v>
      </c>
      <c r="C28" s="590">
        <v>0</v>
      </c>
      <c r="D28" s="590">
        <v>0</v>
      </c>
      <c r="E28" s="590">
        <v>0</v>
      </c>
      <c r="F28" s="387">
        <v>0</v>
      </c>
      <c r="G28" s="387">
        <v>0</v>
      </c>
      <c r="H28" s="387">
        <v>0</v>
      </c>
      <c r="I28" s="610">
        <v>112498.70272</v>
      </c>
    </row>
    <row r="29" spans="1:12">
      <c r="A29" s="597" t="s">
        <v>1692</v>
      </c>
      <c r="B29" s="590">
        <v>149975.98000000001</v>
      </c>
      <c r="C29" s="590">
        <v>0</v>
      </c>
      <c r="D29" s="590">
        <v>2242.3580000000075</v>
      </c>
      <c r="E29" s="590">
        <v>0</v>
      </c>
      <c r="F29" s="387">
        <v>0</v>
      </c>
      <c r="G29" s="387">
        <v>0</v>
      </c>
      <c r="H29" s="387">
        <v>0</v>
      </c>
      <c r="I29" s="627">
        <v>147733.622</v>
      </c>
    </row>
    <row r="30" spans="1:12">
      <c r="A30" s="597" t="s">
        <v>1693</v>
      </c>
      <c r="B30" s="618">
        <v>381065.84318999999</v>
      </c>
      <c r="C30" s="618">
        <v>0</v>
      </c>
      <c r="D30" s="618">
        <v>0</v>
      </c>
      <c r="E30" s="618">
        <v>0</v>
      </c>
      <c r="F30" s="396">
        <v>0</v>
      </c>
      <c r="G30" s="396">
        <v>0</v>
      </c>
      <c r="H30" s="396">
        <v>0</v>
      </c>
      <c r="I30" s="627">
        <v>381065.84318999999</v>
      </c>
    </row>
    <row r="31" spans="1:12">
      <c r="A31" s="615" t="s">
        <v>1549</v>
      </c>
      <c r="B31" s="630">
        <v>1143540.5259099999</v>
      </c>
      <c r="C31" s="630">
        <v>0</v>
      </c>
      <c r="D31" s="630">
        <v>2242.3580000000075</v>
      </c>
      <c r="E31" s="630">
        <v>0</v>
      </c>
      <c r="F31" s="417">
        <v>0</v>
      </c>
      <c r="G31" s="417">
        <v>0</v>
      </c>
      <c r="H31" s="417">
        <v>0</v>
      </c>
      <c r="I31" s="619">
        <v>1141298.1679099998</v>
      </c>
    </row>
    <row r="32" spans="1:12" ht="27.95" customHeight="1">
      <c r="A32" s="603" t="s">
        <v>1377</v>
      </c>
      <c r="B32" s="590">
        <v>526753.85</v>
      </c>
      <c r="C32" s="590">
        <v>0</v>
      </c>
      <c r="D32" s="590">
        <v>4630.8100000000004</v>
      </c>
      <c r="E32" s="590">
        <v>0</v>
      </c>
      <c r="F32" s="387">
        <v>0</v>
      </c>
      <c r="G32" s="387">
        <v>0</v>
      </c>
      <c r="H32" s="387">
        <v>0</v>
      </c>
      <c r="I32" s="627">
        <v>522123.04</v>
      </c>
      <c r="K32" s="387"/>
      <c r="L32" s="348"/>
    </row>
    <row r="33" spans="1:9" ht="30">
      <c r="A33" s="602" t="s">
        <v>1603</v>
      </c>
      <c r="B33" s="594">
        <v>526753.85</v>
      </c>
      <c r="C33" s="594">
        <v>0</v>
      </c>
      <c r="D33" s="594">
        <v>4630.8100000000004</v>
      </c>
      <c r="E33" s="594">
        <v>0</v>
      </c>
      <c r="F33" s="390">
        <v>0</v>
      </c>
      <c r="G33" s="390">
        <v>0</v>
      </c>
      <c r="H33" s="390">
        <v>0</v>
      </c>
      <c r="I33" s="613">
        <v>522123.04</v>
      </c>
    </row>
    <row r="34" spans="1:9">
      <c r="A34" s="603" t="s">
        <v>1556</v>
      </c>
      <c r="B34" s="590">
        <v>0</v>
      </c>
      <c r="C34" s="590">
        <v>0</v>
      </c>
      <c r="D34" s="590">
        <v>0</v>
      </c>
      <c r="E34" s="590">
        <v>0</v>
      </c>
      <c r="F34" s="387">
        <v>0</v>
      </c>
      <c r="G34" s="387">
        <v>0</v>
      </c>
      <c r="H34" s="387">
        <v>0</v>
      </c>
      <c r="I34" s="610">
        <v>0</v>
      </c>
    </row>
    <row r="35" spans="1:9">
      <c r="A35" s="603" t="s">
        <v>1611</v>
      </c>
      <c r="B35" s="590">
        <v>0</v>
      </c>
      <c r="C35" s="590">
        <v>0</v>
      </c>
      <c r="D35" s="590">
        <v>0</v>
      </c>
      <c r="E35" s="590">
        <v>0</v>
      </c>
      <c r="F35" s="387">
        <v>0</v>
      </c>
      <c r="G35" s="387">
        <v>0</v>
      </c>
      <c r="H35" s="387">
        <v>0</v>
      </c>
      <c r="I35" s="610">
        <v>0</v>
      </c>
    </row>
    <row r="36" spans="1:9">
      <c r="A36" s="602" t="s">
        <v>1694</v>
      </c>
      <c r="B36" s="594">
        <v>0</v>
      </c>
      <c r="C36" s="594">
        <v>0</v>
      </c>
      <c r="D36" s="594">
        <v>0</v>
      </c>
      <c r="E36" s="594">
        <v>0</v>
      </c>
      <c r="F36" s="390">
        <v>0</v>
      </c>
      <c r="G36" s="390">
        <v>0</v>
      </c>
      <c r="H36" s="390">
        <v>0</v>
      </c>
      <c r="I36" s="613">
        <v>0</v>
      </c>
    </row>
    <row r="37" spans="1:9">
      <c r="A37" s="604" t="s">
        <v>1605</v>
      </c>
      <c r="B37" s="591">
        <v>16856091.806972999</v>
      </c>
      <c r="C37" s="591">
        <v>162173.88289000001</v>
      </c>
      <c r="D37" s="591">
        <v>130294.19221000001</v>
      </c>
      <c r="E37" s="591">
        <v>71474.458440000002</v>
      </c>
      <c r="F37" s="388">
        <v>0</v>
      </c>
      <c r="G37" s="388">
        <v>0</v>
      </c>
      <c r="H37" s="388">
        <v>0</v>
      </c>
      <c r="I37" s="611">
        <v>16887971.497653004</v>
      </c>
    </row>
    <row r="38" spans="1:9">
      <c r="A38" s="599" t="s">
        <v>1695</v>
      </c>
      <c r="B38" s="631"/>
      <c r="C38" s="631"/>
      <c r="D38" s="631"/>
      <c r="E38" s="631"/>
      <c r="F38" s="418"/>
      <c r="G38" s="418"/>
      <c r="H38" s="418"/>
      <c r="I38" s="609"/>
    </row>
    <row r="39" spans="1:9">
      <c r="A39" s="597" t="s">
        <v>1560</v>
      </c>
      <c r="B39" s="590">
        <v>2836286.2895399998</v>
      </c>
      <c r="C39" s="590">
        <v>20970.169999999998</v>
      </c>
      <c r="D39" s="590">
        <v>0</v>
      </c>
      <c r="E39" s="590">
        <v>0</v>
      </c>
      <c r="F39" s="387">
        <v>0</v>
      </c>
      <c r="G39" s="387">
        <v>0</v>
      </c>
      <c r="H39" s="387">
        <v>0</v>
      </c>
      <c r="I39" s="610">
        <v>2857256.4595399997</v>
      </c>
    </row>
    <row r="40" spans="1:9">
      <c r="A40" s="603" t="s">
        <v>1378</v>
      </c>
      <c r="B40" s="590">
        <v>2044109.17931</v>
      </c>
      <c r="C40" s="590">
        <v>0</v>
      </c>
      <c r="D40" s="590">
        <v>0</v>
      </c>
      <c r="E40" s="590">
        <v>0</v>
      </c>
      <c r="F40" s="387">
        <v>0</v>
      </c>
      <c r="G40" s="387">
        <v>0</v>
      </c>
      <c r="H40" s="387">
        <v>3000</v>
      </c>
      <c r="I40" s="610">
        <v>2047109.17931</v>
      </c>
    </row>
    <row r="41" spans="1:9">
      <c r="A41" s="603" t="s">
        <v>1696</v>
      </c>
      <c r="B41" s="590">
        <v>0</v>
      </c>
      <c r="C41" s="590">
        <v>0</v>
      </c>
      <c r="D41" s="590">
        <v>0</v>
      </c>
      <c r="E41" s="590">
        <v>0</v>
      </c>
      <c r="F41" s="387">
        <v>0</v>
      </c>
      <c r="G41" s="387">
        <v>0</v>
      </c>
      <c r="H41" s="387">
        <v>0</v>
      </c>
      <c r="I41" s="610">
        <v>0</v>
      </c>
    </row>
    <row r="42" spans="1:9" ht="30">
      <c r="A42" s="603" t="s">
        <v>1697</v>
      </c>
      <c r="B42" s="590">
        <v>2166755.3566799997</v>
      </c>
      <c r="C42" s="590">
        <v>0</v>
      </c>
      <c r="D42" s="590">
        <v>192543.91667999979</v>
      </c>
      <c r="E42" s="590">
        <v>0</v>
      </c>
      <c r="F42" s="387">
        <v>0</v>
      </c>
      <c r="G42" s="387">
        <v>0</v>
      </c>
      <c r="H42" s="387">
        <v>0</v>
      </c>
      <c r="I42" s="610">
        <v>1974211.44</v>
      </c>
    </row>
    <row r="43" spans="1:9">
      <c r="A43" s="604" t="s">
        <v>1607</v>
      </c>
      <c r="B43" s="591">
        <v>7047150.82553</v>
      </c>
      <c r="C43" s="591">
        <v>20970.169999999998</v>
      </c>
      <c r="D43" s="591">
        <v>192543.91667999979</v>
      </c>
      <c r="E43" s="591">
        <v>0</v>
      </c>
      <c r="F43" s="388">
        <v>0</v>
      </c>
      <c r="G43" s="388">
        <v>0</v>
      </c>
      <c r="H43" s="388">
        <v>3000</v>
      </c>
      <c r="I43" s="611">
        <v>6878577.0788499992</v>
      </c>
    </row>
    <row r="44" spans="1:9" ht="20.25" customHeight="1" thickBot="1">
      <c r="A44" s="605" t="s">
        <v>1608</v>
      </c>
      <c r="B44" s="595">
        <v>23903242.632502999</v>
      </c>
      <c r="C44" s="595">
        <v>183144.05288999999</v>
      </c>
      <c r="D44" s="595">
        <v>322838.1088899998</v>
      </c>
      <c r="E44" s="595">
        <v>71474.458440000002</v>
      </c>
      <c r="F44" s="391">
        <v>0</v>
      </c>
      <c r="G44" s="391">
        <v>0</v>
      </c>
      <c r="H44" s="391">
        <v>3000</v>
      </c>
      <c r="I44" s="614">
        <v>23766548.576503001</v>
      </c>
    </row>
    <row r="46" spans="1:9" ht="12" customHeight="1">
      <c r="A46" s="710" t="s">
        <v>1698</v>
      </c>
      <c r="B46" s="710"/>
      <c r="C46" s="710"/>
      <c r="D46" s="710"/>
      <c r="E46" s="710"/>
      <c r="F46" s="710"/>
      <c r="G46" s="710"/>
      <c r="H46" s="710"/>
      <c r="I46" s="710"/>
    </row>
    <row r="47" spans="1:9" ht="12" customHeight="1">
      <c r="A47" s="710" t="s">
        <v>1699</v>
      </c>
      <c r="B47" s="710"/>
      <c r="C47" s="710"/>
      <c r="D47" s="710"/>
      <c r="E47" s="710"/>
      <c r="F47" s="710"/>
      <c r="G47" s="710"/>
      <c r="H47" s="710"/>
      <c r="I47" s="710"/>
    </row>
    <row r="48" spans="1:9" ht="12" customHeight="1">
      <c r="A48" s="710" t="s">
        <v>1700</v>
      </c>
      <c r="B48" s="710"/>
      <c r="C48" s="710"/>
      <c r="D48" s="710"/>
      <c r="E48" s="710"/>
      <c r="F48" s="710"/>
      <c r="G48" s="710"/>
      <c r="H48" s="710"/>
      <c r="I48" s="710"/>
    </row>
    <row r="49" spans="1:11" ht="12" customHeight="1">
      <c r="A49" s="710" t="s">
        <v>1701</v>
      </c>
      <c r="B49" s="710"/>
      <c r="C49" s="710"/>
      <c r="D49" s="710"/>
      <c r="E49" s="710"/>
      <c r="F49" s="710"/>
      <c r="G49" s="710"/>
      <c r="H49" s="710"/>
      <c r="I49" s="710"/>
    </row>
    <row r="50" spans="1:11" ht="12" customHeight="1">
      <c r="A50" s="710" t="s">
        <v>1750</v>
      </c>
      <c r="B50" s="710"/>
      <c r="C50" s="710"/>
      <c r="D50" s="710"/>
      <c r="E50" s="710"/>
      <c r="F50" s="710"/>
      <c r="G50" s="710"/>
      <c r="H50" s="710"/>
      <c r="I50" s="710"/>
    </row>
    <row r="51" spans="1:11">
      <c r="A51" s="711"/>
      <c r="B51" s="711"/>
      <c r="C51" s="711"/>
      <c r="D51" s="711"/>
      <c r="E51" s="711"/>
      <c r="F51" s="711"/>
      <c r="G51" s="711"/>
      <c r="H51" s="711"/>
      <c r="I51" s="711"/>
    </row>
    <row r="52" spans="1:11" ht="15.75" thickBot="1"/>
    <row r="53" spans="1:11" ht="39.75" customHeight="1">
      <c r="A53" s="384" t="s">
        <v>1702</v>
      </c>
      <c r="B53" s="473" t="s">
        <v>1725</v>
      </c>
      <c r="C53" s="649" t="s">
        <v>1680</v>
      </c>
      <c r="D53" s="649" t="s">
        <v>1681</v>
      </c>
      <c r="E53" s="649" t="s">
        <v>1716</v>
      </c>
      <c r="F53" s="649" t="s">
        <v>1682</v>
      </c>
      <c r="G53" s="649" t="s">
        <v>1683</v>
      </c>
      <c r="H53" s="649" t="s">
        <v>1637</v>
      </c>
      <c r="I53" s="650" t="s">
        <v>1723</v>
      </c>
    </row>
    <row r="54" spans="1:11">
      <c r="A54" s="599" t="s">
        <v>1703</v>
      </c>
      <c r="B54" s="634"/>
      <c r="C54" s="634"/>
      <c r="D54" s="409"/>
      <c r="E54" s="409"/>
      <c r="F54" s="409"/>
      <c r="G54" s="409"/>
      <c r="H54" s="409"/>
      <c r="I54" s="410"/>
    </row>
    <row r="55" spans="1:11">
      <c r="A55" s="603" t="s">
        <v>1704</v>
      </c>
      <c r="B55" s="590">
        <v>0</v>
      </c>
      <c r="C55" s="590">
        <v>0</v>
      </c>
      <c r="D55" s="387">
        <v>0</v>
      </c>
      <c r="E55" s="387">
        <v>0</v>
      </c>
      <c r="F55" s="387">
        <v>0</v>
      </c>
      <c r="G55" s="387">
        <v>0</v>
      </c>
      <c r="H55" s="387">
        <v>0</v>
      </c>
      <c r="I55" s="610">
        <v>0</v>
      </c>
    </row>
    <row r="56" spans="1:11">
      <c r="A56" s="603" t="s">
        <v>1705</v>
      </c>
      <c r="B56" s="590">
        <v>0</v>
      </c>
      <c r="C56" s="590">
        <v>0</v>
      </c>
      <c r="D56" s="387">
        <v>0</v>
      </c>
      <c r="E56" s="387">
        <v>0</v>
      </c>
      <c r="F56" s="387">
        <v>0</v>
      </c>
      <c r="G56" s="387">
        <v>0</v>
      </c>
      <c r="H56" s="387">
        <v>0</v>
      </c>
      <c r="I56" s="610">
        <v>0</v>
      </c>
    </row>
    <row r="57" spans="1:11" ht="14.25" customHeight="1">
      <c r="A57" s="603" t="s">
        <v>1706</v>
      </c>
      <c r="B57" s="590">
        <v>364950</v>
      </c>
      <c r="C57" s="590">
        <v>948551</v>
      </c>
      <c r="D57" s="387">
        <v>0</v>
      </c>
      <c r="E57" s="387">
        <v>0</v>
      </c>
      <c r="F57" s="387">
        <v>46</v>
      </c>
      <c r="G57" s="467">
        <v>2720</v>
      </c>
      <c r="H57" s="387">
        <v>0</v>
      </c>
      <c r="I57" s="610">
        <v>1316221</v>
      </c>
    </row>
    <row r="58" spans="1:11">
      <c r="A58" s="604" t="s">
        <v>1707</v>
      </c>
      <c r="B58" s="591">
        <v>364950</v>
      </c>
      <c r="C58" s="591">
        <v>948551</v>
      </c>
      <c r="D58" s="388">
        <v>0</v>
      </c>
      <c r="E58" s="388">
        <v>0</v>
      </c>
      <c r="F58" s="388">
        <v>46</v>
      </c>
      <c r="G58" s="468">
        <v>2720</v>
      </c>
      <c r="H58" s="388">
        <v>0</v>
      </c>
      <c r="I58" s="611">
        <v>1316221</v>
      </c>
    </row>
    <row r="59" spans="1:11">
      <c r="A59" s="603" t="s">
        <v>1708</v>
      </c>
      <c r="B59" s="590">
        <v>0</v>
      </c>
      <c r="C59" s="590">
        <v>0</v>
      </c>
      <c r="D59" s="387">
        <v>0</v>
      </c>
      <c r="E59" s="387">
        <v>0</v>
      </c>
      <c r="F59" s="387">
        <v>0</v>
      </c>
      <c r="G59" s="467">
        <v>0</v>
      </c>
      <c r="H59" s="387">
        <v>0</v>
      </c>
      <c r="I59" s="610">
        <v>0</v>
      </c>
    </row>
    <row r="60" spans="1:11">
      <c r="A60" s="603" t="s">
        <v>1561</v>
      </c>
      <c r="B60" s="590">
        <v>1174960.1499999999</v>
      </c>
      <c r="C60" s="590">
        <v>0</v>
      </c>
      <c r="D60" s="387">
        <v>16301.72</v>
      </c>
      <c r="E60" s="387">
        <v>0</v>
      </c>
      <c r="F60" s="387">
        <v>0</v>
      </c>
      <c r="G60" s="467">
        <v>0</v>
      </c>
      <c r="H60" s="387">
        <v>0</v>
      </c>
      <c r="I60" s="610">
        <v>1158658.43</v>
      </c>
    </row>
    <row r="61" spans="1:11">
      <c r="A61" s="603" t="s">
        <v>1709</v>
      </c>
      <c r="B61" s="590">
        <v>2377629.1800000002</v>
      </c>
      <c r="C61" s="590">
        <v>0</v>
      </c>
      <c r="D61" s="387">
        <v>0</v>
      </c>
      <c r="E61" s="387">
        <v>0</v>
      </c>
      <c r="F61" s="387">
        <v>0</v>
      </c>
      <c r="G61" s="467">
        <v>0</v>
      </c>
      <c r="H61" s="387">
        <v>0</v>
      </c>
      <c r="I61" s="610">
        <v>2377629.1817899998</v>
      </c>
      <c r="K61" s="348"/>
    </row>
    <row r="62" spans="1:11" ht="15.75" thickBot="1">
      <c r="A62" s="605" t="s">
        <v>1710</v>
      </c>
      <c r="B62" s="595">
        <v>3917539.33</v>
      </c>
      <c r="C62" s="595">
        <v>948551</v>
      </c>
      <c r="D62" s="391">
        <v>16301.72</v>
      </c>
      <c r="E62" s="391">
        <v>0</v>
      </c>
      <c r="F62" s="391">
        <v>46</v>
      </c>
      <c r="G62" s="466">
        <v>2720</v>
      </c>
      <c r="H62" s="391">
        <v>0</v>
      </c>
      <c r="I62" s="595">
        <v>4852508.6117899995</v>
      </c>
    </row>
    <row r="63" spans="1:11" ht="15.75" thickBot="1">
      <c r="A63" s="632"/>
      <c r="B63" s="635"/>
    </row>
    <row r="64" spans="1:11" ht="36.75" customHeight="1">
      <c r="A64" s="648" t="s">
        <v>1711</v>
      </c>
      <c r="B64" s="649" t="s">
        <v>1725</v>
      </c>
      <c r="C64" s="403" t="s">
        <v>1680</v>
      </c>
      <c r="D64" s="403" t="s">
        <v>1681</v>
      </c>
      <c r="E64" s="403" t="s">
        <v>1688</v>
      </c>
      <c r="F64" s="403" t="s">
        <v>1682</v>
      </c>
      <c r="G64" s="403" t="s">
        <v>1683</v>
      </c>
      <c r="H64" s="403" t="s">
        <v>1637</v>
      </c>
      <c r="I64" s="650" t="s">
        <v>1723</v>
      </c>
    </row>
    <row r="65" spans="1:9">
      <c r="A65" s="633" t="s">
        <v>1712</v>
      </c>
      <c r="B65" s="617">
        <v>41859896.921650998</v>
      </c>
      <c r="C65" s="397">
        <v>71920.149669999999</v>
      </c>
      <c r="D65" s="397">
        <v>41972.523524000004</v>
      </c>
      <c r="E65" s="397">
        <v>32653.239740000005</v>
      </c>
      <c r="F65" s="397">
        <v>21958.646129999997</v>
      </c>
      <c r="G65" s="469">
        <v>-20706.359429000015</v>
      </c>
      <c r="H65" s="397">
        <v>231270.65</v>
      </c>
      <c r="I65" s="398">
        <v>41876619.908367999</v>
      </c>
    </row>
    <row r="66" spans="1:9">
      <c r="A66" s="633" t="s">
        <v>1713</v>
      </c>
      <c r="B66" s="617">
        <v>23903242.632502999</v>
      </c>
      <c r="C66" s="397">
        <v>183144.05288999999</v>
      </c>
      <c r="D66" s="397">
        <v>322838.1088899998</v>
      </c>
      <c r="E66" s="397">
        <v>71474.458440000002</v>
      </c>
      <c r="F66" s="397">
        <v>0</v>
      </c>
      <c r="G66" s="469">
        <v>0</v>
      </c>
      <c r="H66" s="397">
        <v>3000</v>
      </c>
      <c r="I66" s="398">
        <v>23766548.576503001</v>
      </c>
    </row>
    <row r="67" spans="1:9" ht="15.75" thickBot="1">
      <c r="A67" s="620" t="s">
        <v>1714</v>
      </c>
      <c r="B67" s="595">
        <v>65763139.554153994</v>
      </c>
      <c r="C67" s="391">
        <v>255064.20256000001</v>
      </c>
      <c r="D67" s="391">
        <v>364810.63241399982</v>
      </c>
      <c r="E67" s="391">
        <v>104127.69818000001</v>
      </c>
      <c r="F67" s="391">
        <v>21958.646129999997</v>
      </c>
      <c r="G67" s="466">
        <v>-20706.359429000015</v>
      </c>
      <c r="H67" s="391">
        <v>234270.65</v>
      </c>
      <c r="I67" s="392">
        <v>65643168.484871</v>
      </c>
    </row>
    <row r="68" spans="1:9" ht="15.75" thickBot="1">
      <c r="A68" s="405"/>
      <c r="B68" s="397"/>
      <c r="C68" s="397"/>
      <c r="D68" s="397"/>
      <c r="E68" s="397"/>
      <c r="F68" s="397"/>
      <c r="G68" s="397"/>
      <c r="H68" s="397"/>
      <c r="I68" s="397"/>
    </row>
    <row r="69" spans="1:9" ht="38.25" customHeight="1">
      <c r="A69" s="384" t="s">
        <v>1711</v>
      </c>
      <c r="B69" s="649" t="s">
        <v>1725</v>
      </c>
      <c r="C69" s="403" t="s">
        <v>1680</v>
      </c>
      <c r="D69" s="403" t="s">
        <v>1681</v>
      </c>
      <c r="E69" s="403" t="s">
        <v>1688</v>
      </c>
      <c r="F69" s="403" t="s">
        <v>1682</v>
      </c>
      <c r="G69" s="403" t="s">
        <v>1683</v>
      </c>
      <c r="H69" s="403" t="s">
        <v>1637</v>
      </c>
      <c r="I69" s="650" t="s">
        <v>1723</v>
      </c>
    </row>
    <row r="70" spans="1:9" ht="15.75" thickBot="1">
      <c r="A70" s="406" t="s">
        <v>1375</v>
      </c>
      <c r="B70" s="407">
        <v>3917539.33</v>
      </c>
      <c r="C70" s="407">
        <v>948551</v>
      </c>
      <c r="D70" s="407">
        <v>16301.72</v>
      </c>
      <c r="E70" s="407">
        <v>0</v>
      </c>
      <c r="F70" s="407">
        <v>46</v>
      </c>
      <c r="G70" s="470">
        <v>2720</v>
      </c>
      <c r="H70" s="407">
        <v>0</v>
      </c>
      <c r="I70" s="408">
        <v>4852508.6117899995</v>
      </c>
    </row>
  </sheetData>
  <mergeCells count="3">
    <mergeCell ref="A1:I1"/>
    <mergeCell ref="A3:I3"/>
    <mergeCell ref="A2:I2"/>
  </mergeCells>
  <pageMargins left="0.70866141732283472" right="0.70866141732283472" top="0.74803149606299213" bottom="0.74803149606299213" header="0.31496062992125984" footer="0.31496062992125984"/>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vt:i4>
      </vt:variant>
    </vt:vector>
  </HeadingPairs>
  <TitlesOfParts>
    <vt:vector size="20" baseType="lpstr">
      <vt:lpstr>Indicador PIB-Agosto</vt:lpstr>
      <vt:lpstr>Saldos y Movimientos Ext.</vt:lpstr>
      <vt:lpstr>SPT-CONS</vt:lpstr>
      <vt:lpstr>SPNF-CONS</vt:lpstr>
      <vt:lpstr>PGE-CONS</vt:lpstr>
      <vt:lpstr>Reporte de Sal. Mov. Ext-F</vt:lpstr>
      <vt:lpstr>Tabla SPT-AG-OBL.</vt:lpstr>
      <vt:lpstr>Tabla SPNF-AG-OBL.</vt:lpstr>
      <vt:lpstr>Tabla PGE-AG-OBL.</vt:lpstr>
      <vt:lpstr>Programa DI.AGR.</vt:lpstr>
      <vt:lpstr>Deud. Ext. Acree. SPT AGR</vt:lpstr>
      <vt:lpstr>Deud. Ext Acree. SPNF AGR</vt:lpstr>
      <vt:lpstr>Deud. Ext Acree PGE AGR.</vt:lpstr>
      <vt:lpstr>SDPPlazosvencerponderados</vt:lpstr>
      <vt:lpstr>SDPPlazoPonderado</vt:lpstr>
      <vt:lpstr>SDPTasasPonderadas</vt:lpstr>
      <vt:lpstr>Saldos y Movimiento D.I</vt:lpstr>
      <vt:lpstr>Consolidado DI</vt:lpstr>
      <vt:lpstr>'Consolidado DI'!Área_de_impresión</vt:lpstr>
      <vt:lpstr>'Saldos y Movimientos Ext.'!Área_de_impresión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Baez Salazar, Paúl Alejandro</dc:creator>
  <cp:lastModifiedBy>Badillo Sánchez, Ligia Alexandra</cp:lastModifiedBy>
  <cp:lastPrinted>2022-02-21T14:59:38Z</cp:lastPrinted>
  <dcterms:created xsi:type="dcterms:W3CDTF">2021-11-22T16:31:19Z</dcterms:created>
  <dcterms:modified xsi:type="dcterms:W3CDTF">2022-02-23T14:38:46Z</dcterms:modified>
</cp:coreProperties>
</file>