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8_{20A74B24-AC3D-414A-821F-B4FDB5C99DAC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P10" i="85"/>
  <c r="EN10" i="85"/>
  <c r="EO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T33" i="91" l="1"/>
  <c r="DS33" i="91"/>
  <c r="EY43" i="91"/>
  <c r="EJ33" i="91"/>
  <c r="EQ33" i="91"/>
  <c r="ED33" i="91"/>
  <c r="EH33" i="91"/>
  <c r="EK43" i="91"/>
  <c r="EP33" i="91"/>
  <c r="EO33" i="91"/>
  <c r="EI33" i="91"/>
  <c r="EA33" i="91"/>
  <c r="EN33" i="91"/>
  <c r="EC10" i="91"/>
  <c r="EC8" i="91" s="1"/>
  <c r="EC17" i="91" s="1"/>
  <c r="EO10" i="91"/>
  <c r="EO8" i="91" s="1"/>
  <c r="EO17" i="91" s="1"/>
  <c r="EN10" i="91"/>
  <c r="EN8" i="91" s="1"/>
  <c r="EN17" i="91" s="1"/>
  <c r="EQ10" i="91"/>
  <c r="EQ8" i="91" s="1"/>
  <c r="EQ17" i="91" s="1"/>
  <c r="EP10" i="91"/>
  <c r="EP8" i="91" s="1"/>
  <c r="EP17" i="91" s="1"/>
  <c r="EQ20" i="91"/>
  <c r="EQ19" i="91" s="1"/>
  <c r="EP20" i="91"/>
  <c r="EP19" i="91" s="1"/>
  <c r="DY33" i="91"/>
  <c r="EO20" i="91"/>
  <c r="EO19" i="91" s="1"/>
  <c r="EN20" i="91"/>
  <c r="EN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CY33" i="91" l="1"/>
  <c r="DG33" i="91"/>
  <c r="DC33" i="91"/>
  <c r="BO33" i="91" l="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CL37" i="93"/>
  <c r="AI37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Q35" i="92"/>
  <c r="EP35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Q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CA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J35" i="92"/>
  <c r="I35" i="92"/>
  <c r="H35" i="92"/>
  <c r="G35" i="92"/>
  <c r="F35" i="92"/>
  <c r="E35" i="92"/>
  <c r="D35" i="92"/>
  <c r="EN35" i="92"/>
  <c r="CR35" i="92"/>
  <c r="CJ35" i="92"/>
  <c r="BZ35" i="92"/>
  <c r="BH35" i="92"/>
  <c r="AX35" i="92"/>
  <c r="AF35" i="92"/>
  <c r="EO34" i="92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CY37" i="93" l="1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BG9" i="93"/>
  <c r="BO9" i="93"/>
  <c r="BO8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S9" i="93"/>
  <c r="DS8" i="93" s="1"/>
  <c r="DS17" i="93" s="1"/>
  <c r="V19" i="93"/>
  <c r="BH19" i="93"/>
  <c r="DL19" i="93"/>
  <c r="EN19" i="93"/>
  <c r="L19" i="93"/>
  <c r="AX19" i="93"/>
  <c r="W19" i="93"/>
  <c r="BI19" i="93"/>
  <c r="BL9" i="93"/>
  <c r="BL8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R9" i="93"/>
  <c r="BR8" i="93" s="1"/>
  <c r="BR17" i="93" s="1"/>
  <c r="CB9" i="93"/>
  <c r="CB8" i="93" s="1"/>
  <c r="CB17" i="93" s="1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BQ19" i="93"/>
  <c r="T19" i="93"/>
  <c r="J9" i="93"/>
  <c r="J8" i="93" s="1"/>
  <c r="AY9" i="93"/>
  <c r="AY8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O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D9" i="93"/>
  <c r="D8" i="93" s="1"/>
  <c r="D17" i="93" s="1"/>
  <c r="L9" i="93"/>
  <c r="L8" i="93" s="1"/>
  <c r="L17" i="93" s="1"/>
  <c r="BA9" i="93"/>
  <c r="BA8" i="93" s="1"/>
  <c r="BA17" i="93" s="1"/>
  <c r="CC9" i="93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O9" i="93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L9" i="93"/>
  <c r="DT9" i="93"/>
  <c r="AB19" i="93"/>
  <c r="BN19" i="93"/>
  <c r="CZ19" i="93"/>
  <c r="DP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BJ17" i="93"/>
  <c r="AN21" i="92"/>
  <c r="CJ21" i="92"/>
  <c r="CJ20" i="92" s="1"/>
  <c r="ED21" i="92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DI21" i="92" s="1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CC8" i="93"/>
  <c r="CC17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BE35" i="92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AY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O17" i="93"/>
  <c r="DA17" i="93"/>
  <c r="DW14" i="93"/>
  <c r="V17" i="93"/>
  <c r="CJ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A10" i="92"/>
  <c r="BA8" i="92" s="1"/>
  <c r="BA18" i="92" s="1"/>
  <c r="BK10" i="92"/>
  <c r="BK8" i="92" s="1"/>
  <c r="BK18" i="92" s="1"/>
  <c r="DY10" i="92"/>
  <c r="EG10" i="92"/>
  <c r="EG8" i="92" s="1"/>
  <c r="EG18" i="92" s="1"/>
  <c r="EQ10" i="92"/>
  <c r="EQ8" i="92" s="1"/>
  <c r="EQ18" i="92" s="1"/>
  <c r="EK34" i="91"/>
  <c r="DI39" i="91"/>
  <c r="O40" i="91"/>
  <c r="AC40" i="91"/>
  <c r="BE40" i="91"/>
  <c r="DI40" i="91"/>
  <c r="DW40" i="91"/>
  <c r="EK40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AH10" i="92"/>
  <c r="AH8" i="92" s="1"/>
  <c r="AH18" i="92" s="1"/>
  <c r="AP10" i="92"/>
  <c r="AP8" i="92" s="1"/>
  <c r="AP18" i="92" s="1"/>
  <c r="CB10" i="92"/>
  <c r="CB8" i="92" s="1"/>
  <c r="CB18" i="92" s="1"/>
  <c r="EP10" i="92"/>
  <c r="EP8" i="92" s="1"/>
  <c r="EP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O43" i="91"/>
  <c r="O9" i="92"/>
  <c r="DW9" i="92"/>
  <c r="CP10" i="92"/>
  <c r="CP8" i="92" s="1"/>
  <c r="CP18" i="92" s="1"/>
  <c r="DT8" i="93"/>
  <c r="DT17" i="93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H1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J17" i="93"/>
  <c r="EA17" i="93"/>
  <c r="BW8" i="93"/>
  <c r="BW17" i="93" s="1"/>
  <c r="CE8" i="93"/>
  <c r="CE17" i="93" s="1"/>
  <c r="CO8" i="93"/>
  <c r="CO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S9" i="92"/>
  <c r="AC12" i="92"/>
  <c r="EY14" i="92"/>
  <c r="BE16" i="92"/>
  <c r="CG16" i="92"/>
  <c r="CG9" i="92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BE21" i="92"/>
  <c r="EY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F34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W17" i="93"/>
  <c r="AF17" i="93"/>
  <c r="AN17" i="93"/>
  <c r="AW17" i="93"/>
  <c r="BL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B8" i="93"/>
  <c r="DB17" i="93" s="1"/>
  <c r="DW10" i="93"/>
  <c r="DK9" i="93"/>
  <c r="EY10" i="93"/>
  <c r="EM9" i="93"/>
  <c r="CG11" i="93"/>
  <c r="DI11" i="93"/>
  <c r="EY13" i="93"/>
  <c r="BG8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DU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CX34" i="92" l="1"/>
  <c r="BE37" i="93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C18" i="92"/>
  <c r="O8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EY17" i="91" l="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O18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P20" i="92"/>
  <c r="EQ20" i="92"/>
  <c r="DH34" i="92"/>
  <c r="DG20" i="92"/>
  <c r="DH20" i="92" l="1"/>
  <c r="DI34" i="92"/>
  <c r="BQ34" i="92"/>
  <c r="BP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N19" i="85"/>
  <c r="EN18" i="85" s="1"/>
  <c r="EO19" i="85"/>
  <c r="EO18" i="85" s="1"/>
  <c r="EP19" i="85"/>
  <c r="EP18" i="85" s="1"/>
  <c r="EQ19" i="85"/>
  <c r="EQ18" i="85" s="1"/>
  <c r="EN30" i="85"/>
  <c r="EO30" i="85"/>
  <c r="EP30" i="85"/>
  <c r="EQ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N16" i="85"/>
  <c r="EP35" i="85"/>
  <c r="EK42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CJ17" i="85"/>
  <c r="BU32" i="85"/>
  <c r="BG32" i="85"/>
  <c r="AS32" i="85"/>
  <c r="AS17" i="85" s="1"/>
  <c r="EP32" i="85"/>
  <c r="EP17" i="85" s="1"/>
  <c r="DY32" i="85"/>
  <c r="DY17" i="85" s="1"/>
  <c r="Q32" i="85"/>
  <c r="Q17" i="85" s="1"/>
  <c r="EQ17" i="85"/>
  <c r="DK32" i="85"/>
  <c r="DK17" i="85" s="1"/>
  <c r="W17" i="85"/>
  <c r="EN32" i="85"/>
  <c r="EN17" i="85" s="1"/>
  <c r="CW32" i="85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EM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U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G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17" i="85" l="1"/>
  <c r="CW17" i="85"/>
  <c r="C16" i="85"/>
  <c r="EQ19" i="84"/>
  <c r="EQ18" i="84" s="1"/>
  <c r="EN30" i="84"/>
  <c r="EO30" i="84"/>
  <c r="EP30" i="84"/>
  <c r="EQ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/>
  <c r="EN35" i="84"/>
  <c r="EN32" i="84" s="1"/>
  <c r="EK40" i="84"/>
  <c r="EY40" i="84"/>
  <c r="EF35" i="84"/>
  <c r="EF32" i="84" s="1"/>
  <c r="EQ10" i="84"/>
  <c r="EQ8" i="84" s="1"/>
  <c r="EQ16" i="84" s="1"/>
  <c r="EP19" i="84"/>
  <c r="EP18" i="84" s="1"/>
  <c r="EP10" i="84"/>
  <c r="EP8" i="84" s="1"/>
  <c r="EP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DY17" i="84" s="1"/>
  <c r="CW32" i="84"/>
  <c r="EN17" i="84"/>
  <c r="CX17" i="84"/>
  <c r="EA17" i="84"/>
  <c r="EF17" i="84"/>
  <c r="EE17" i="84"/>
  <c r="EP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CW17" i="84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BG17" i="84" s="1"/>
  <c r="AE32" i="84"/>
  <c r="AE17" i="84" s="1"/>
  <c r="C32" i="84"/>
  <c r="O32" i="84" s="1"/>
  <c r="AS32" i="84"/>
  <c r="C18" i="84"/>
  <c r="C17" i="84" s="1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AS17" i="84" l="1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Q38" i="92" l="1"/>
  <c r="EO38" i="92"/>
  <c r="EN38" i="92" l="1"/>
  <c r="EY40" i="92"/>
  <c r="EP38" i="92"/>
  <c r="EO19" i="92"/>
  <c r="EQ19" i="92"/>
  <c r="EP19" i="92" l="1"/>
  <c r="EM38" i="92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U40" i="92" l="1"/>
  <c r="EK35" i="93" l="1"/>
  <c r="EY35" i="93" l="1"/>
  <c r="AQ35" i="93" l="1"/>
  <c r="O35" i="93"/>
  <c r="BE35" i="93"/>
  <c r="AC35" i="93"/>
  <c r="DW35" i="93" l="1"/>
  <c r="CG35" i="93" l="1"/>
  <c r="BS35" i="93"/>
  <c r="CU35" i="93" l="1"/>
  <c r="DI35" i="93" l="1"/>
  <c r="DI40" i="92" l="1"/>
  <c r="O38" i="91" l="1"/>
  <c r="AC38" i="91" l="1"/>
  <c r="AQ38" i="91" l="1"/>
  <c r="BE38" i="91" l="1"/>
  <c r="BS38" i="91" l="1"/>
  <c r="CG38" i="91" l="1"/>
  <c r="CU38" i="91" l="1"/>
  <c r="DI38" i="91" l="1"/>
  <c r="DW38" i="91" l="1"/>
  <c r="EK38" i="91" l="1"/>
  <c r="EY38" i="91" l="1"/>
  <c r="CG39" i="92" l="1"/>
  <c r="CF38" i="92"/>
  <c r="CJ38" i="92" l="1"/>
  <c r="CI38" i="92"/>
  <c r="CF19" i="92"/>
  <c r="CG19" i="92" s="1"/>
  <c r="CG38" i="92"/>
  <c r="CI19" i="92" l="1"/>
  <c r="CJ19" i="92"/>
  <c r="CM38" i="92" l="1"/>
  <c r="CK38" i="92"/>
  <c r="CL38" i="92"/>
  <c r="CU39" i="92" l="1"/>
  <c r="CM19" i="92"/>
  <c r="CK19" i="92"/>
  <c r="CU38" i="92"/>
  <c r="CL19" i="92"/>
  <c r="CU19" i="92" l="1"/>
  <c r="EK41" i="93" l="1"/>
  <c r="EK41" i="91"/>
  <c r="EY41" i="91" l="1"/>
  <c r="EY41" i="93" l="1"/>
  <c r="O34" i="93" l="1"/>
  <c r="N33" i="93" l="1"/>
  <c r="I33" i="93"/>
  <c r="H33" i="93"/>
  <c r="S33" i="93"/>
  <c r="U33" i="93"/>
  <c r="V33" i="93"/>
  <c r="D33" i="93"/>
  <c r="F33" i="93"/>
  <c r="X33" i="93"/>
  <c r="R33" i="93"/>
  <c r="G33" i="93"/>
  <c r="E33" i="93"/>
  <c r="W33" i="93"/>
  <c r="J33" i="93"/>
  <c r="M33" i="93"/>
  <c r="T33" i="93"/>
  <c r="L33" i="93"/>
  <c r="K33" i="93"/>
  <c r="D18" i="93" l="1"/>
  <c r="T18" i="93"/>
  <c r="F18" i="93"/>
  <c r="U18" i="93"/>
  <c r="I18" i="93"/>
  <c r="BE41" i="93"/>
  <c r="AQ41" i="93"/>
  <c r="S18" i="93"/>
  <c r="X18" i="93"/>
  <c r="M18" i="93"/>
  <c r="K18" i="93"/>
  <c r="L18" i="93"/>
  <c r="W18" i="93"/>
  <c r="E18" i="93"/>
  <c r="J18" i="93"/>
  <c r="R18" i="93"/>
  <c r="G18" i="93"/>
  <c r="V18" i="93"/>
  <c r="H18" i="93"/>
  <c r="N18" i="93"/>
  <c r="BE41" i="91"/>
  <c r="AC41" i="91"/>
  <c r="AQ41" i="91"/>
  <c r="O41" i="93" l="1"/>
  <c r="C33" i="93"/>
  <c r="AC41" i="93"/>
  <c r="Q33" i="93"/>
  <c r="O41" i="91"/>
  <c r="Q18" i="93" l="1"/>
  <c r="O33" i="93"/>
  <c r="C18" i="93"/>
  <c r="O18" i="93" s="1"/>
  <c r="DW41" i="93" l="1"/>
  <c r="DW41" i="91"/>
  <c r="DI41" i="93" l="1"/>
  <c r="CG41" i="91"/>
  <c r="DI41" i="91"/>
  <c r="CG41" i="93" l="1"/>
  <c r="CU41" i="93"/>
  <c r="BS41" i="93"/>
  <c r="BS41" i="91"/>
  <c r="CU41" i="91"/>
  <c r="C36" i="91" l="1"/>
  <c r="D36" i="91"/>
  <c r="E36" i="91" l="1"/>
  <c r="D18" i="91"/>
  <c r="C18" i="91"/>
  <c r="E18" i="91" l="1"/>
  <c r="G36" i="91" l="1"/>
  <c r="F36" i="91"/>
  <c r="F18" i="91" l="1"/>
  <c r="G18" i="91"/>
  <c r="H36" i="91" l="1"/>
  <c r="I36" i="91"/>
  <c r="H18" i="91" l="1"/>
  <c r="I18" i="91"/>
  <c r="J36" i="91"/>
  <c r="J18" i="91" l="1"/>
  <c r="K36" i="91"/>
  <c r="K18" i="91" l="1"/>
  <c r="L36" i="91"/>
  <c r="L18" i="91" l="1"/>
  <c r="M36" i="91"/>
  <c r="M18" i="91" l="1"/>
  <c r="N36" i="91" l="1"/>
  <c r="O37" i="91"/>
  <c r="N18" i="91" l="1"/>
  <c r="O18" i="91" s="1"/>
  <c r="O36" i="91"/>
  <c r="R36" i="91"/>
  <c r="Q36" i="91"/>
  <c r="R18" i="91" l="1"/>
  <c r="Q18" i="91"/>
  <c r="T36" i="91" l="1"/>
  <c r="S36" i="91"/>
  <c r="U36" i="91" l="1"/>
  <c r="S18" i="91"/>
  <c r="T18" i="91"/>
  <c r="U18" i="91" l="1"/>
  <c r="V36" i="91"/>
  <c r="W36" i="91" l="1"/>
  <c r="V18" i="91"/>
  <c r="X36" i="91" l="1"/>
  <c r="W18" i="91"/>
  <c r="X18" i="91" l="1"/>
  <c r="DA38" i="92" l="1"/>
  <c r="DB38" i="92"/>
  <c r="DC38" i="92" l="1"/>
  <c r="DB19" i="92"/>
  <c r="DA19" i="92"/>
  <c r="DC19" i="92" l="1"/>
  <c r="DD38" i="92" l="1"/>
  <c r="DE38" i="92"/>
  <c r="DD19" i="92" l="1"/>
  <c r="DE19" i="92"/>
  <c r="DH38" i="92" l="1"/>
  <c r="DF38" i="92"/>
  <c r="DG38" i="92"/>
  <c r="DI39" i="92" l="1"/>
  <c r="DF19" i="92"/>
  <c r="DI38" i="92"/>
  <c r="DH19" i="92"/>
  <c r="DG19" i="92"/>
  <c r="DI19" i="92" l="1"/>
  <c r="Y36" i="91" l="1"/>
  <c r="Y33" i="93" l="1"/>
  <c r="Z33" i="93"/>
  <c r="Y18" i="91"/>
  <c r="Z36" i="91"/>
  <c r="Z18" i="93" l="1"/>
  <c r="Y18" i="93"/>
  <c r="Z18" i="91"/>
  <c r="AA36" i="91"/>
  <c r="AB33" i="93" l="1"/>
  <c r="AA18" i="91"/>
  <c r="AB18" i="93" l="1"/>
  <c r="AA33" i="93"/>
  <c r="AC34" i="93"/>
  <c r="AB36" i="91"/>
  <c r="AC37" i="91"/>
  <c r="AE33" i="93" l="1"/>
  <c r="AF33" i="93"/>
  <c r="AA18" i="93"/>
  <c r="AC18" i="93" s="1"/>
  <c r="AC33" i="93"/>
  <c r="AF36" i="91"/>
  <c r="AE36" i="91"/>
  <c r="AB18" i="91"/>
  <c r="AC18" i="91" s="1"/>
  <c r="AC36" i="91"/>
  <c r="AF18" i="93" l="1"/>
  <c r="AE18" i="93"/>
  <c r="AE18" i="91"/>
  <c r="AF18" i="91"/>
  <c r="AG36" i="91" l="1"/>
  <c r="AH36" i="91"/>
  <c r="AG33" i="93" l="1"/>
  <c r="AH33" i="93"/>
  <c r="AH18" i="91"/>
  <c r="AG18" i="91"/>
  <c r="AI36" i="91"/>
  <c r="AI33" i="93" l="1"/>
  <c r="AJ33" i="93"/>
  <c r="AH18" i="93"/>
  <c r="AG18" i="93"/>
  <c r="AJ36" i="91"/>
  <c r="AI18" i="91"/>
  <c r="AJ18" i="93" l="1"/>
  <c r="AI18" i="93"/>
  <c r="AJ18" i="91"/>
  <c r="AL33" i="93" l="1"/>
  <c r="AK33" i="93"/>
  <c r="AK36" i="91"/>
  <c r="AL36" i="91"/>
  <c r="AM33" i="93" l="1"/>
  <c r="AK18" i="93"/>
  <c r="AL18" i="93"/>
  <c r="AL18" i="91"/>
  <c r="AM36" i="91"/>
  <c r="AK18" i="91"/>
  <c r="AM18" i="93" l="1"/>
  <c r="AN36" i="91"/>
  <c r="AM18" i="91"/>
  <c r="AN33" i="93" l="1"/>
  <c r="AO33" i="93"/>
  <c r="AN18" i="91"/>
  <c r="AO36" i="91"/>
  <c r="AO18" i="93" l="1"/>
  <c r="AN18" i="93"/>
  <c r="AO18" i="91"/>
  <c r="AP33" i="93" l="1"/>
  <c r="AQ34" i="93"/>
  <c r="AP36" i="91"/>
  <c r="AQ37" i="91"/>
  <c r="AP18" i="93" l="1"/>
  <c r="AQ18" i="93" s="1"/>
  <c r="AQ33" i="93"/>
  <c r="AS33" i="93"/>
  <c r="AT36" i="91"/>
  <c r="AP18" i="91"/>
  <c r="AQ18" i="91" s="1"/>
  <c r="AQ36" i="91"/>
  <c r="AS36" i="91"/>
  <c r="AS18" i="93" l="1"/>
  <c r="AS18" i="91"/>
  <c r="AT18" i="91"/>
  <c r="AV33" i="93" l="1"/>
  <c r="AT33" i="93"/>
  <c r="AU33" i="93"/>
  <c r="AV36" i="91"/>
  <c r="AU36" i="91"/>
  <c r="AT18" i="93" l="1"/>
  <c r="AV18" i="93"/>
  <c r="AU18" i="93"/>
  <c r="AU18" i="91"/>
  <c r="AV18" i="91"/>
  <c r="AW36" i="91" l="1"/>
  <c r="AX36" i="91"/>
  <c r="AX33" i="93" l="1"/>
  <c r="AY33" i="93"/>
  <c r="AW33" i="93"/>
  <c r="AY36" i="91"/>
  <c r="AX18" i="91"/>
  <c r="AW18" i="91"/>
  <c r="AW18" i="93" l="1"/>
  <c r="AY18" i="93"/>
  <c r="AX18" i="93"/>
  <c r="AY18" i="91"/>
  <c r="BA33" i="93" l="1"/>
  <c r="AZ36" i="91"/>
  <c r="BA36" i="91"/>
  <c r="AZ33" i="93" l="1"/>
  <c r="BB33" i="93"/>
  <c r="BA18" i="93"/>
  <c r="BB36" i="91"/>
  <c r="BA18" i="91"/>
  <c r="AZ18" i="91"/>
  <c r="BB18" i="93" l="1"/>
  <c r="AZ18" i="93"/>
  <c r="BC33" i="93"/>
  <c r="BC36" i="91"/>
  <c r="BB18" i="91"/>
  <c r="BC18" i="93" l="1"/>
  <c r="BC18" i="91"/>
  <c r="BD36" i="91" l="1"/>
  <c r="BE37" i="91"/>
  <c r="BD33" i="93" l="1"/>
  <c r="BE34" i="93"/>
  <c r="BG33" i="93"/>
  <c r="BH33" i="93"/>
  <c r="BG36" i="91"/>
  <c r="BH36" i="91"/>
  <c r="BD18" i="91"/>
  <c r="BE18" i="91" s="1"/>
  <c r="BE36" i="91"/>
  <c r="BH18" i="93" l="1"/>
  <c r="BG18" i="93"/>
  <c r="BD18" i="93"/>
  <c r="BE18" i="93" s="1"/>
  <c r="BE33" i="93"/>
  <c r="BI36" i="91"/>
  <c r="BH18" i="91"/>
  <c r="BG18" i="91"/>
  <c r="BJ33" i="93" l="1"/>
  <c r="BI18" i="91"/>
  <c r="BI33" i="93" l="1"/>
  <c r="BK33" i="93"/>
  <c r="BJ18" i="93"/>
  <c r="BJ36" i="91"/>
  <c r="BK36" i="91"/>
  <c r="BL33" i="93" l="1"/>
  <c r="BI18" i="93"/>
  <c r="BK18" i="93"/>
  <c r="BK18" i="91"/>
  <c r="BL36" i="91"/>
  <c r="BJ18" i="91"/>
  <c r="BL18" i="93" l="1"/>
  <c r="BM36" i="91"/>
  <c r="BL18" i="91"/>
  <c r="BM33" i="93" l="1"/>
  <c r="BN36" i="91"/>
  <c r="BM18" i="91"/>
  <c r="BN33" i="93" l="1"/>
  <c r="BM18" i="93"/>
  <c r="BO36" i="91"/>
  <c r="BN18" i="91"/>
  <c r="BO33" i="93" l="1"/>
  <c r="BN18" i="93"/>
  <c r="BP33" i="93"/>
  <c r="BO18" i="91"/>
  <c r="BP36" i="91"/>
  <c r="BQ33" i="93" l="1"/>
  <c r="BO18" i="93"/>
  <c r="BP18" i="93"/>
  <c r="BP18" i="91"/>
  <c r="BQ36" i="91"/>
  <c r="BQ18" i="93" l="1"/>
  <c r="BQ18" i="91"/>
  <c r="BR33" i="93" l="1"/>
  <c r="BS34" i="93"/>
  <c r="BR36" i="91"/>
  <c r="BS37" i="91"/>
  <c r="BV33" i="93" l="1"/>
  <c r="BU33" i="93"/>
  <c r="BR18" i="93"/>
  <c r="BS18" i="93" s="1"/>
  <c r="BS33" i="93"/>
  <c r="BR18" i="91"/>
  <c r="BS18" i="91" s="1"/>
  <c r="BS36" i="91"/>
  <c r="BV36" i="91"/>
  <c r="BU36" i="91"/>
  <c r="BW33" i="93" l="1"/>
  <c r="BU18" i="93"/>
  <c r="BV18" i="93"/>
  <c r="BV18" i="91"/>
  <c r="BU18" i="91"/>
  <c r="BW36" i="91"/>
  <c r="BW18" i="93" l="1"/>
  <c r="BX33" i="93"/>
  <c r="BX36" i="91"/>
  <c r="BW18" i="91"/>
  <c r="BX18" i="93" l="1"/>
  <c r="BX18" i="91"/>
  <c r="BY36" i="91"/>
  <c r="BZ33" i="93" l="1"/>
  <c r="BY18" i="91"/>
  <c r="BZ36" i="91"/>
  <c r="BZ18" i="93" l="1"/>
  <c r="CA33" i="93"/>
  <c r="BY33" i="93"/>
  <c r="BZ18" i="91"/>
  <c r="CA36" i="91"/>
  <c r="CA18" i="93" l="1"/>
  <c r="CB33" i="93"/>
  <c r="BY18" i="93"/>
  <c r="CB36" i="91"/>
  <c r="CA18" i="91"/>
  <c r="CB18" i="93" l="1"/>
  <c r="CC36" i="91"/>
  <c r="CB18" i="91"/>
  <c r="CC33" i="93" l="1"/>
  <c r="CD33" i="93"/>
  <c r="CD36" i="91"/>
  <c r="CC18" i="91"/>
  <c r="CD18" i="93" l="1"/>
  <c r="CC18" i="93"/>
  <c r="CD18" i="91"/>
  <c r="CE36" i="91"/>
  <c r="CE33" i="93" l="1"/>
  <c r="CE18" i="91"/>
  <c r="CE18" i="93" l="1"/>
  <c r="CF33" i="93"/>
  <c r="CG34" i="93"/>
  <c r="CF36" i="91"/>
  <c r="CG37" i="91"/>
  <c r="CF18" i="93" l="1"/>
  <c r="CG18" i="93" s="1"/>
  <c r="CG33" i="93"/>
  <c r="CJ36" i="91"/>
  <c r="CF18" i="91"/>
  <c r="CG18" i="91" s="1"/>
  <c r="CG36" i="91"/>
  <c r="CI36" i="91"/>
  <c r="CJ33" i="93" l="1"/>
  <c r="CI33" i="93"/>
  <c r="CJ18" i="91"/>
  <c r="CI18" i="91"/>
  <c r="CI18" i="93" l="1"/>
  <c r="CJ18" i="93"/>
  <c r="CL36" i="91"/>
  <c r="CK36" i="91"/>
  <c r="CL33" i="93" l="1"/>
  <c r="CK33" i="93"/>
  <c r="CK18" i="91"/>
  <c r="CL18" i="91"/>
  <c r="CN33" i="93" l="1"/>
  <c r="CK18" i="93"/>
  <c r="CL18" i="93"/>
  <c r="CN36" i="91"/>
  <c r="CM36" i="91"/>
  <c r="CM33" i="93" l="1"/>
  <c r="CN18" i="93"/>
  <c r="CM18" i="91"/>
  <c r="CN18" i="91"/>
  <c r="CM18" i="93" l="1"/>
  <c r="CP33" i="93"/>
  <c r="CP36" i="91"/>
  <c r="CO36" i="91"/>
  <c r="CO33" i="93" l="1"/>
  <c r="CP18" i="93"/>
  <c r="CO18" i="91"/>
  <c r="CP18" i="91"/>
  <c r="CR33" i="93" l="1"/>
  <c r="CO18" i="93"/>
  <c r="CR36" i="91"/>
  <c r="CQ36" i="91"/>
  <c r="CQ33" i="93" l="1"/>
  <c r="CR18" i="93"/>
  <c r="CQ18" i="91"/>
  <c r="CS36" i="91"/>
  <c r="CR18" i="91"/>
  <c r="CQ18" i="93" l="1"/>
  <c r="CS33" i="93"/>
  <c r="CS18" i="91"/>
  <c r="CS18" i="93" l="1"/>
  <c r="CT33" i="93"/>
  <c r="CU34" i="93"/>
  <c r="CT36" i="91"/>
  <c r="CU37" i="91"/>
  <c r="CW33" i="93" l="1"/>
  <c r="CX33" i="93"/>
  <c r="CT18" i="93"/>
  <c r="CU18" i="93" s="1"/>
  <c r="CU33" i="93"/>
  <c r="CX36" i="91"/>
  <c r="CT18" i="91"/>
  <c r="CU18" i="91" s="1"/>
  <c r="CU36" i="91"/>
  <c r="CW36" i="91"/>
  <c r="CY33" i="93" l="1"/>
  <c r="CX18" i="93"/>
  <c r="CW18" i="93"/>
  <c r="CW18" i="91"/>
  <c r="CX18" i="91"/>
  <c r="CY18" i="93" l="1"/>
  <c r="CZ36" i="91"/>
  <c r="CY36" i="91"/>
  <c r="DA33" i="93" l="1"/>
  <c r="CY18" i="91"/>
  <c r="CZ18" i="91"/>
  <c r="DA18" i="93" l="1"/>
  <c r="DB33" i="93"/>
  <c r="CZ33" i="93"/>
  <c r="DA36" i="91"/>
  <c r="DB36" i="91"/>
  <c r="DB18" i="93" l="1"/>
  <c r="DC33" i="93"/>
  <c r="CZ18" i="93"/>
  <c r="DC36" i="91"/>
  <c r="DB18" i="91"/>
  <c r="DA18" i="91"/>
  <c r="DD33" i="93" l="1"/>
  <c r="DC18" i="93"/>
  <c r="DC18" i="91"/>
  <c r="DD18" i="93" l="1"/>
  <c r="DE33" i="93"/>
  <c r="DE36" i="91"/>
  <c r="DD36" i="91"/>
  <c r="DE18" i="93" l="1"/>
  <c r="DF36" i="91"/>
  <c r="DD18" i="91"/>
  <c r="DE18" i="91"/>
  <c r="DF33" i="93" l="1"/>
  <c r="DG33" i="93"/>
  <c r="DG36" i="91"/>
  <c r="DF18" i="91"/>
  <c r="DG18" i="93" l="1"/>
  <c r="DF18" i="93"/>
  <c r="DG18" i="91"/>
  <c r="DH33" i="93" l="1"/>
  <c r="DI34" i="93"/>
  <c r="DH36" i="91"/>
  <c r="DI37" i="91"/>
  <c r="DH18" i="93" l="1"/>
  <c r="DI18" i="93" s="1"/>
  <c r="DI33" i="93"/>
  <c r="DL33" i="93"/>
  <c r="DK36" i="91"/>
  <c r="DH18" i="91"/>
  <c r="DI18" i="91" s="1"/>
  <c r="DI36" i="91"/>
  <c r="DL36" i="91"/>
  <c r="DM33" i="93" l="1"/>
  <c r="DL18" i="93"/>
  <c r="DK33" i="93"/>
  <c r="DM36" i="91"/>
  <c r="DL18" i="91"/>
  <c r="DK18" i="91"/>
  <c r="DK18" i="93" l="1"/>
  <c r="DM18" i="93"/>
  <c r="DM18" i="91"/>
  <c r="DN36" i="91"/>
  <c r="DO33" i="93" l="1"/>
  <c r="DN18" i="91"/>
  <c r="DP33" i="93" l="1"/>
  <c r="DO18" i="93"/>
  <c r="DN33" i="93"/>
  <c r="DO36" i="91"/>
  <c r="DP36" i="91"/>
  <c r="DP18" i="93" l="1"/>
  <c r="DN18" i="93"/>
  <c r="DP18" i="91"/>
  <c r="DQ36" i="91"/>
  <c r="DO18" i="91"/>
  <c r="DQ33" i="93" l="1"/>
  <c r="DQ18" i="91"/>
  <c r="DR36" i="91"/>
  <c r="DQ18" i="93" l="1"/>
  <c r="DS33" i="93"/>
  <c r="DS36" i="91"/>
  <c r="DR18" i="91"/>
  <c r="DS18" i="93" l="1"/>
  <c r="DR33" i="93"/>
  <c r="DT36" i="91"/>
  <c r="DS18" i="91"/>
  <c r="DR18" i="93" l="1"/>
  <c r="DU36" i="91"/>
  <c r="DT18" i="91"/>
  <c r="DU33" i="93" l="1"/>
  <c r="DT33" i="93"/>
  <c r="DU18" i="91"/>
  <c r="DT18" i="93" l="1"/>
  <c r="DU18" i="93"/>
  <c r="DV36" i="91"/>
  <c r="DW37" i="91"/>
  <c r="DV33" i="93" l="1"/>
  <c r="DW34" i="93"/>
  <c r="DY33" i="93"/>
  <c r="DZ36" i="91"/>
  <c r="DV18" i="91"/>
  <c r="DW18" i="91" s="1"/>
  <c r="DW36" i="91"/>
  <c r="DY36" i="91"/>
  <c r="DY18" i="93" l="1"/>
  <c r="DV18" i="93"/>
  <c r="DW18" i="93" s="1"/>
  <c r="DW33" i="93"/>
  <c r="DY18" i="91"/>
  <c r="DZ18" i="91"/>
  <c r="EA33" i="93" l="1"/>
  <c r="EB33" i="93"/>
  <c r="DZ33" i="93"/>
  <c r="EA36" i="91"/>
  <c r="EB36" i="91"/>
  <c r="DZ18" i="93" l="1"/>
  <c r="EB18" i="93"/>
  <c r="EA18" i="93"/>
  <c r="EB18" i="91"/>
  <c r="EC36" i="91"/>
  <c r="EA18" i="91"/>
  <c r="ED33" i="93" l="1"/>
  <c r="EC33" i="93"/>
  <c r="ED36" i="91"/>
  <c r="EC18" i="91"/>
  <c r="EC18" i="93" l="1"/>
  <c r="ED18" i="93"/>
  <c r="EE36" i="91"/>
  <c r="ED18" i="91"/>
  <c r="EE33" i="93" l="1"/>
  <c r="EF36" i="91"/>
  <c r="EE18" i="91"/>
  <c r="EE18" i="93" l="1"/>
  <c r="EF18" i="91"/>
  <c r="EG36" i="91"/>
  <c r="EF33" i="93" l="1"/>
  <c r="EG33" i="93"/>
  <c r="EG18" i="91"/>
  <c r="EH36" i="91"/>
  <c r="EF18" i="93" l="1"/>
  <c r="EI33" i="93"/>
  <c r="EG18" i="93"/>
  <c r="EH33" i="93"/>
  <c r="EI36" i="91"/>
  <c r="EH18" i="91"/>
  <c r="EI18" i="93" l="1"/>
  <c r="EH18" i="93"/>
  <c r="EI18" i="91"/>
  <c r="EJ36" i="91" l="1"/>
  <c r="EK37" i="91"/>
  <c r="EN33" i="93" l="1"/>
  <c r="EJ33" i="93"/>
  <c r="EK34" i="93"/>
  <c r="EM33" i="93"/>
  <c r="EN36" i="91"/>
  <c r="EJ18" i="91"/>
  <c r="EK18" i="91" s="1"/>
  <c r="EK36" i="91"/>
  <c r="EM36" i="91"/>
  <c r="EM18" i="93" l="1"/>
  <c r="EJ18" i="93"/>
  <c r="EK18" i="93" s="1"/>
  <c r="EK33" i="93"/>
  <c r="EN18" i="93"/>
  <c r="EM18" i="91"/>
  <c r="EN18" i="91"/>
  <c r="EO33" i="93" l="1"/>
  <c r="EP36" i="91"/>
  <c r="EO36" i="91"/>
  <c r="EO18" i="93" l="1"/>
  <c r="EO18" i="91"/>
  <c r="EP18" i="91"/>
  <c r="EQ33" i="93" l="1"/>
  <c r="EP33" i="93"/>
  <c r="EQ36" i="91"/>
  <c r="EY37" i="91"/>
  <c r="EY34" i="93" l="1"/>
  <c r="EP18" i="93"/>
  <c r="EY33" i="93"/>
  <c r="EQ18" i="93"/>
  <c r="EQ18" i="91"/>
  <c r="EY18" i="91" s="1"/>
  <c r="EY36" i="91"/>
  <c r="EY18" i="9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<sst xmlns="http://schemas.openxmlformats.org/spreadsheetml/2006/main" count="2888" uniqueCount="746">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</sst>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4048124</xdr:colOff>
      <xdr:row>0</xdr:row>
      <xdr:rowOff>0</xdr:rowOff>
    </xdr:from>
    <xdr:to>
      <xdr:col>5</xdr:col>
      <xdr:colOff>64769</xdr:colOff>
      <xdr:row>4</xdr:row>
      <xdr:rowOff>123824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96673-4163-4C39-8EFF-919ADFF63A6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4810124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5276850</xdr:colOff>
      <xdr:row>13</xdr:row>
      <xdr:rowOff>180976</xdr:rowOff>
    </xdr:from>
    <xdr:to>
      <xdr:col>4</xdr:col>
      <xdr:colOff>218720</xdr:colOff>
      <xdr:row>16</xdr:row>
      <xdr:rowOff>88349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F07D67-018D-45FB-ACBB-1A7E9C67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2781301"/>
          <a:ext cx="1914170" cy="507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E728C-8FED-4AD0-84BC-9EAD6C10300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1557"/>
          <a:ext cx="3059225" cy="27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93EA1-5446-46AF-9B15-3EFE075CB1A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913C52-EE52-4B4D-9868-ADDBBD3245D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787D19-FEFA-4281-A8B0-688573889A3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F8D087-A825-495B-B046-CC3BC1C45FC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257898-D771-4769-9656-374F496467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B19" sqref="B19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729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733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734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735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730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8"/>
  <sheetViews>
    <sheetView zoomScale="90" zoomScaleNormal="90" workbookViewId="0">
      <pane xSplit="2" ySplit="6" topLeftCell="EK25" activePane="bottomRight" state="frozen"/>
      <selection activeCell="B43" sqref="B43"/>
      <selection pane="topRight" activeCell="B43" sqref="B43"/>
      <selection pane="bottomLeft" activeCell="B43" sqref="B43"/>
      <selection pane="bottomRight" activeCell="EK10" sqref="EK1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47" width="10.140625" style="9" customWidth="1"/>
    <col min="148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-864.85370507988046</v>
      </c>
      <c r="D7" s="542">
        <v>821.53086184143058</v>
      </c>
      <c r="E7" s="542">
        <v>570.99055937251933</v>
      </c>
      <c r="F7" s="542">
        <v>-307.16515596285035</v>
      </c>
      <c r="G7" s="542">
        <v>85.145493756388532</v>
      </c>
      <c r="H7" s="542">
        <v>882.17971403671663</v>
      </c>
      <c r="I7" s="542">
        <v>97.221945694368515</v>
      </c>
      <c r="J7" s="542">
        <v>836.13903410515013</v>
      </c>
      <c r="K7" s="542">
        <v>723.60472021003716</v>
      </c>
      <c r="L7" s="542">
        <v>769.49192755073227</v>
      </c>
      <c r="M7" s="542">
        <v>1209.3182501335555</v>
      </c>
      <c r="N7" s="542">
        <v>3101.1228135520614</v>
      </c>
      <c r="O7" s="542">
        <f t="shared" ref="O7:O43" si="0">+SUM(C7:N7)</f>
        <v>7924.7264592102292</v>
      </c>
      <c r="P7" s="573"/>
      <c r="Q7" s="542">
        <v>-703.38272836686792</v>
      </c>
      <c r="R7" s="542">
        <v>797.24704890935936</v>
      </c>
      <c r="S7" s="542">
        <v>369.47334186823446</v>
      </c>
      <c r="T7" s="542">
        <v>133.73906158044656</v>
      </c>
      <c r="U7" s="542">
        <v>204.82206970291691</v>
      </c>
      <c r="V7" s="542">
        <v>296.38905002317824</v>
      </c>
      <c r="W7" s="542">
        <v>715.32065263534514</v>
      </c>
      <c r="X7" s="542">
        <v>843.29640805354302</v>
      </c>
      <c r="Y7" s="542">
        <v>644.19209994473385</v>
      </c>
      <c r="Z7" s="542">
        <v>974.68985741992765</v>
      </c>
      <c r="AA7" s="542">
        <v>736.80829720281872</v>
      </c>
      <c r="AB7" s="542">
        <v>3375.9188717026123</v>
      </c>
      <c r="AC7" s="542">
        <f t="shared" ref="AC7:AC43" si="1">+SUM(Q7:AB7)</f>
        <v>8388.5140306762478</v>
      </c>
      <c r="AD7" s="573"/>
      <c r="AE7" s="542">
        <v>-638.7109528163578</v>
      </c>
      <c r="AF7" s="542">
        <v>243.66906636424392</v>
      </c>
      <c r="AG7" s="542">
        <v>704.49179706509676</v>
      </c>
      <c r="AH7" s="542">
        <v>-466.30814988028305</v>
      </c>
      <c r="AI7" s="542">
        <v>570.55129379484288</v>
      </c>
      <c r="AJ7" s="542">
        <v>518.9703964895416</v>
      </c>
      <c r="AK7" s="542">
        <v>-404.59356026479827</v>
      </c>
      <c r="AL7" s="542">
        <v>708.09736060970681</v>
      </c>
      <c r="AM7" s="542">
        <v>635.22994157042376</v>
      </c>
      <c r="AN7" s="542">
        <v>832.51978585106281</v>
      </c>
      <c r="AO7" s="542">
        <v>734.16243775423118</v>
      </c>
      <c r="AP7" s="542">
        <v>3296.2229627398929</v>
      </c>
      <c r="AQ7" s="542">
        <f t="shared" ref="AQ7:AQ43" si="2">+SUM(AE7:AP7)</f>
        <v>6734.3023792776039</v>
      </c>
      <c r="AR7" s="573"/>
      <c r="AS7" s="542">
        <v>-294.87761359511569</v>
      </c>
      <c r="AT7" s="542">
        <v>939.23188675736355</v>
      </c>
      <c r="AU7" s="542">
        <v>1098.8341700043111</v>
      </c>
      <c r="AV7" s="542">
        <v>51.527975615964351</v>
      </c>
      <c r="AW7" s="542">
        <v>563.75393681190462</v>
      </c>
      <c r="AX7" s="542">
        <v>801.61700815902441</v>
      </c>
      <c r="AY7" s="542">
        <v>387.73239207917914</v>
      </c>
      <c r="AZ7" s="542">
        <v>666.23742283536831</v>
      </c>
      <c r="BA7" s="542">
        <v>948.44264274440638</v>
      </c>
      <c r="BB7" s="542">
        <v>709.49462387590665</v>
      </c>
      <c r="BC7" s="542">
        <v>1255.3897708936406</v>
      </c>
      <c r="BD7" s="542">
        <v>2987.0172209098673</v>
      </c>
      <c r="BE7" s="542">
        <f t="shared" ref="BE7:BE43" si="3">+SUM(AS7:BD7)</f>
        <v>10114.401437091821</v>
      </c>
      <c r="BF7" s="573"/>
      <c r="BG7" s="542">
        <v>-699.70564006936593</v>
      </c>
      <c r="BH7" s="542">
        <v>563.37215843627018</v>
      </c>
      <c r="BI7" s="542">
        <v>943.58774540232889</v>
      </c>
      <c r="BJ7" s="542">
        <v>-26.498886759849483</v>
      </c>
      <c r="BK7" s="542">
        <v>193.63631184036558</v>
      </c>
      <c r="BL7" s="542">
        <v>564.1898229778426</v>
      </c>
      <c r="BM7" s="542">
        <v>-102.58141824682843</v>
      </c>
      <c r="BN7" s="542">
        <v>658.38849597765511</v>
      </c>
      <c r="BO7" s="542">
        <v>46.175563252161282</v>
      </c>
      <c r="BP7" s="542">
        <v>395.2047653821005</v>
      </c>
      <c r="BQ7" s="542">
        <v>678.06545445313031</v>
      </c>
      <c r="BR7" s="542">
        <v>2884.3563682328941</v>
      </c>
      <c r="BS7" s="542">
        <f t="shared" ref="BS7:BS43" si="4">+SUM(BG7:BR7)</f>
        <v>6098.1907408787047</v>
      </c>
      <c r="BT7" s="573"/>
      <c r="BU7" s="542">
        <v>-696.73742870819751</v>
      </c>
      <c r="BV7" s="542">
        <v>178.7739252708825</v>
      </c>
      <c r="BW7" s="542">
        <v>443.3212821504726</v>
      </c>
      <c r="BX7" s="542">
        <v>-246.75279994472521</v>
      </c>
      <c r="BY7" s="542">
        <v>-136.76786719715255</v>
      </c>
      <c r="BZ7" s="542">
        <v>310.13318540172986</v>
      </c>
      <c r="CA7" s="542">
        <v>165.21571307346085</v>
      </c>
      <c r="CB7" s="542">
        <v>31.199596553543415</v>
      </c>
      <c r="CC7" s="542">
        <v>479.84831264402192</v>
      </c>
      <c r="CD7" s="542">
        <v>206.47657842481885</v>
      </c>
      <c r="CE7" s="542">
        <v>-56.815027016223212</v>
      </c>
      <c r="CF7" s="542">
        <v>2387.7768933999105</v>
      </c>
      <c r="CG7" s="542">
        <f t="shared" ref="CG7:CG43" si="5">+SUM(BU7:CF7)</f>
        <v>3065.672364052542</v>
      </c>
      <c r="CH7" s="573"/>
      <c r="CI7" s="542">
        <v>-465.39384996025592</v>
      </c>
      <c r="CJ7" s="542">
        <v>140.76089912005227</v>
      </c>
      <c r="CK7" s="542">
        <v>385.75160771122319</v>
      </c>
      <c r="CL7" s="542">
        <v>-344.15449413372335</v>
      </c>
      <c r="CM7" s="542">
        <v>-41.693523231473137</v>
      </c>
      <c r="CN7" s="542">
        <v>346.82117739101113</v>
      </c>
      <c r="CO7" s="542">
        <v>534.49029039566176</v>
      </c>
      <c r="CP7" s="542">
        <v>67.689373061362858</v>
      </c>
      <c r="CQ7" s="542">
        <v>91.256593295177026</v>
      </c>
      <c r="CR7" s="542">
        <v>155.54861485896981</v>
      </c>
      <c r="CS7" s="542">
        <v>854.08655040003896</v>
      </c>
      <c r="CT7" s="542">
        <v>2063.4253391437869</v>
      </c>
      <c r="CU7" s="542">
        <f t="shared" ref="CU7:CU43" si="6">+SUM(CI7:CT7)</f>
        <v>3788.5885780518315</v>
      </c>
      <c r="CV7" s="573"/>
      <c r="CW7" s="542">
        <v>-374.52581657863948</v>
      </c>
      <c r="CX7" s="542">
        <v>114.84892547954814</v>
      </c>
      <c r="CY7" s="542">
        <v>-53.084809388041776</v>
      </c>
      <c r="CZ7" s="542">
        <v>398.85304432795056</v>
      </c>
      <c r="DA7" s="542">
        <v>850.78432659267423</v>
      </c>
      <c r="DB7" s="542">
        <v>1093.5759539658466</v>
      </c>
      <c r="DC7" s="542">
        <v>816.6080976655262</v>
      </c>
      <c r="DD7" s="542">
        <v>760.56322901114163</v>
      </c>
      <c r="DE7" s="542">
        <v>-203.9238103308553</v>
      </c>
      <c r="DF7" s="542">
        <v>662.75820044264765</v>
      </c>
      <c r="DG7" s="542">
        <v>449.66859645010391</v>
      </c>
      <c r="DH7" s="542">
        <v>2579.3792681522036</v>
      </c>
      <c r="DI7" s="542">
        <f t="shared" ref="DI7:DI43" si="7">+SUM(CW7:DH7)</f>
        <v>7095.5052057901057</v>
      </c>
      <c r="DJ7" s="573"/>
      <c r="DK7" s="542">
        <v>-321.67711630152007</v>
      </c>
      <c r="DL7" s="542">
        <v>88.781351203474969</v>
      </c>
      <c r="DM7" s="542">
        <v>123.17982717950281</v>
      </c>
      <c r="DN7" s="542">
        <v>-412.84500881830263</v>
      </c>
      <c r="DO7" s="542">
        <v>393.06943780380379</v>
      </c>
      <c r="DP7" s="542">
        <v>-28.493223030445279</v>
      </c>
      <c r="DQ7" s="542">
        <v>192.77581802008854</v>
      </c>
      <c r="DR7" s="542">
        <v>487.70337214566825</v>
      </c>
      <c r="DS7" s="542">
        <v>-841.94204324690008</v>
      </c>
      <c r="DT7" s="542">
        <v>-262.36748991664945</v>
      </c>
      <c r="DU7" s="542">
        <v>-160.85006845173211</v>
      </c>
      <c r="DV7" s="542">
        <v>2528.8376913093225</v>
      </c>
      <c r="DW7" s="542">
        <f t="shared" ref="DW7:DW43" si="8">+SUM(DK7:DV7)</f>
        <v>1786.1725478963112</v>
      </c>
      <c r="DX7" s="573"/>
      <c r="DY7" s="542">
        <v>-672.70053451272679</v>
      </c>
      <c r="DZ7" s="542">
        <v>302.91993765089092</v>
      </c>
      <c r="EA7" s="542">
        <v>-487.62124447430006</v>
      </c>
      <c r="EB7" s="542">
        <v>-380.02961885118066</v>
      </c>
      <c r="EC7" s="542">
        <v>-646.55887795432773</v>
      </c>
      <c r="ED7" s="542">
        <v>60.485670086603477</v>
      </c>
      <c r="EE7" s="542">
        <v>-120.07807575059906</v>
      </c>
      <c r="EF7" s="542">
        <v>-35.623109395889514</v>
      </c>
      <c r="EG7" s="542">
        <v>-464.95920602990145</v>
      </c>
      <c r="EH7" s="542">
        <v>76.075223016920972</v>
      </c>
      <c r="EI7" s="542">
        <v>377.95563899133685</v>
      </c>
      <c r="EJ7" s="542">
        <v>2016.7919640384025</v>
      </c>
      <c r="EK7" s="542">
        <f t="shared" ref="EK7:EK43" si="9">+SUM(DY7:EJ7)</f>
        <v>26.657766815229479</v>
      </c>
      <c r="EL7" s="573"/>
      <c r="EM7" s="542">
        <v>-817.73078572709437</v>
      </c>
      <c r="EN7" s="542">
        <v>522.7411200772267</v>
      </c>
      <c r="EO7" s="542">
        <v>85.745721504149969</v>
      </c>
      <c r="EP7" s="542">
        <v>-941.23380291435751</v>
      </c>
      <c r="EQ7" s="542">
        <v>269.37806590231412</v>
      </c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-881.0996811577611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Q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/>
      <c r="ES8" s="521"/>
      <c r="ET8" s="521"/>
      <c r="EU8" s="521"/>
      <c r="EV8" s="521"/>
      <c r="EW8" s="521"/>
      <c r="EX8" s="521"/>
      <c r="EY8" s="521">
        <f t="shared" si="10"/>
        <v>2365.6527070121251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/>
      <c r="ES9" s="709"/>
      <c r="ET9" s="709"/>
      <c r="EU9" s="709"/>
      <c r="EV9" s="709"/>
      <c r="EW9" s="709"/>
      <c r="EX9" s="709"/>
      <c r="EY9" s="518">
        <f t="shared" si="10"/>
        <v>1017.63346655</v>
      </c>
      <c r="EZ9" s="519"/>
    </row>
    <row r="10" spans="2:156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137.9915235851953</v>
      </c>
      <c r="G10" s="518">
        <f t="shared" si="22"/>
        <v>149.14056647338305</v>
      </c>
      <c r="H10" s="518">
        <f t="shared" si="22"/>
        <v>124.31149922219711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142.111350334598</v>
      </c>
      <c r="M10" s="518">
        <f t="shared" si="22"/>
        <v>150.18917670891335</v>
      </c>
      <c r="N10" s="518">
        <f t="shared" si="22"/>
        <v>284.84209663837783</v>
      </c>
      <c r="O10" s="518">
        <f t="shared" si="0"/>
        <v>1699.2713402572049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293.30487273087357</v>
      </c>
      <c r="U10" s="518">
        <f t="shared" si="23"/>
        <v>291.39904331374134</v>
      </c>
      <c r="V10" s="518">
        <f t="shared" si="23"/>
        <v>286.87654664507295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263.94703806009079</v>
      </c>
      <c r="AA10" s="518">
        <f t="shared" si="23"/>
        <v>202.38012588829341</v>
      </c>
      <c r="AB10" s="518">
        <f t="shared" si="23"/>
        <v>359.27875326439636</v>
      </c>
      <c r="AC10" s="518">
        <f t="shared" si="1"/>
        <v>3551.4625698853424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246.31453024309658</v>
      </c>
      <c r="AI10" s="518">
        <f t="shared" si="24"/>
        <v>188.69396664482102</v>
      </c>
      <c r="AJ10" s="518">
        <f t="shared" si="24"/>
        <v>413.89915412515143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257.21194441009499</v>
      </c>
      <c r="AO10" s="518">
        <f t="shared" si="24"/>
        <v>200.48624114444573</v>
      </c>
      <c r="AP10" s="518">
        <f t="shared" si="24"/>
        <v>1154.9946413513737</v>
      </c>
      <c r="AQ10" s="518">
        <f t="shared" si="2"/>
        <v>3980.332050214809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192.38567218041766</v>
      </c>
      <c r="AW10" s="518">
        <f t="shared" si="25"/>
        <v>252.85290215723518</v>
      </c>
      <c r="AX10" s="518">
        <f t="shared" si="25"/>
        <v>465.26557964208257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243.4468803583608</v>
      </c>
      <c r="BC10" s="518">
        <f t="shared" si="25"/>
        <v>213.05228039217519</v>
      </c>
      <c r="BD10" s="518">
        <f t="shared" si="25"/>
        <v>498.02001986802827</v>
      </c>
      <c r="BE10" s="518">
        <f t="shared" si="3"/>
        <v>3399.5876065832722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200.54109495238185</v>
      </c>
      <c r="BK10" s="518">
        <f t="shared" si="26"/>
        <v>200.46612086002017</v>
      </c>
      <c r="BL10" s="518">
        <f t="shared" si="26"/>
        <v>543.66486874454097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319.48054981470108</v>
      </c>
      <c r="BQ10" s="518">
        <f t="shared" si="26"/>
        <v>208.24254163702693</v>
      </c>
      <c r="BR10" s="518">
        <f t="shared" si="26"/>
        <v>494.37288940853949</v>
      </c>
      <c r="BS10" s="518">
        <f t="shared" si="4"/>
        <v>4248.432969672539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234.71844231039398</v>
      </c>
      <c r="BY10" s="518">
        <f t="shared" si="27"/>
        <v>248.85650489699992</v>
      </c>
      <c r="BZ10" s="518">
        <f t="shared" si="27"/>
        <v>509.8640454020001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300.33797047400003</v>
      </c>
      <c r="CE10" s="518">
        <f t="shared" si="27"/>
        <v>260.24989194199992</v>
      </c>
      <c r="CF10" s="518">
        <f t="shared" si="27"/>
        <v>352.16712754000002</v>
      </c>
      <c r="CG10" s="518">
        <f t="shared" si="5"/>
        <v>4227.7540628477291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274.89534792900002</v>
      </c>
      <c r="CM10" s="518">
        <f t="shared" si="28"/>
        <v>298.53157744099991</v>
      </c>
      <c r="CN10" s="518">
        <f t="shared" si="28"/>
        <v>1510.3043796506536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299.77678150600008</v>
      </c>
      <c r="CS10" s="518">
        <f t="shared" si="28"/>
        <v>238.53472207299998</v>
      </c>
      <c r="CT10" s="518">
        <f t="shared" si="28"/>
        <v>300.48905348499994</v>
      </c>
      <c r="CU10" s="518">
        <f t="shared" si="6"/>
        <v>4896.9694885216541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1046.3845883930001</v>
      </c>
      <c r="DA10" s="518">
        <f t="shared" si="29"/>
        <v>127.32789454</v>
      </c>
      <c r="DB10" s="518">
        <f t="shared" si="29"/>
        <v>719.05408784099996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113.546100614</v>
      </c>
      <c r="DG10" s="518">
        <f t="shared" si="29"/>
        <v>148.728348493</v>
      </c>
      <c r="DH10" s="518">
        <f t="shared" si="29"/>
        <v>223.71550537200011</v>
      </c>
      <c r="DI10" s="518">
        <f t="shared" si="7"/>
        <v>3960.7170309919998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132.66227396100004</v>
      </c>
      <c r="DO10" s="518">
        <f t="shared" si="30"/>
        <v>105.11248997799997</v>
      </c>
      <c r="DP10" s="518">
        <f t="shared" si="30"/>
        <v>213.07091386999997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202.29290299100001</v>
      </c>
      <c r="DU10" s="518">
        <f t="shared" si="30"/>
        <v>124.02738464800005</v>
      </c>
      <c r="DV10" s="518">
        <f t="shared" si="30"/>
        <v>187.60045529999996</v>
      </c>
      <c r="DW10" s="518">
        <f t="shared" si="8"/>
        <v>1813.7384096960002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247.615366612</v>
      </c>
      <c r="EC10" s="518">
        <f t="shared" si="31"/>
        <v>109.81639266699997</v>
      </c>
      <c r="ED10" s="518">
        <f t="shared" si="31"/>
        <v>187.63370584500001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480.95274774500007</v>
      </c>
      <c r="EI10" s="518">
        <f t="shared" si="31"/>
        <v>130.43711505199994</v>
      </c>
      <c r="EJ10" s="518">
        <f t="shared" si="31"/>
        <v>178.11951921000002</v>
      </c>
      <c r="EK10" s="518">
        <f t="shared" si="9"/>
        <v>2343.5359305839997</v>
      </c>
      <c r="EL10" s="519"/>
      <c r="EM10" s="518">
        <f t="shared" ref="EM10:EQ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163.19664245099997</v>
      </c>
      <c r="EQ10" s="518">
        <f t="shared" si="32"/>
        <v>758.28651385912508</v>
      </c>
      <c r="ER10" s="518"/>
      <c r="ES10" s="518"/>
      <c r="ET10" s="518"/>
      <c r="EU10" s="518"/>
      <c r="EV10" s="518"/>
      <c r="EW10" s="518"/>
      <c r="EX10" s="518"/>
      <c r="EY10" s="518">
        <f t="shared" si="10"/>
        <v>1348.019240462125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/>
      <c r="ES11" s="518"/>
      <c r="ET11" s="518"/>
      <c r="EU11" s="518"/>
      <c r="EV11" s="518"/>
      <c r="EW11" s="518"/>
      <c r="EX11" s="518"/>
      <c r="EY11" s="518">
        <f t="shared" si="10"/>
        <v>280.212655928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/>
      <c r="ES12" s="518"/>
      <c r="ET12" s="518"/>
      <c r="EU12" s="518"/>
      <c r="EV12" s="518"/>
      <c r="EW12" s="518"/>
      <c r="EX12" s="518"/>
      <c r="EY12" s="518">
        <f t="shared" si="10"/>
        <v>292.23677564100001</v>
      </c>
      <c r="EZ12" s="519"/>
    </row>
    <row r="13" spans="2:156" ht="15.75" x14ac:dyDescent="0.25">
      <c r="B13" s="695" t="s">
        <v>739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/>
      <c r="ES13" s="518"/>
      <c r="ET13" s="518"/>
      <c r="EU13" s="518"/>
      <c r="EV13" s="518"/>
      <c r="EW13" s="518"/>
      <c r="EX13" s="518"/>
      <c r="EY13" s="518">
        <f t="shared" si="10"/>
        <v>68.539302466999999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/>
      <c r="ES14" s="518"/>
      <c r="ET14" s="518"/>
      <c r="EU14" s="518"/>
      <c r="EV14" s="518"/>
      <c r="EW14" s="518"/>
      <c r="EX14" s="518"/>
      <c r="EY14" s="518">
        <f t="shared" si="10"/>
        <v>673.31052255612508</v>
      </c>
      <c r="EZ14" s="519"/>
    </row>
    <row r="15" spans="2:15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/>
      <c r="ES16" s="518"/>
      <c r="ET16" s="518"/>
      <c r="EU16" s="518"/>
      <c r="EV16" s="518"/>
      <c r="EW16" s="518"/>
      <c r="EX16" s="518"/>
      <c r="EY16" s="518">
        <f t="shared" si="10"/>
        <v>33.719983870000021</v>
      </c>
      <c r="EZ16" s="519"/>
    </row>
    <row r="17" spans="2:156" ht="15.75" x14ac:dyDescent="0.25">
      <c r="B17" s="687" t="s">
        <v>92</v>
      </c>
      <c r="C17" s="542">
        <f t="shared" ref="C17:N17" si="33">+C8+C7</f>
        <v>-725.43453808988306</v>
      </c>
      <c r="D17" s="542">
        <f t="shared" si="33"/>
        <v>978.62800879686847</v>
      </c>
      <c r="E17" s="542">
        <f t="shared" si="33"/>
        <v>728.70015015851141</v>
      </c>
      <c r="F17" s="542">
        <f t="shared" si="33"/>
        <v>-122.96136310765505</v>
      </c>
      <c r="G17" s="542">
        <f t="shared" si="33"/>
        <v>285.66008505977157</v>
      </c>
      <c r="H17" s="542">
        <f t="shared" si="33"/>
        <v>1026.4450449389137</v>
      </c>
      <c r="I17" s="542">
        <f t="shared" si="33"/>
        <v>240.54240338506116</v>
      </c>
      <c r="J17" s="542">
        <f t="shared" si="33"/>
        <v>1140.8588770827978</v>
      </c>
      <c r="K17" s="542">
        <f t="shared" si="33"/>
        <v>1007.9108455348097</v>
      </c>
      <c r="L17" s="542">
        <f t="shared" si="33"/>
        <v>1054.3699516271304</v>
      </c>
      <c r="M17" s="542">
        <f t="shared" si="33"/>
        <v>1378.8463649649689</v>
      </c>
      <c r="N17" s="542">
        <f t="shared" si="33"/>
        <v>3484.3338548204392</v>
      </c>
      <c r="O17" s="542">
        <f t="shared" si="0"/>
        <v>10477.899685171735</v>
      </c>
      <c r="P17" s="573"/>
      <c r="Q17" s="542">
        <f t="shared" ref="Q17:AB17" si="34">+Q8+Q7</f>
        <v>-448.60902224485392</v>
      </c>
      <c r="R17" s="542">
        <f t="shared" si="34"/>
        <v>1095.1832512259239</v>
      </c>
      <c r="S17" s="542">
        <f t="shared" si="34"/>
        <v>777.0974560014547</v>
      </c>
      <c r="T17" s="542">
        <f t="shared" si="34"/>
        <v>549.85693958752017</v>
      </c>
      <c r="U17" s="542">
        <f t="shared" si="34"/>
        <v>651.32144833665825</v>
      </c>
      <c r="V17" s="542">
        <f t="shared" si="34"/>
        <v>1025.5092823482512</v>
      </c>
      <c r="W17" s="542">
        <f t="shared" si="34"/>
        <v>1122.4221350106211</v>
      </c>
      <c r="X17" s="542">
        <f t="shared" si="34"/>
        <v>1158.6115094719687</v>
      </c>
      <c r="Y17" s="542">
        <f t="shared" si="34"/>
        <v>1335.1280043183076</v>
      </c>
      <c r="Z17" s="542">
        <f t="shared" si="34"/>
        <v>1280.2538169300185</v>
      </c>
      <c r="AA17" s="542">
        <f t="shared" si="34"/>
        <v>1006.5698673911121</v>
      </c>
      <c r="AB17" s="542">
        <f t="shared" si="34"/>
        <v>3820.6910943970088</v>
      </c>
      <c r="AC17" s="542">
        <f t="shared" si="1"/>
        <v>13374.035782773992</v>
      </c>
      <c r="AD17" s="573"/>
      <c r="AE17" s="542">
        <f t="shared" ref="AE17:AP17" si="35">+AE8+AE7</f>
        <v>-395.66190141002022</v>
      </c>
      <c r="AF17" s="542">
        <f t="shared" si="35"/>
        <v>983.09648878206815</v>
      </c>
      <c r="AG17" s="542">
        <f t="shared" si="35"/>
        <v>1808.0141668924687</v>
      </c>
      <c r="AH17" s="542">
        <f t="shared" si="35"/>
        <v>171.25854020281349</v>
      </c>
      <c r="AI17" s="542">
        <f t="shared" si="35"/>
        <v>816.03520067966383</v>
      </c>
      <c r="AJ17" s="542">
        <f t="shared" si="35"/>
        <v>1153.0324703646929</v>
      </c>
      <c r="AK17" s="542">
        <f t="shared" si="35"/>
        <v>-153.06034537606456</v>
      </c>
      <c r="AL17" s="542">
        <f t="shared" si="35"/>
        <v>991.10824691154266</v>
      </c>
      <c r="AM17" s="542">
        <f t="shared" si="35"/>
        <v>1101.5376262741461</v>
      </c>
      <c r="AN17" s="542">
        <f t="shared" si="35"/>
        <v>1107.8554787311577</v>
      </c>
      <c r="AO17" s="542">
        <f t="shared" si="35"/>
        <v>1215.345539558677</v>
      </c>
      <c r="AP17" s="542">
        <f t="shared" si="35"/>
        <v>5343.1516123412666</v>
      </c>
      <c r="AQ17" s="542">
        <f t="shared" si="2"/>
        <v>14141.713123952413</v>
      </c>
      <c r="AR17" s="573"/>
      <c r="AS17" s="542">
        <f t="shared" ref="AS17:BD17" si="36">+AS8+AS7</f>
        <v>195.03424263918862</v>
      </c>
      <c r="AT17" s="542">
        <f t="shared" si="36"/>
        <v>1193.3928176977263</v>
      </c>
      <c r="AU17" s="542">
        <f t="shared" si="36"/>
        <v>1680.0742508810122</v>
      </c>
      <c r="AV17" s="542">
        <f t="shared" si="36"/>
        <v>1470.4332565763818</v>
      </c>
      <c r="AW17" s="542">
        <f t="shared" si="36"/>
        <v>1552.3226699391398</v>
      </c>
      <c r="AX17" s="542">
        <f t="shared" si="36"/>
        <v>1689.8764091211069</v>
      </c>
      <c r="AY17" s="542">
        <f t="shared" si="36"/>
        <v>741.78822520101085</v>
      </c>
      <c r="AZ17" s="542">
        <f t="shared" si="36"/>
        <v>1366.6462786565589</v>
      </c>
      <c r="BA17" s="542">
        <f t="shared" si="36"/>
        <v>2263.6860887349881</v>
      </c>
      <c r="BB17" s="542">
        <f t="shared" si="36"/>
        <v>1342.4218403942673</v>
      </c>
      <c r="BC17" s="542">
        <f t="shared" si="36"/>
        <v>1962.9992004558158</v>
      </c>
      <c r="BD17" s="542">
        <f t="shared" si="36"/>
        <v>3898.5131224778956</v>
      </c>
      <c r="BE17" s="542">
        <f t="shared" si="3"/>
        <v>19357.188402775093</v>
      </c>
      <c r="BF17" s="573"/>
      <c r="BG17" s="542">
        <f t="shared" ref="BG17:BR17" si="37">+BG8+BG7</f>
        <v>171.34710288191297</v>
      </c>
      <c r="BH17" s="542">
        <f t="shared" si="37"/>
        <v>1383.283913643734</v>
      </c>
      <c r="BI17" s="542">
        <f t="shared" si="37"/>
        <v>2036.1895618537383</v>
      </c>
      <c r="BJ17" s="542">
        <f t="shared" si="37"/>
        <v>371.2786312225324</v>
      </c>
      <c r="BK17" s="542">
        <f t="shared" si="37"/>
        <v>2538.312193460386</v>
      </c>
      <c r="BL17" s="542">
        <f t="shared" si="37"/>
        <v>1129.7277651023837</v>
      </c>
      <c r="BM17" s="542">
        <f t="shared" si="37"/>
        <v>71.182426389116074</v>
      </c>
      <c r="BN17" s="542">
        <f t="shared" si="37"/>
        <v>924.48508312287811</v>
      </c>
      <c r="BO17" s="542">
        <f t="shared" si="37"/>
        <v>729.61927547616983</v>
      </c>
      <c r="BP17" s="542">
        <f t="shared" si="37"/>
        <v>733.13360063680159</v>
      </c>
      <c r="BQ17" s="542">
        <f t="shared" si="37"/>
        <v>901.44516023015728</v>
      </c>
      <c r="BR17" s="542">
        <f t="shared" si="37"/>
        <v>3400.2528613314335</v>
      </c>
      <c r="BS17" s="542">
        <f t="shared" si="4"/>
        <v>14390.257575351245</v>
      </c>
      <c r="BT17" s="573"/>
      <c r="BU17" s="542">
        <f t="shared" ref="BU17:CF17" si="38">+BU8+BU7</f>
        <v>-473.22900853547094</v>
      </c>
      <c r="BV17" s="542">
        <f t="shared" si="38"/>
        <v>401.55928833791859</v>
      </c>
      <c r="BW17" s="542">
        <f t="shared" si="38"/>
        <v>1468.1436428615079</v>
      </c>
      <c r="BX17" s="542">
        <f t="shared" si="38"/>
        <v>11.004499235668789</v>
      </c>
      <c r="BY17" s="542">
        <f t="shared" si="38"/>
        <v>212.60620800984736</v>
      </c>
      <c r="BZ17" s="542">
        <f t="shared" si="38"/>
        <v>848.82403726372991</v>
      </c>
      <c r="CA17" s="542">
        <f t="shared" si="38"/>
        <v>526.45353530146087</v>
      </c>
      <c r="CB17" s="542">
        <f t="shared" si="38"/>
        <v>285.95536924354332</v>
      </c>
      <c r="CC17" s="542">
        <f t="shared" si="38"/>
        <v>1287.5909163175593</v>
      </c>
      <c r="CD17" s="542">
        <f t="shared" si="38"/>
        <v>739.01084785881892</v>
      </c>
      <c r="CE17" s="542">
        <f t="shared" si="38"/>
        <v>302.83910008577669</v>
      </c>
      <c r="CF17" s="542">
        <f t="shared" si="38"/>
        <v>3175.9976027599105</v>
      </c>
      <c r="CG17" s="542">
        <f t="shared" si="5"/>
        <v>8786.7560387402718</v>
      </c>
      <c r="CH17" s="573"/>
      <c r="CI17" s="542">
        <f t="shared" ref="CI17:CT17" si="39">+CI8+CI7</f>
        <v>-68.578958882255847</v>
      </c>
      <c r="CJ17" s="542">
        <f t="shared" si="39"/>
        <v>410.2064451690523</v>
      </c>
      <c r="CK17" s="542">
        <f t="shared" si="39"/>
        <v>959.91538321222322</v>
      </c>
      <c r="CL17" s="542">
        <f t="shared" si="39"/>
        <v>-44.784853204723333</v>
      </c>
      <c r="CM17" s="542">
        <f t="shared" si="39"/>
        <v>327.4752960795268</v>
      </c>
      <c r="CN17" s="542">
        <f t="shared" si="39"/>
        <v>1904.8589579916647</v>
      </c>
      <c r="CO17" s="542">
        <f t="shared" si="39"/>
        <v>833.12077658866178</v>
      </c>
      <c r="CP17" s="542">
        <f t="shared" si="39"/>
        <v>374.42206351136298</v>
      </c>
      <c r="CQ17" s="542">
        <f t="shared" si="39"/>
        <v>830.54033736117697</v>
      </c>
      <c r="CR17" s="542">
        <f t="shared" si="39"/>
        <v>790.68741845496993</v>
      </c>
      <c r="CS17" s="542">
        <f t="shared" si="39"/>
        <v>1206.6916668230392</v>
      </c>
      <c r="CT17" s="542">
        <f t="shared" si="39"/>
        <v>2537.289860908787</v>
      </c>
      <c r="CU17" s="542">
        <f t="shared" si="6"/>
        <v>10061.844394013486</v>
      </c>
      <c r="CV17" s="573"/>
      <c r="CW17" s="542">
        <f t="shared" ref="CW17:DH17" si="40">+CW8+CW7</f>
        <v>-36.599827388639596</v>
      </c>
      <c r="CX17" s="542">
        <f t="shared" si="40"/>
        <v>320.36191973454822</v>
      </c>
      <c r="CY17" s="542">
        <f t="shared" si="40"/>
        <v>790.72127282495808</v>
      </c>
      <c r="CZ17" s="542">
        <f t="shared" si="40"/>
        <v>1476.5685715409506</v>
      </c>
      <c r="DA17" s="542">
        <f t="shared" si="40"/>
        <v>1032.1706208726744</v>
      </c>
      <c r="DB17" s="542">
        <f t="shared" si="40"/>
        <v>1866.3568190768465</v>
      </c>
      <c r="DC17" s="542">
        <f t="shared" si="40"/>
        <v>1012.8823481945262</v>
      </c>
      <c r="DD17" s="542">
        <f t="shared" si="40"/>
        <v>920.69450333314171</v>
      </c>
      <c r="DE17" s="542">
        <f t="shared" si="40"/>
        <v>42.699907669144693</v>
      </c>
      <c r="DF17" s="542">
        <f t="shared" si="40"/>
        <v>826.29954420664762</v>
      </c>
      <c r="DG17" s="542">
        <f t="shared" si="40"/>
        <v>698.29691708310395</v>
      </c>
      <c r="DH17" s="542">
        <f t="shared" si="40"/>
        <v>2914.6629455851034</v>
      </c>
      <c r="DI17" s="542">
        <f t="shared" si="7"/>
        <v>11865.115542733007</v>
      </c>
      <c r="DJ17" s="573"/>
      <c r="DK17" s="542">
        <f t="shared" ref="DK17:DV17" si="41">+DK8+DK7</f>
        <v>233.56758977757977</v>
      </c>
      <c r="DL17" s="542">
        <f t="shared" si="41"/>
        <v>267.05894728247506</v>
      </c>
      <c r="DM17" s="542">
        <f t="shared" si="41"/>
        <v>407.50204573650279</v>
      </c>
      <c r="DN17" s="542">
        <f t="shared" si="41"/>
        <v>-256.1145844373026</v>
      </c>
      <c r="DO17" s="542">
        <f t="shared" si="41"/>
        <v>566.2761868518038</v>
      </c>
      <c r="DP17" s="542">
        <f t="shared" si="41"/>
        <v>273.46264296955468</v>
      </c>
      <c r="DQ17" s="542">
        <f t="shared" si="41"/>
        <v>376.86914693808859</v>
      </c>
      <c r="DR17" s="542">
        <f t="shared" si="41"/>
        <v>577.93383760966833</v>
      </c>
      <c r="DS17" s="542">
        <f t="shared" si="41"/>
        <v>-665.86303643130009</v>
      </c>
      <c r="DT17" s="542">
        <f t="shared" si="41"/>
        <v>313.78681154435048</v>
      </c>
      <c r="DU17" s="542">
        <f t="shared" si="41"/>
        <v>94.31610503626797</v>
      </c>
      <c r="DV17" s="542">
        <f t="shared" si="41"/>
        <v>2803.8185363493226</v>
      </c>
      <c r="DW17" s="542">
        <f t="shared" si="8"/>
        <v>4992.6142292270106</v>
      </c>
      <c r="DX17" s="573"/>
      <c r="DY17" s="542">
        <f t="shared" ref="DY17:EJ17" si="42">+DY8+DY7</f>
        <v>-272.84062666472681</v>
      </c>
      <c r="DZ17" s="542">
        <f t="shared" si="42"/>
        <v>395.36137946489089</v>
      </c>
      <c r="EA17" s="542">
        <f t="shared" si="42"/>
        <v>-74.293386844300073</v>
      </c>
      <c r="EB17" s="542">
        <f t="shared" si="42"/>
        <v>204.74202151081954</v>
      </c>
      <c r="EC17" s="542">
        <f t="shared" si="42"/>
        <v>-509.16948471732769</v>
      </c>
      <c r="ED17" s="542">
        <f t="shared" si="42"/>
        <v>282.20199545160347</v>
      </c>
      <c r="EE17" s="542">
        <f t="shared" si="42"/>
        <v>95.935321135400983</v>
      </c>
      <c r="EF17" s="542">
        <f t="shared" si="42"/>
        <v>71.635240617110512</v>
      </c>
      <c r="EG17" s="542">
        <f t="shared" si="42"/>
        <v>-344.44801757790151</v>
      </c>
      <c r="EH17" s="542">
        <f t="shared" si="42"/>
        <v>572.73398946192106</v>
      </c>
      <c r="EI17" s="542">
        <f t="shared" si="42"/>
        <v>566.32292598333675</v>
      </c>
      <c r="EJ17" s="542">
        <f t="shared" si="42"/>
        <v>2278.0048869184025</v>
      </c>
      <c r="EK17" s="542">
        <f t="shared" si="9"/>
        <v>3266.1862447392296</v>
      </c>
      <c r="EL17" s="573"/>
      <c r="EM17" s="542">
        <f t="shared" ref="EM17:EQ17" si="43">+EM8+EM7</f>
        <v>-541.86755875709446</v>
      </c>
      <c r="EN17" s="542">
        <f t="shared" si="43"/>
        <v>1275.2486537422267</v>
      </c>
      <c r="EO17" s="542">
        <f t="shared" si="43"/>
        <v>448.48164568114998</v>
      </c>
      <c r="EP17" s="542">
        <f t="shared" si="43"/>
        <v>-745.56488532335754</v>
      </c>
      <c r="EQ17" s="542">
        <f t="shared" si="43"/>
        <v>1048.2551705114392</v>
      </c>
      <c r="ER17" s="542"/>
      <c r="ES17" s="542"/>
      <c r="ET17" s="542"/>
      <c r="EU17" s="542"/>
      <c r="EV17" s="542"/>
      <c r="EW17" s="542"/>
      <c r="EX17" s="542"/>
      <c r="EY17" s="542">
        <f t="shared" si="10"/>
        <v>1484.553025854364</v>
      </c>
      <c r="EZ17" s="573"/>
    </row>
    <row r="18" spans="2:156" ht="15.75" x14ac:dyDescent="0.25">
      <c r="B18" s="687" t="s">
        <v>96</v>
      </c>
      <c r="C18" s="542">
        <f t="shared" ref="C18:N18" si="44">+C19+C33+C36</f>
        <v>-339.35101856988274</v>
      </c>
      <c r="D18" s="542">
        <f t="shared" si="44"/>
        <v>2038.6772082768684</v>
      </c>
      <c r="E18" s="542">
        <f t="shared" si="44"/>
        <v>526.12935320851159</v>
      </c>
      <c r="F18" s="542">
        <f t="shared" si="44"/>
        <v>432.21297089234542</v>
      </c>
      <c r="G18" s="542">
        <f t="shared" si="44"/>
        <v>-22.578292300228327</v>
      </c>
      <c r="H18" s="542">
        <f t="shared" si="44"/>
        <v>565.61108293891346</v>
      </c>
      <c r="I18" s="542">
        <f t="shared" si="44"/>
        <v>288.50869938506116</v>
      </c>
      <c r="J18" s="542">
        <f t="shared" si="44"/>
        <v>2192.2122260827982</v>
      </c>
      <c r="K18" s="542">
        <f t="shared" si="44"/>
        <v>555.9234395348094</v>
      </c>
      <c r="L18" s="542">
        <f t="shared" si="44"/>
        <v>885.33292645713004</v>
      </c>
      <c r="M18" s="542">
        <f t="shared" si="44"/>
        <v>867.66293696496871</v>
      </c>
      <c r="N18" s="542">
        <f t="shared" si="44"/>
        <v>2335.1506238204393</v>
      </c>
      <c r="O18" s="542">
        <f t="shared" si="0"/>
        <v>10325.492156691735</v>
      </c>
      <c r="P18" s="573"/>
      <c r="Q18" s="542">
        <f t="shared" ref="Q18:AB18" si="45">+Q19+Q33+Q36</f>
        <v>-147.10784224485354</v>
      </c>
      <c r="R18" s="542">
        <f t="shared" si="45"/>
        <v>1213.2121952259236</v>
      </c>
      <c r="S18" s="542">
        <f t="shared" si="45"/>
        <v>272.05639400145446</v>
      </c>
      <c r="T18" s="542">
        <f t="shared" si="45"/>
        <v>802.67495858752022</v>
      </c>
      <c r="U18" s="542">
        <f t="shared" si="45"/>
        <v>1003.7670133366582</v>
      </c>
      <c r="V18" s="542">
        <f t="shared" si="45"/>
        <v>2240.0415153482513</v>
      </c>
      <c r="W18" s="542">
        <f t="shared" si="45"/>
        <v>891.25114701062103</v>
      </c>
      <c r="X18" s="542">
        <f t="shared" si="45"/>
        <v>1173.2770654719686</v>
      </c>
      <c r="Y18" s="542">
        <f t="shared" si="45"/>
        <v>2162.2809603183077</v>
      </c>
      <c r="Z18" s="542">
        <f t="shared" si="45"/>
        <v>813.59914693001792</v>
      </c>
      <c r="AA18" s="542">
        <f t="shared" si="45"/>
        <v>708.05669939111226</v>
      </c>
      <c r="AB18" s="542">
        <f t="shared" si="45"/>
        <v>2521.8728783970091</v>
      </c>
      <c r="AC18" s="542">
        <f t="shared" si="1"/>
        <v>13654.98213177399</v>
      </c>
      <c r="AD18" s="573"/>
      <c r="AE18" s="542">
        <f t="shared" ref="AE18:AP18" si="46">+AE19+AE33+AE36</f>
        <v>11.975510589980161</v>
      </c>
      <c r="AF18" s="542">
        <f t="shared" si="46"/>
        <v>1149.7260677820686</v>
      </c>
      <c r="AG18" s="542">
        <f t="shared" si="46"/>
        <v>1425.2266448924688</v>
      </c>
      <c r="AH18" s="542">
        <f t="shared" si="46"/>
        <v>456.76179520281323</v>
      </c>
      <c r="AI18" s="542">
        <f t="shared" si="46"/>
        <v>1418.1060136796636</v>
      </c>
      <c r="AJ18" s="542">
        <f t="shared" si="46"/>
        <v>1038.4541063646925</v>
      </c>
      <c r="AK18" s="542">
        <f t="shared" si="46"/>
        <v>-121.171044376064</v>
      </c>
      <c r="AL18" s="542">
        <f t="shared" si="46"/>
        <v>563.7656429115425</v>
      </c>
      <c r="AM18" s="542">
        <f t="shared" si="46"/>
        <v>618.15112427414635</v>
      </c>
      <c r="AN18" s="542">
        <f t="shared" si="46"/>
        <v>1001.4269647311573</v>
      </c>
      <c r="AO18" s="542">
        <f t="shared" si="46"/>
        <v>1354.922475558677</v>
      </c>
      <c r="AP18" s="542">
        <f t="shared" si="46"/>
        <v>4574.7330753412662</v>
      </c>
      <c r="AQ18" s="542">
        <f t="shared" si="2"/>
        <v>13492.078376952411</v>
      </c>
      <c r="AR18" s="573"/>
      <c r="AS18" s="542">
        <f t="shared" ref="AS18:BD18" si="47">+AS19+AS33+AS36</f>
        <v>550.00852863918908</v>
      </c>
      <c r="AT18" s="542">
        <f t="shared" si="47"/>
        <v>1287.4314366977255</v>
      </c>
      <c r="AU18" s="542">
        <f t="shared" si="47"/>
        <v>996.05774988101223</v>
      </c>
      <c r="AV18" s="542">
        <f t="shared" si="47"/>
        <v>1716.1411025763816</v>
      </c>
      <c r="AW18" s="542">
        <f t="shared" si="47"/>
        <v>1336.5802849391398</v>
      </c>
      <c r="AX18" s="542">
        <f t="shared" si="47"/>
        <v>2628.6771141211066</v>
      </c>
      <c r="AY18" s="542">
        <f t="shared" si="47"/>
        <v>1328.9622122010103</v>
      </c>
      <c r="AZ18" s="542">
        <f t="shared" si="47"/>
        <v>1341.6676546565593</v>
      </c>
      <c r="BA18" s="542">
        <f t="shared" si="47"/>
        <v>2720.9737767349884</v>
      </c>
      <c r="BB18" s="542">
        <f t="shared" si="47"/>
        <v>1057.5316213942672</v>
      </c>
      <c r="BC18" s="542">
        <f t="shared" si="47"/>
        <v>1799.8700454558157</v>
      </c>
      <c r="BD18" s="542">
        <f t="shared" si="47"/>
        <v>3475.6386494778963</v>
      </c>
      <c r="BE18" s="542">
        <f t="shared" si="3"/>
        <v>20239.540176775092</v>
      </c>
      <c r="BF18" s="573"/>
      <c r="BG18" s="542">
        <f t="shared" ref="BG18:BR18" si="48">+BG19+BG33+BG36</f>
        <v>1816.7194068819126</v>
      </c>
      <c r="BH18" s="542">
        <f t="shared" si="48"/>
        <v>1285.0888746437336</v>
      </c>
      <c r="BI18" s="542">
        <f t="shared" si="48"/>
        <v>1010.6403728537384</v>
      </c>
      <c r="BJ18" s="542">
        <f t="shared" si="48"/>
        <v>477.5485092225324</v>
      </c>
      <c r="BK18" s="542">
        <f t="shared" si="48"/>
        <v>2852.1340374603851</v>
      </c>
      <c r="BL18" s="542">
        <f t="shared" si="48"/>
        <v>2269.157393102384</v>
      </c>
      <c r="BM18" s="542">
        <f t="shared" si="48"/>
        <v>-108.22117561088423</v>
      </c>
      <c r="BN18" s="542">
        <f t="shared" si="48"/>
        <v>539.81659212287889</v>
      </c>
      <c r="BO18" s="542">
        <f t="shared" si="48"/>
        <v>-334.75368052383055</v>
      </c>
      <c r="BP18" s="542">
        <f t="shared" si="48"/>
        <v>3440.3041176368019</v>
      </c>
      <c r="BQ18" s="542">
        <f t="shared" si="48"/>
        <v>-41.25399876984352</v>
      </c>
      <c r="BR18" s="542">
        <f t="shared" si="48"/>
        <v>952.1614713314334</v>
      </c>
      <c r="BS18" s="542">
        <f t="shared" si="4"/>
        <v>14159.341920351242</v>
      </c>
      <c r="BT18" s="573"/>
      <c r="BU18" s="542">
        <f t="shared" ref="BU18:CF18" si="49">+BU19+BU33+BU36</f>
        <v>3323.8933824645283</v>
      </c>
      <c r="BV18" s="542">
        <f t="shared" si="49"/>
        <v>-265.16629166208122</v>
      </c>
      <c r="BW18" s="542">
        <f t="shared" si="49"/>
        <v>384.18069686150818</v>
      </c>
      <c r="BX18" s="542">
        <f t="shared" si="49"/>
        <v>-106.17030376433175</v>
      </c>
      <c r="BY18" s="542">
        <f t="shared" si="49"/>
        <v>284.21632400984709</v>
      </c>
      <c r="BZ18" s="542">
        <f t="shared" si="49"/>
        <v>511.86470726373</v>
      </c>
      <c r="CA18" s="542">
        <f t="shared" si="49"/>
        <v>659.34950130146171</v>
      </c>
      <c r="CB18" s="542">
        <f t="shared" si="49"/>
        <v>463.47504724354286</v>
      </c>
      <c r="CC18" s="542">
        <f t="shared" si="49"/>
        <v>932.78061231755976</v>
      </c>
      <c r="CD18" s="542">
        <f t="shared" si="49"/>
        <v>883.63855385881857</v>
      </c>
      <c r="CE18" s="542">
        <f t="shared" si="49"/>
        <v>-5.9058289142226386</v>
      </c>
      <c r="CF18" s="542">
        <f t="shared" si="49"/>
        <v>2944.5490977599102</v>
      </c>
      <c r="CG18" s="542">
        <f t="shared" si="5"/>
        <v>10010.70549874027</v>
      </c>
      <c r="CH18" s="573"/>
      <c r="CI18" s="542">
        <f t="shared" ref="CI18:CT18" si="50">+CI19+CI33+CI36</f>
        <v>1257.0671071177444</v>
      </c>
      <c r="CJ18" s="542">
        <f t="shared" si="50"/>
        <v>-476.77717883094749</v>
      </c>
      <c r="CK18" s="542">
        <f t="shared" si="50"/>
        <v>2679.5501952122231</v>
      </c>
      <c r="CL18" s="542">
        <f t="shared" si="50"/>
        <v>-1100.2853062047234</v>
      </c>
      <c r="CM18" s="542">
        <f t="shared" si="50"/>
        <v>1063.6602260795275</v>
      </c>
      <c r="CN18" s="542">
        <f t="shared" si="50"/>
        <v>1629.8967069916648</v>
      </c>
      <c r="CO18" s="542">
        <f t="shared" si="50"/>
        <v>458.82933658866051</v>
      </c>
      <c r="CP18" s="542">
        <f t="shared" si="50"/>
        <v>60.150314511363604</v>
      </c>
      <c r="CQ18" s="542">
        <f t="shared" si="50"/>
        <v>2852.0611183611763</v>
      </c>
      <c r="CR18" s="542">
        <f t="shared" si="50"/>
        <v>-925.65345654502903</v>
      </c>
      <c r="CS18" s="542">
        <f t="shared" si="50"/>
        <v>345.34620582303853</v>
      </c>
      <c r="CT18" s="542">
        <f t="shared" si="50"/>
        <v>2454.3459549087879</v>
      </c>
      <c r="CU18" s="542">
        <f t="shared" si="6"/>
        <v>10298.191224013488</v>
      </c>
      <c r="CV18" s="573"/>
      <c r="CW18" s="542">
        <f t="shared" ref="CW18:DH18" si="51">+CW19+CW33+CW36</f>
        <v>94.509339611360616</v>
      </c>
      <c r="CX18" s="542">
        <f t="shared" si="51"/>
        <v>-331.43298126545176</v>
      </c>
      <c r="CY18" s="542">
        <f t="shared" si="51"/>
        <v>352.76881882495809</v>
      </c>
      <c r="CZ18" s="542">
        <f t="shared" si="51"/>
        <v>1405.8075575409503</v>
      </c>
      <c r="DA18" s="542">
        <f t="shared" si="51"/>
        <v>1298.9978088726739</v>
      </c>
      <c r="DB18" s="542">
        <f t="shared" si="51"/>
        <v>1626.2352960768467</v>
      </c>
      <c r="DC18" s="542">
        <f t="shared" si="51"/>
        <v>851.11425219452576</v>
      </c>
      <c r="DD18" s="542">
        <f t="shared" si="51"/>
        <v>888.28471133314224</v>
      </c>
      <c r="DE18" s="542">
        <f t="shared" si="51"/>
        <v>5.8345666691449765</v>
      </c>
      <c r="DF18" s="542">
        <f t="shared" si="51"/>
        <v>1568.0819692066466</v>
      </c>
      <c r="DG18" s="542">
        <f t="shared" si="51"/>
        <v>805.6620920831042</v>
      </c>
      <c r="DH18" s="542">
        <f t="shared" si="51"/>
        <v>3588.9613835851037</v>
      </c>
      <c r="DI18" s="542">
        <f t="shared" si="7"/>
        <v>12154.824814733005</v>
      </c>
      <c r="DJ18" s="573"/>
      <c r="DK18" s="542">
        <f t="shared" ref="DK18:DV18" si="52">+DK19+DK33+DK36</f>
        <v>180.45622677757939</v>
      </c>
      <c r="DL18" s="542">
        <f t="shared" si="52"/>
        <v>216.07987828247576</v>
      </c>
      <c r="DM18" s="542">
        <f t="shared" si="52"/>
        <v>401.92059073650245</v>
      </c>
      <c r="DN18" s="542">
        <f t="shared" si="52"/>
        <v>-210.08608343730293</v>
      </c>
      <c r="DO18" s="542">
        <f t="shared" si="52"/>
        <v>483.25762885180421</v>
      </c>
      <c r="DP18" s="542">
        <f t="shared" si="52"/>
        <v>502.4415359695542</v>
      </c>
      <c r="DQ18" s="542">
        <f t="shared" si="52"/>
        <v>260.00327693808975</v>
      </c>
      <c r="DR18" s="542">
        <f t="shared" si="52"/>
        <v>1269.532780609668</v>
      </c>
      <c r="DS18" s="542">
        <f t="shared" si="52"/>
        <v>-258.45669143129976</v>
      </c>
      <c r="DT18" s="542">
        <f t="shared" si="52"/>
        <v>825.33979654435075</v>
      </c>
      <c r="DU18" s="542">
        <f t="shared" si="52"/>
        <v>342.68575003626813</v>
      </c>
      <c r="DV18" s="542">
        <f t="shared" si="52"/>
        <v>2298.4133303493236</v>
      </c>
      <c r="DW18" s="542">
        <f t="shared" si="8"/>
        <v>6311.5880202270127</v>
      </c>
      <c r="DX18" s="573"/>
      <c r="DY18" s="542">
        <f t="shared" ref="DY18:EJ18" si="53">+DY19+DY33+DY36</f>
        <v>235.42180933527283</v>
      </c>
      <c r="DZ18" s="542">
        <f t="shared" si="53"/>
        <v>135.09091046489067</v>
      </c>
      <c r="EA18" s="542">
        <f t="shared" si="53"/>
        <v>470.44657315569992</v>
      </c>
      <c r="EB18" s="542">
        <f t="shared" si="53"/>
        <v>420.25523851081937</v>
      </c>
      <c r="EC18" s="542">
        <f t="shared" si="53"/>
        <v>51.644511282672966</v>
      </c>
      <c r="ED18" s="542">
        <f t="shared" si="53"/>
        <v>816.27699745160282</v>
      </c>
      <c r="EE18" s="542">
        <f t="shared" si="53"/>
        <v>204.28452013540121</v>
      </c>
      <c r="EF18" s="542">
        <f t="shared" si="53"/>
        <v>142.01316361711088</v>
      </c>
      <c r="EG18" s="542">
        <f t="shared" si="53"/>
        <v>-549.55897157790162</v>
      </c>
      <c r="EH18" s="542">
        <f t="shared" si="53"/>
        <v>-86.813330848078692</v>
      </c>
      <c r="EI18" s="542">
        <f t="shared" si="53"/>
        <v>112.43126198333628</v>
      </c>
      <c r="EJ18" s="542">
        <f t="shared" si="53"/>
        <v>1727.142491768403</v>
      </c>
      <c r="EK18" s="542">
        <f t="shared" si="9"/>
        <v>3678.6351752792298</v>
      </c>
      <c r="EL18" s="573"/>
      <c r="EM18" s="542">
        <f t="shared" ref="EM18:EQ18" si="54">+EM19+EM33+EM36</f>
        <v>-499.90020896709541</v>
      </c>
      <c r="EN18" s="542">
        <f t="shared" si="54"/>
        <v>410.5327905522272</v>
      </c>
      <c r="EO18" s="542">
        <f t="shared" si="54"/>
        <v>-63.459344578849993</v>
      </c>
      <c r="EP18" s="542">
        <f t="shared" si="54"/>
        <v>-176.53720069335719</v>
      </c>
      <c r="EQ18" s="542">
        <f t="shared" si="54"/>
        <v>899.07425665143865</v>
      </c>
      <c r="ER18" s="542"/>
      <c r="ES18" s="542"/>
      <c r="ET18" s="542"/>
      <c r="EU18" s="542"/>
      <c r="EV18" s="542"/>
      <c r="EW18" s="542"/>
      <c r="EX18" s="542"/>
      <c r="EY18" s="542">
        <f t="shared" si="10"/>
        <v>569.71029296436325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140.11709482000001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998.75413681300006</v>
      </c>
      <c r="O19" s="520">
        <f t="shared" ref="O19" si="66">+SUM(C19:N19)</f>
        <v>5162.518556373001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55.386320784999995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1364.5037977299999</v>
      </c>
      <c r="AC19" s="520">
        <f t="shared" ref="AC19" si="78">+SUM(Q19:AB19)</f>
        <v>7998.653922603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796.86770213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355.7115455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6992.3334467500008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3276.9439730849999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9372.9351437250007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3193.5297376000003</v>
      </c>
      <c r="DI19" s="520">
        <f t="shared" ref="DI19" si="150">+SUM(CW19:DH19)</f>
        <v>9180.4477171109993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845.29032033999999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3.7367929700000002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74.409284330000006</v>
      </c>
      <c r="EJ19" s="520">
        <f t="shared" ref="EJ19" si="173">+EJ20+EJ28+EJ29+EJ30+EJ31+EJ32</f>
        <v>2029.4644943399999</v>
      </c>
      <c r="EK19" s="520">
        <f t="shared" ref="EK19" si="174">+SUM(DY19:EJ19)</f>
        <v>4399.2682755629994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>
        <f t="shared" ref="EQ19" si="178">+EQ20+EQ28+EQ29+EQ30+EQ31+EQ32</f>
        <v>710.45787912000003</v>
      </c>
      <c r="ER19" s="520"/>
      <c r="ES19" s="520"/>
      <c r="ET19" s="520"/>
      <c r="EU19" s="520"/>
      <c r="EV19" s="520"/>
      <c r="EW19" s="520"/>
      <c r="EX19" s="520"/>
      <c r="EY19" s="520">
        <f t="shared" ref="EY19" si="179">+SUM(EM19:EX19)</f>
        <v>908.14318421999997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80">+SUM(D21:D26)</f>
        <v>8.48777516</v>
      </c>
      <c r="E20" s="518">
        <f t="shared" si="180"/>
        <v>60.66443168</v>
      </c>
      <c r="F20" s="518">
        <f t="shared" si="180"/>
        <v>59.846803649999998</v>
      </c>
      <c r="G20" s="518">
        <f t="shared" si="180"/>
        <v>14.834462740000001</v>
      </c>
      <c r="H20" s="518">
        <f t="shared" si="180"/>
        <v>114.44532502000001</v>
      </c>
      <c r="I20" s="518">
        <f t="shared" si="180"/>
        <v>-0.40757406999999996</v>
      </c>
      <c r="J20" s="518">
        <f t="shared" si="180"/>
        <v>10.500375549999999</v>
      </c>
      <c r="K20" s="518">
        <f t="shared" si="180"/>
        <v>30.117116010000004</v>
      </c>
      <c r="L20" s="518">
        <f t="shared" si="180"/>
        <v>25.411289149999995</v>
      </c>
      <c r="M20" s="518">
        <f t="shared" si="180"/>
        <v>145.91753839000003</v>
      </c>
      <c r="N20" s="518">
        <f t="shared" si="180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1">+SUM(R21:R26)</f>
        <v>4.6106983699999997</v>
      </c>
      <c r="S20" s="518">
        <f t="shared" si="181"/>
        <v>29.81864521</v>
      </c>
      <c r="T20" s="518">
        <f t="shared" si="181"/>
        <v>74.30536687</v>
      </c>
      <c r="U20" s="518">
        <f t="shared" si="181"/>
        <v>-4.6205053100000004</v>
      </c>
      <c r="V20" s="518">
        <f t="shared" si="181"/>
        <v>50.720504490000003</v>
      </c>
      <c r="W20" s="518">
        <f t="shared" si="181"/>
        <v>75.548701860000008</v>
      </c>
      <c r="X20" s="518">
        <f t="shared" si="181"/>
        <v>167.21571839000003</v>
      </c>
      <c r="Y20" s="518">
        <f t="shared" si="181"/>
        <v>736.65199858999995</v>
      </c>
      <c r="Z20" s="518">
        <f t="shared" si="181"/>
        <v>9.4074476300000001</v>
      </c>
      <c r="AA20" s="518">
        <f t="shared" si="181"/>
        <v>38.991704050000003</v>
      </c>
      <c r="AB20" s="518">
        <f t="shared" si="181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82">+SUM(AF21:AF26)</f>
        <v>804.94582783999999</v>
      </c>
      <c r="AG20" s="518">
        <f t="shared" si="182"/>
        <v>3.06663606</v>
      </c>
      <c r="AH20" s="518">
        <f t="shared" si="182"/>
        <v>51.3</v>
      </c>
      <c r="AI20" s="518">
        <f t="shared" si="182"/>
        <v>6.9482637199999999</v>
      </c>
      <c r="AJ20" s="518">
        <f t="shared" si="182"/>
        <v>83.410437729999998</v>
      </c>
      <c r="AK20" s="518">
        <f t="shared" si="182"/>
        <v>312.73495394000003</v>
      </c>
      <c r="AL20" s="518">
        <f t="shared" si="182"/>
        <v>5.4878832900000001</v>
      </c>
      <c r="AM20" s="518">
        <f t="shared" si="182"/>
        <v>116.48043333000001</v>
      </c>
      <c r="AN20" s="518">
        <f t="shared" si="182"/>
        <v>65.16903868</v>
      </c>
      <c r="AO20" s="518">
        <f t="shared" si="182"/>
        <v>129.10744773000002</v>
      </c>
      <c r="AP20" s="518">
        <f t="shared" si="182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83">+SUM(AT21:AT26)</f>
        <v>14.807373150000002</v>
      </c>
      <c r="AU20" s="518">
        <f t="shared" si="183"/>
        <v>30</v>
      </c>
      <c r="AV20" s="518">
        <f t="shared" si="183"/>
        <v>202.38580202</v>
      </c>
      <c r="AW20" s="518">
        <f t="shared" si="183"/>
        <v>23.25341456</v>
      </c>
      <c r="AX20" s="518">
        <f t="shared" si="183"/>
        <v>15.62184345</v>
      </c>
      <c r="AY20" s="518">
        <f t="shared" si="183"/>
        <v>72.46526215999998</v>
      </c>
      <c r="AZ20" s="518">
        <f t="shared" si="183"/>
        <v>27.427588799999999</v>
      </c>
      <c r="BA20" s="518">
        <f t="shared" si="183"/>
        <v>114.03151216000001</v>
      </c>
      <c r="BB20" s="518">
        <f t="shared" si="183"/>
        <v>44.523136489999999</v>
      </c>
      <c r="BC20" s="518">
        <f t="shared" si="183"/>
        <v>96.663152999999994</v>
      </c>
      <c r="BD20" s="518">
        <f t="shared" si="183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4">+SUM(BH21:BH26)</f>
        <v>71.426471410000005</v>
      </c>
      <c r="BI20" s="518">
        <f t="shared" si="184"/>
        <v>87.393854340000004</v>
      </c>
      <c r="BJ20" s="518">
        <f t="shared" si="184"/>
        <v>86.755455380000001</v>
      </c>
      <c r="BK20" s="518">
        <f t="shared" si="184"/>
        <v>50.882234969999999</v>
      </c>
      <c r="BL20" s="518">
        <f t="shared" si="184"/>
        <v>58.672638390000003</v>
      </c>
      <c r="BM20" s="518">
        <f t="shared" si="184"/>
        <v>71.161632429999997</v>
      </c>
      <c r="BN20" s="518">
        <f t="shared" si="184"/>
        <v>99.401531700000007</v>
      </c>
      <c r="BO20" s="518">
        <f t="shared" si="184"/>
        <v>41.152257239999997</v>
      </c>
      <c r="BP20" s="518">
        <f t="shared" si="184"/>
        <v>252.35787314500001</v>
      </c>
      <c r="BQ20" s="518">
        <f t="shared" si="184"/>
        <v>128.22266368999999</v>
      </c>
      <c r="BR20" s="518">
        <f t="shared" si="184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85">+SUM(BV21:BV26)</f>
        <v>42.450947620000001</v>
      </c>
      <c r="BW20" s="518">
        <f t="shared" si="185"/>
        <v>10.62312339</v>
      </c>
      <c r="BX20" s="518">
        <f t="shared" si="185"/>
        <v>61.11439876</v>
      </c>
      <c r="BY20" s="518">
        <f t="shared" si="185"/>
        <v>0.52694288</v>
      </c>
      <c r="BZ20" s="518">
        <f t="shared" si="185"/>
        <v>23.316126819999997</v>
      </c>
      <c r="CA20" s="518">
        <f t="shared" si="185"/>
        <v>397.28493854999999</v>
      </c>
      <c r="CB20" s="518">
        <f t="shared" si="185"/>
        <v>15.999149690000001</v>
      </c>
      <c r="CC20" s="518">
        <f t="shared" si="185"/>
        <v>574.85110996000003</v>
      </c>
      <c r="CD20" s="518">
        <f t="shared" si="185"/>
        <v>32.230502180000002</v>
      </c>
      <c r="CE20" s="518">
        <f t="shared" si="185"/>
        <v>25.44783176</v>
      </c>
      <c r="CF20" s="518">
        <f t="shared" si="185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6">+SUM(CJ21:CJ26)</f>
        <v>23.704373299999997</v>
      </c>
      <c r="CK20" s="518">
        <f t="shared" si="186"/>
        <v>657.01158298999997</v>
      </c>
      <c r="CL20" s="518">
        <f t="shared" si="186"/>
        <v>4.0068172999999998</v>
      </c>
      <c r="CM20" s="518">
        <f t="shared" si="186"/>
        <v>710.67338241000004</v>
      </c>
      <c r="CN20" s="518">
        <f t="shared" si="186"/>
        <v>503.20804160999995</v>
      </c>
      <c r="CO20" s="518">
        <f t="shared" si="186"/>
        <v>276.76373516000001</v>
      </c>
      <c r="CP20" s="518">
        <f t="shared" si="186"/>
        <v>14.943067469999999</v>
      </c>
      <c r="CQ20" s="518">
        <f t="shared" si="186"/>
        <v>77.619937149999998</v>
      </c>
      <c r="CR20" s="518">
        <f t="shared" si="186"/>
        <v>106.59905265999998</v>
      </c>
      <c r="CS20" s="518">
        <f t="shared" si="186"/>
        <v>140.25919909999999</v>
      </c>
      <c r="CT20" s="518">
        <f t="shared" si="186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87">+SUM(CX21:CX26)</f>
        <v>6.1</v>
      </c>
      <c r="CY20" s="518">
        <f t="shared" si="187"/>
        <v>1.0526377</v>
      </c>
      <c r="CZ20" s="518">
        <f t="shared" si="187"/>
        <v>129.67734214999999</v>
      </c>
      <c r="DA20" s="518">
        <f t="shared" si="187"/>
        <v>1444.32803289</v>
      </c>
      <c r="DB20" s="518">
        <f t="shared" si="187"/>
        <v>288.08777544000003</v>
      </c>
      <c r="DC20" s="518">
        <f t="shared" si="187"/>
        <v>228.59322578000001</v>
      </c>
      <c r="DD20" s="518">
        <f t="shared" si="187"/>
        <v>105.84452228000001</v>
      </c>
      <c r="DE20" s="518">
        <f t="shared" si="187"/>
        <v>5.7508796900000005</v>
      </c>
      <c r="DF20" s="518">
        <f t="shared" si="187"/>
        <v>2021.5982850599999</v>
      </c>
      <c r="DG20" s="518">
        <f t="shared" si="187"/>
        <v>99.227709940000011</v>
      </c>
      <c r="DH20" s="518">
        <f t="shared" si="187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88">+SUM(DL21:DL26)</f>
        <v>28.61854202</v>
      </c>
      <c r="DM20" s="518">
        <f t="shared" si="188"/>
        <v>206.51946303</v>
      </c>
      <c r="DN20" s="518">
        <f t="shared" si="188"/>
        <v>174.84861017000003</v>
      </c>
      <c r="DO20" s="518">
        <f t="shared" si="188"/>
        <v>58.708595119999998</v>
      </c>
      <c r="DP20" s="518">
        <f t="shared" si="188"/>
        <v>41.435408469999999</v>
      </c>
      <c r="DQ20" s="518">
        <f t="shared" si="188"/>
        <v>78.727919449999987</v>
      </c>
      <c r="DR20" s="518">
        <f t="shared" si="188"/>
        <v>1014.48637978</v>
      </c>
      <c r="DS20" s="518">
        <f t="shared" si="188"/>
        <v>144.59387298999999</v>
      </c>
      <c r="DT20" s="518">
        <f t="shared" si="188"/>
        <v>1287.0065838700002</v>
      </c>
      <c r="DU20" s="518">
        <f t="shared" si="188"/>
        <v>42.167386239999999</v>
      </c>
      <c r="DV20" s="518">
        <f t="shared" si="188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89">+SUM(DZ21:DZ26)</f>
        <v>23.221471829999999</v>
      </c>
      <c r="EA20" s="518">
        <f t="shared" si="189"/>
        <v>843.15050354000005</v>
      </c>
      <c r="EB20" s="518">
        <f t="shared" si="189"/>
        <v>11.231856580000001</v>
      </c>
      <c r="EC20" s="518">
        <f t="shared" si="189"/>
        <v>106.88994199999999</v>
      </c>
      <c r="ED20" s="518">
        <f t="shared" si="189"/>
        <v>977.86192111000003</v>
      </c>
      <c r="EE20" s="518">
        <f t="shared" si="189"/>
        <v>250.95988728</v>
      </c>
      <c r="EF20" s="518">
        <f t="shared" si="189"/>
        <v>27.857887290000001</v>
      </c>
      <c r="EG20" s="518">
        <f t="shared" si="189"/>
        <v>3.7367929700000002</v>
      </c>
      <c r="EH20" s="518">
        <f t="shared" si="189"/>
        <v>9.8000000000000007</v>
      </c>
      <c r="EI20" s="518">
        <f t="shared" si="189"/>
        <v>71.708847500000005</v>
      </c>
      <c r="EJ20" s="518">
        <f t="shared" si="189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Q20" si="190">+SUM(EN21:EN26)</f>
        <v>8.3651797699999992</v>
      </c>
      <c r="EO20" s="518">
        <f t="shared" si="190"/>
        <v>24.231602349999999</v>
      </c>
      <c r="EP20" s="518">
        <f t="shared" si="190"/>
        <v>14.638440540000001</v>
      </c>
      <c r="EQ20" s="518">
        <f t="shared" si="190"/>
        <v>9.6517077800000006</v>
      </c>
      <c r="ER20" s="518"/>
      <c r="ES20" s="518"/>
      <c r="ET20" s="518"/>
      <c r="EU20" s="518"/>
      <c r="EV20" s="518"/>
      <c r="EW20" s="518"/>
      <c r="EX20" s="518"/>
      <c r="EY20" s="518">
        <f t="shared" si="10"/>
        <v>58.986930440000002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/>
      <c r="ES21" s="518"/>
      <c r="ET21" s="518"/>
      <c r="EU21" s="518"/>
      <c r="EV21" s="518"/>
      <c r="EW21" s="518"/>
      <c r="EX21" s="518"/>
      <c r="EY21" s="518">
        <f t="shared" si="10"/>
        <v>22.825932850000001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/>
      <c r="ES22" s="518"/>
      <c r="ET22" s="518"/>
      <c r="EU22" s="518"/>
      <c r="EV22" s="518"/>
      <c r="EW22" s="518"/>
      <c r="EX22" s="518"/>
      <c r="EY22" s="518">
        <f t="shared" si="10"/>
        <v>18.767775780000001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/>
      <c r="ES23" s="518"/>
      <c r="ET23" s="518"/>
      <c r="EU23" s="518"/>
      <c r="EV23" s="518"/>
      <c r="EW23" s="518"/>
      <c r="EX23" s="518"/>
      <c r="EY23" s="518">
        <f t="shared" si="10"/>
        <v>17.193221810000001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/>
      <c r="ES24" s="518"/>
      <c r="ET24" s="518"/>
      <c r="EU24" s="518"/>
      <c r="EV24" s="518"/>
      <c r="EW24" s="518"/>
      <c r="EX24" s="518"/>
      <c r="EY24" s="518">
        <f t="shared" si="10"/>
        <v>0.2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/>
      <c r="ES27" s="710"/>
      <c r="ET27" s="710"/>
      <c r="EU27" s="710"/>
      <c r="EV27" s="710"/>
      <c r="EW27" s="710"/>
      <c r="EX27" s="710"/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/>
      <c r="ES28" s="15"/>
      <c r="ET28" s="15"/>
      <c r="EU28" s="15"/>
      <c r="EV28" s="15"/>
      <c r="EW28" s="15"/>
      <c r="EX28" s="15"/>
      <c r="EY28" s="15">
        <f t="shared" si="10"/>
        <v>189.86508244000004</v>
      </c>
      <c r="EZ28" s="16"/>
    </row>
    <row r="29" spans="2:156" ht="16.5" x14ac:dyDescent="0.25">
      <c r="B29" s="694" t="s">
        <v>740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/>
      <c r="ES29" s="15"/>
      <c r="ET29" s="15"/>
      <c r="EU29" s="15"/>
      <c r="EV29" s="15"/>
      <c r="EW29" s="15"/>
      <c r="EX29" s="15"/>
      <c r="EY29" s="15">
        <f t="shared" si="10"/>
        <v>659.29117134000001</v>
      </c>
      <c r="EZ29" s="16"/>
    </row>
    <row r="30" spans="2:156" ht="18" x14ac:dyDescent="0.25">
      <c r="B30" s="694" t="s">
        <v>741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91">+D34+D35</f>
        <v>171.91786314284889</v>
      </c>
      <c r="E33" s="20">
        <f t="shared" si="191"/>
        <v>31.310150824296102</v>
      </c>
      <c r="F33" s="20">
        <f t="shared" si="191"/>
        <v>47.479287569279634</v>
      </c>
      <c r="G33" s="20">
        <f t="shared" si="191"/>
        <v>45.174890406801595</v>
      </c>
      <c r="H33" s="20">
        <f t="shared" si="191"/>
        <v>148.65682925886665</v>
      </c>
      <c r="I33" s="20">
        <f t="shared" si="191"/>
        <v>112.98072296234182</v>
      </c>
      <c r="J33" s="20">
        <f t="shared" si="191"/>
        <v>110.53026212849467</v>
      </c>
      <c r="K33" s="20">
        <f t="shared" si="191"/>
        <v>134.81070680094803</v>
      </c>
      <c r="L33" s="20">
        <f t="shared" si="191"/>
        <v>374.85018151302876</v>
      </c>
      <c r="M33" s="20">
        <f t="shared" si="191"/>
        <v>286.0621067223725</v>
      </c>
      <c r="N33" s="20">
        <f t="shared" si="191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2">+R34+R35</f>
        <v>393.02055336898479</v>
      </c>
      <c r="S33" s="20">
        <f t="shared" si="192"/>
        <v>160.63644129584756</v>
      </c>
      <c r="T33" s="20">
        <f t="shared" si="192"/>
        <v>196.72755124581221</v>
      </c>
      <c r="U33" s="20">
        <f t="shared" si="192"/>
        <v>249.16679307688324</v>
      </c>
      <c r="V33" s="20">
        <f t="shared" si="192"/>
        <v>255.00489173969686</v>
      </c>
      <c r="W33" s="20">
        <f t="shared" si="192"/>
        <v>45.944896055994008</v>
      </c>
      <c r="X33" s="20">
        <f t="shared" si="192"/>
        <v>50.281744562858563</v>
      </c>
      <c r="Y33" s="20">
        <f t="shared" si="192"/>
        <v>115.42177605346419</v>
      </c>
      <c r="Z33" s="20">
        <f t="shared" si="192"/>
        <v>390.07316894030129</v>
      </c>
      <c r="AA33" s="20">
        <f t="shared" si="192"/>
        <v>302.2807340851187</v>
      </c>
      <c r="AB33" s="20">
        <f t="shared" si="192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3">+AF34+AF35</f>
        <v>540.42051401661138</v>
      </c>
      <c r="AG33" s="20">
        <f t="shared" si="193"/>
        <v>807.93409886000006</v>
      </c>
      <c r="AH33" s="20">
        <f t="shared" si="193"/>
        <v>275.25214923502472</v>
      </c>
      <c r="AI33" s="20">
        <f t="shared" si="193"/>
        <v>-49.28401446370772</v>
      </c>
      <c r="AJ33" s="20">
        <f t="shared" si="193"/>
        <v>-86.338716438652341</v>
      </c>
      <c r="AK33" s="20">
        <f t="shared" si="193"/>
        <v>-51.231159627751353</v>
      </c>
      <c r="AL33" s="20">
        <f t="shared" si="193"/>
        <v>43.508733962616702</v>
      </c>
      <c r="AM33" s="20">
        <f t="shared" si="193"/>
        <v>97.398399887259416</v>
      </c>
      <c r="AN33" s="20">
        <f t="shared" si="193"/>
        <v>433.61955032428477</v>
      </c>
      <c r="AO33" s="20">
        <f t="shared" si="193"/>
        <v>530.61447139559573</v>
      </c>
      <c r="AP33" s="20">
        <f t="shared" si="193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4">+AT34+AT35</f>
        <v>302.48078396180154</v>
      </c>
      <c r="AU33" s="20">
        <f t="shared" si="194"/>
        <v>908.28957570300156</v>
      </c>
      <c r="AV33" s="20">
        <f t="shared" si="194"/>
        <v>1268.6463822642561</v>
      </c>
      <c r="AW33" s="20">
        <f t="shared" si="194"/>
        <v>576.35215473884364</v>
      </c>
      <c r="AX33" s="20">
        <f t="shared" si="194"/>
        <v>617.85635966159077</v>
      </c>
      <c r="AY33" s="20">
        <f t="shared" si="194"/>
        <v>119.3975591668376</v>
      </c>
      <c r="AZ33" s="20">
        <f t="shared" si="194"/>
        <v>1287.8423196832723</v>
      </c>
      <c r="BA33" s="20">
        <f t="shared" si="194"/>
        <v>1510.4193410100002</v>
      </c>
      <c r="BB33" s="20">
        <f t="shared" si="194"/>
        <v>556.71035962999963</v>
      </c>
      <c r="BC33" s="20">
        <f t="shared" si="194"/>
        <v>522.74518881999961</v>
      </c>
      <c r="BD33" s="20">
        <f t="shared" si="194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5">+BH34+BH35</f>
        <v>1076.8005552504007</v>
      </c>
      <c r="BI33" s="20">
        <f t="shared" si="195"/>
        <v>894.66758625699981</v>
      </c>
      <c r="BJ33" s="20">
        <f t="shared" si="195"/>
        <v>278.54208751259995</v>
      </c>
      <c r="BK33" s="20">
        <f t="shared" si="195"/>
        <v>140.62038801460005</v>
      </c>
      <c r="BL33" s="20">
        <f t="shared" si="195"/>
        <v>-12.274739586400052</v>
      </c>
      <c r="BM33" s="20">
        <f t="shared" si="195"/>
        <v>-66.470335326599894</v>
      </c>
      <c r="BN33" s="20">
        <f t="shared" si="195"/>
        <v>30.082291707800007</v>
      </c>
      <c r="BO33" s="20">
        <f t="shared" si="195"/>
        <v>96.892145236600072</v>
      </c>
      <c r="BP33" s="20">
        <f t="shared" si="195"/>
        <v>485.21785322580001</v>
      </c>
      <c r="BQ33" s="20">
        <f t="shared" si="195"/>
        <v>26.389714540199996</v>
      </c>
      <c r="BR33" s="20">
        <f t="shared" si="195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6">+BV34+BV35</f>
        <v>-287.19075212440003</v>
      </c>
      <c r="BW33" s="20">
        <f t="shared" si="196"/>
        <v>174.0533172083999</v>
      </c>
      <c r="BX33" s="20">
        <f t="shared" si="196"/>
        <v>-72.374348259200062</v>
      </c>
      <c r="BY33" s="20">
        <f t="shared" si="196"/>
        <v>166.26857120919993</v>
      </c>
      <c r="BZ33" s="20">
        <f t="shared" si="196"/>
        <v>351.07667011899997</v>
      </c>
      <c r="CA33" s="20">
        <f t="shared" si="196"/>
        <v>-144.26417812180006</v>
      </c>
      <c r="CB33" s="20">
        <f t="shared" si="196"/>
        <v>-20.456917488600038</v>
      </c>
      <c r="CC33" s="20">
        <f t="shared" si="196"/>
        <v>-164.22502559520001</v>
      </c>
      <c r="CD33" s="20">
        <f t="shared" si="196"/>
        <v>116.30664190060003</v>
      </c>
      <c r="CE33" s="20">
        <f t="shared" si="196"/>
        <v>249.89060457840003</v>
      </c>
      <c r="CF33" s="20">
        <f t="shared" si="196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197">+CJ34+CJ35</f>
        <v>27.805038975999992</v>
      </c>
      <c r="CK33" s="20">
        <f t="shared" si="197"/>
        <v>1122.7439583181995</v>
      </c>
      <c r="CL33" s="20">
        <f t="shared" si="197"/>
        <v>-859.79791557980002</v>
      </c>
      <c r="CM33" s="20">
        <f t="shared" si="197"/>
        <v>-65.406365840800106</v>
      </c>
      <c r="CN33" s="20">
        <f t="shared" si="197"/>
        <v>-41.58287801520023</v>
      </c>
      <c r="CO33" s="20">
        <f t="shared" si="197"/>
        <v>5.5105773891999732</v>
      </c>
      <c r="CP33" s="20">
        <f t="shared" si="197"/>
        <v>82.948528867799965</v>
      </c>
      <c r="CQ33" s="20">
        <f t="shared" si="197"/>
        <v>592.9594332600002</v>
      </c>
      <c r="CR33" s="20">
        <f t="shared" si="197"/>
        <v>-237.62949098352925</v>
      </c>
      <c r="CS33" s="20">
        <f t="shared" si="197"/>
        <v>39.714082911739666</v>
      </c>
      <c r="CT33" s="20">
        <f t="shared" si="197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198">+CX34+CX35</f>
        <v>409.92641279356951</v>
      </c>
      <c r="CY33" s="20">
        <f t="shared" si="198"/>
        <v>115.36064478947185</v>
      </c>
      <c r="CZ33" s="20">
        <f t="shared" si="198"/>
        <v>57.55999218119095</v>
      </c>
      <c r="DA33" s="20">
        <f t="shared" si="198"/>
        <v>-42.893023925176422</v>
      </c>
      <c r="DB33" s="20">
        <f t="shared" si="198"/>
        <v>607.55410635203054</v>
      </c>
      <c r="DC33" s="20">
        <f t="shared" si="198"/>
        <v>-64.111407807970423</v>
      </c>
      <c r="DD33" s="20">
        <f t="shared" si="198"/>
        <v>103.53834271272123</v>
      </c>
      <c r="DE33" s="20">
        <f t="shared" si="198"/>
        <v>277.14714007880127</v>
      </c>
      <c r="DF33" s="20">
        <f t="shared" si="198"/>
        <v>-144.27631096030044</v>
      </c>
      <c r="DG33" s="20">
        <f t="shared" si="198"/>
        <v>168.42189317282885</v>
      </c>
      <c r="DH33" s="20">
        <f t="shared" si="198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199">+DL34+DL35</f>
        <v>37.470486846397954</v>
      </c>
      <c r="DM33" s="20">
        <f t="shared" si="199"/>
        <v>197.37799027357522</v>
      </c>
      <c r="DN33" s="20">
        <f t="shared" si="199"/>
        <v>151.13685252689879</v>
      </c>
      <c r="DO33" s="20">
        <f t="shared" si="199"/>
        <v>75.604552229472205</v>
      </c>
      <c r="DP33" s="20">
        <f t="shared" si="199"/>
        <v>488.17078632770972</v>
      </c>
      <c r="DQ33" s="20">
        <f t="shared" si="199"/>
        <v>241.98073873919105</v>
      </c>
      <c r="DR33" s="20">
        <f t="shared" si="199"/>
        <v>67.352246925691603</v>
      </c>
      <c r="DS33" s="20">
        <f t="shared" si="199"/>
        <v>10.245061255949338</v>
      </c>
      <c r="DT33" s="20">
        <f t="shared" si="199"/>
        <v>-258.60851436799891</v>
      </c>
      <c r="DU33" s="20">
        <f t="shared" si="199"/>
        <v>194.19698615656699</v>
      </c>
      <c r="DV33" s="20">
        <f t="shared" si="199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0">+DZ34+DZ35</f>
        <v>-85.095506712242056</v>
      </c>
      <c r="EA33" s="20">
        <f t="shared" si="200"/>
        <v>64.993440395484527</v>
      </c>
      <c r="EB33" s="20">
        <f t="shared" si="200"/>
        <v>-44.63280440568721</v>
      </c>
      <c r="EC33" s="20">
        <f t="shared" si="200"/>
        <v>96.282524841681038</v>
      </c>
      <c r="ED33" s="20">
        <f t="shared" si="200"/>
        <v>-120.13661125265128</v>
      </c>
      <c r="EE33" s="20">
        <f t="shared" si="200"/>
        <v>81.48952841412401</v>
      </c>
      <c r="EF33" s="20">
        <f t="shared" si="200"/>
        <v>122.51006849125304</v>
      </c>
      <c r="EG33" s="20">
        <f t="shared" si="200"/>
        <v>15.882604248019049</v>
      </c>
      <c r="EH33" s="20">
        <f t="shared" si="200"/>
        <v>25.191445139526213</v>
      </c>
      <c r="EI33" s="20">
        <f t="shared" si="200"/>
        <v>-25.957580368446628</v>
      </c>
      <c r="EJ33" s="20">
        <f t="shared" si="200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Q33" si="201">+EN34+EN35</f>
        <v>48.913780861869043</v>
      </c>
      <c r="EO33" s="20">
        <f t="shared" si="201"/>
        <v>318.7818475646834</v>
      </c>
      <c r="EP33" s="20">
        <f t="shared" si="201"/>
        <v>68.241472006153657</v>
      </c>
      <c r="EQ33" s="20">
        <f t="shared" si="201"/>
        <v>47.981825835858835</v>
      </c>
      <c r="ER33" s="20"/>
      <c r="ES33" s="20"/>
      <c r="ET33" s="20"/>
      <c r="EU33" s="20"/>
      <c r="EV33" s="20"/>
      <c r="EW33" s="20"/>
      <c r="EX33" s="20"/>
      <c r="EY33" s="20">
        <f t="shared" si="10"/>
        <v>443.58952276384235</v>
      </c>
      <c r="EZ33" s="574"/>
    </row>
    <row r="34" spans="2:156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/>
      <c r="ES34" s="711"/>
      <c r="ET34" s="711"/>
      <c r="EU34" s="711"/>
      <c r="EV34" s="711"/>
      <c r="EW34" s="711"/>
      <c r="EX34" s="711"/>
      <c r="EY34" s="15">
        <f t="shared" si="10"/>
        <v>582.61554769352404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/>
      <c r="ES35" s="15"/>
      <c r="ET35" s="15"/>
      <c r="EU35" s="15"/>
      <c r="EV35" s="15"/>
      <c r="EW35" s="15"/>
      <c r="EX35" s="15"/>
      <c r="EY35" s="15">
        <f t="shared" si="10"/>
        <v>-139.02602492968165</v>
      </c>
      <c r="EZ35" s="16"/>
    </row>
    <row r="36" spans="2:156" ht="15.75" x14ac:dyDescent="0.25">
      <c r="B36" s="690" t="s">
        <v>40</v>
      </c>
      <c r="C36" s="20">
        <f>+C37+C39+C40+C41+C42</f>
        <v>-497.95770593413494</v>
      </c>
      <c r="D36" s="20">
        <f t="shared" ref="D36" si="202">+D37+D39+D40+D41+D42</f>
        <v>375.77132833401953</v>
      </c>
      <c r="E36" s="20">
        <f t="shared" ref="E36" si="203">+E37+E39+E40+E41+E42</f>
        <v>395.38386209421549</v>
      </c>
      <c r="F36" s="20">
        <f t="shared" ref="F36" si="204">+F37+F39+F40+F41+F42</f>
        <v>215.4773025080658</v>
      </c>
      <c r="G36" s="20">
        <f t="shared" ref="G36" si="205">+G37+G39+G40+G41+G42</f>
        <v>-189.76263265802993</v>
      </c>
      <c r="H36" s="20">
        <f t="shared" ref="H36" si="206">+H37+H39+H40+H41+H42</f>
        <v>186.98370595604675</v>
      </c>
      <c r="I36" s="20">
        <f t="shared" ref="I36" si="207">+I37+I39+I40+I41+I42</f>
        <v>63.407836502719334</v>
      </c>
      <c r="J36" s="20">
        <f t="shared" ref="J36" si="208">+J37+J39+J40+J41+J42</f>
        <v>871.18158840430351</v>
      </c>
      <c r="K36" s="20">
        <f t="shared" ref="K36" si="209">+K37+K39+K40+K41+K42</f>
        <v>280.99563791386134</v>
      </c>
      <c r="L36" s="20">
        <f t="shared" ref="L36" si="210">+L37+L39+L40+L41+L42</f>
        <v>358.15968386410123</v>
      </c>
      <c r="M36" s="20">
        <f t="shared" ref="M36" si="211">+M37+M39+M40+M41+M42</f>
        <v>231.2473231725962</v>
      </c>
      <c r="N36" s="20">
        <f t="shared" ref="N36" si="212">+N37+N39+N40+N41+N42</f>
        <v>843.21382833176108</v>
      </c>
      <c r="O36" s="20">
        <f t="shared" si="0"/>
        <v>3134.1017584895253</v>
      </c>
      <c r="P36" s="574"/>
      <c r="Q36" s="20">
        <f>+Q37+Q39+Q40+Q41+Q42</f>
        <v>-296.86632643268428</v>
      </c>
      <c r="R36" s="20">
        <f t="shared" ref="R36" si="213">+R37+R39+R40+R41+R42</f>
        <v>648.55621526793891</v>
      </c>
      <c r="S36" s="20">
        <f t="shared" ref="S36" si="214">+S37+S39+S40+S41+S42</f>
        <v>56.033631920606894</v>
      </c>
      <c r="T36" s="20">
        <f t="shared" ref="T36" si="215">+T37+T39+T40+T41+T42</f>
        <v>476.60033033570801</v>
      </c>
      <c r="U36" s="20">
        <f t="shared" ref="U36" si="216">+U37+U39+U40+U41+U42</f>
        <v>283.08498625977501</v>
      </c>
      <c r="V36" s="20">
        <f t="shared" ref="V36" si="217">+V37+V39+V40+V41+V42</f>
        <v>-503.39306388744569</v>
      </c>
      <c r="W36" s="20">
        <f t="shared" ref="W36" si="218">+W37+W39+W40+W41+W42</f>
        <v>719.04488745562708</v>
      </c>
      <c r="X36" s="20">
        <f t="shared" ref="X36" si="219">+X37+X39+X40+X41+X42</f>
        <v>167.64169853710999</v>
      </c>
      <c r="Y36" s="20">
        <f t="shared" ref="Y36" si="220">+Y37+Y39+Y40+Y41+Y42</f>
        <v>220.3482043548438</v>
      </c>
      <c r="Z36" s="20">
        <f t="shared" ref="Z36" si="221">+Z37+Z39+Z40+Z41+Z42</f>
        <v>302.71890126371665</v>
      </c>
      <c r="AA36" s="20">
        <f t="shared" ref="AA36" si="222">+AA37+AA39+AA40+AA41+AA42</f>
        <v>204.17881168599351</v>
      </c>
      <c r="AB36" s="20">
        <f t="shared" ref="AB36" si="223">+AB37+AB39+AB40+AB41+AB42</f>
        <v>417.21028424222726</v>
      </c>
      <c r="AC36" s="20">
        <f t="shared" si="1"/>
        <v>2695.1585610034172</v>
      </c>
      <c r="AD36" s="574"/>
      <c r="AE36" s="20">
        <f>+AE37+AE39+AE40+AE41+AE42</f>
        <v>-232.88028921090171</v>
      </c>
      <c r="AF36" s="20">
        <f t="shared" ref="AF36" si="224">+AF37+AF39+AF40+AF41+AF42</f>
        <v>-275.10654660454281</v>
      </c>
      <c r="AG36" s="20">
        <f t="shared" ref="AG36" si="225">+AG37+AG39+AG40+AG41+AG42</f>
        <v>-179.57515609753142</v>
      </c>
      <c r="AH36" s="20">
        <f t="shared" ref="AH36" si="226">+AH37+AH39+AH40+AH41+AH42</f>
        <v>-79.306859172211503</v>
      </c>
      <c r="AI36" s="20">
        <f t="shared" ref="AI36" si="227">+AI37+AI39+AI40+AI41+AI42</f>
        <v>252.70461719337152</v>
      </c>
      <c r="AJ36" s="20">
        <f t="shared" ref="AJ36" si="228">+AJ37+AJ39+AJ40+AJ41+AJ42</f>
        <v>-75.198570156654938</v>
      </c>
      <c r="AK36" s="20">
        <f t="shared" ref="AK36" si="229">+AK37+AK39+AK40+AK41+AK42</f>
        <v>-425.65143024831264</v>
      </c>
      <c r="AL36" s="20">
        <f t="shared" ref="AL36" si="230">+AL37+AL39+AL40+AL41+AL42</f>
        <v>490.91616807892586</v>
      </c>
      <c r="AM36" s="20">
        <f t="shared" ref="AM36" si="231">+AM37+AM39+AM40+AM41+AM42</f>
        <v>339.4072901368869</v>
      </c>
      <c r="AN36" s="20">
        <f t="shared" ref="AN36" si="232">+AN37+AN39+AN40+AN41+AN42</f>
        <v>498.1962240468726</v>
      </c>
      <c r="AO36" s="20">
        <f t="shared" ref="AO36" si="233">+AO37+AO39+AO40+AO41+AO42</f>
        <v>510.50024873308132</v>
      </c>
      <c r="AP36" s="20">
        <f t="shared" ref="AP36" si="234">+AP37+AP39+AP40+AP41+AP42</f>
        <v>1903.8750901870819</v>
      </c>
      <c r="AQ36" s="20">
        <f t="shared" si="2"/>
        <v>2727.8807868860649</v>
      </c>
      <c r="AR36" s="574"/>
      <c r="AS36" s="20">
        <f>+AS37+AS39+AS40+AS41+AS42</f>
        <v>-1076.661250553781</v>
      </c>
      <c r="AT36" s="20">
        <f t="shared" ref="AT36" si="235">+AT37+AT39+AT40+AT41+AT42</f>
        <v>73.93029371592408</v>
      </c>
      <c r="AU36" s="20">
        <f t="shared" ref="AU36" si="236">+AU37+AU39+AU40+AU41+AU42</f>
        <v>-20.05686866198937</v>
      </c>
      <c r="AV36" s="20">
        <f t="shared" ref="AV36" si="237">+AV37+AV39+AV40+AV41+AV42</f>
        <v>202.22708955212556</v>
      </c>
      <c r="AW36" s="20">
        <f t="shared" ref="AW36" si="238">+AW37+AW39+AW40+AW41+AW42</f>
        <v>657.88693439029623</v>
      </c>
      <c r="AX36" s="20">
        <f t="shared" ref="AX36" si="239">+AX37+AX39+AX40+AX41+AX42</f>
        <v>-56.16375871048416</v>
      </c>
      <c r="AY36" s="20">
        <f t="shared" ref="AY36" si="240">+AY37+AY39+AY40+AY41+AY42</f>
        <v>109.77263172417297</v>
      </c>
      <c r="AZ36" s="20">
        <f t="shared" ref="AZ36" si="241">+AZ37+AZ39+AZ40+AZ41+AZ42</f>
        <v>1.293300718286849</v>
      </c>
      <c r="BA36" s="20">
        <f t="shared" ref="BA36" si="242">+BA37+BA39+BA40+BA41+BA42</f>
        <v>-41.620069801012079</v>
      </c>
      <c r="BB36" s="20">
        <f t="shared" ref="BB36" si="243">+BB37+BB39+BB40+BB41+BB42</f>
        <v>66.917188444267509</v>
      </c>
      <c r="BC36" s="20">
        <f t="shared" ref="BC36" si="244">+BC37+BC39+BC40+BC41+BC42</f>
        <v>992.1764388858162</v>
      </c>
      <c r="BD36" s="20">
        <f t="shared" ref="BD36" si="245">+BD37+BD39+BD40+BD41+BD42</f>
        <v>768.03184250789695</v>
      </c>
      <c r="BE36" s="20">
        <f t="shared" si="3"/>
        <v>1677.7337722115199</v>
      </c>
      <c r="BF36" s="574"/>
      <c r="BG36" s="20">
        <f>+BG37+BG39+BG40+BG41+BG42</f>
        <v>-306.00118249008722</v>
      </c>
      <c r="BH36" s="20">
        <f t="shared" ref="BH36" si="246">+BH37+BH39+BH40+BH41+BH42</f>
        <v>-624.624596376667</v>
      </c>
      <c r="BI36" s="20">
        <f t="shared" ref="BI36" si="247">+BI37+BI39+BI40+BI41+BI42</f>
        <v>-44.854927193261318</v>
      </c>
      <c r="BJ36" s="20">
        <f t="shared" ref="BJ36" si="248">+BJ37+BJ39+BJ40+BJ41+BJ42</f>
        <v>3.5408282099324708</v>
      </c>
      <c r="BK36" s="20">
        <f t="shared" ref="BK36" si="249">+BK37+BK39+BK40+BK41+BK42</f>
        <v>1647.4463238857854</v>
      </c>
      <c r="BL36" s="20">
        <f t="shared" ref="BL36" si="250">+BL37+BL39+BL40+BL41+BL42</f>
        <v>797.63334659878387</v>
      </c>
      <c r="BM36" s="20">
        <f t="shared" ref="BM36" si="251">+BM37+BM39+BM40+BM41+BM42</f>
        <v>-136.53236495428433</v>
      </c>
      <c r="BN36" s="20">
        <f t="shared" ref="BN36" si="252">+BN37+BN39+BN40+BN41+BN42</f>
        <v>407.76937278507887</v>
      </c>
      <c r="BO36" s="20">
        <f t="shared" ref="BO36" si="253">+BO37+BO39+BO40+BO41+BO42</f>
        <v>-484.26615664043061</v>
      </c>
      <c r="BP36" s="20">
        <f t="shared" ref="BP36" si="254">+BP37+BP39+BP40+BP41+BP42</f>
        <v>-321.85770867399788</v>
      </c>
      <c r="BQ36" s="20">
        <f t="shared" ref="BQ36" si="255">+BQ37+BQ39+BQ40+BQ41+BQ42</f>
        <v>-596.81404645004341</v>
      </c>
      <c r="BR36" s="20">
        <f t="shared" ref="BR36" si="256">+BR37+BR39+BR40+BR41+BR42</f>
        <v>571.89699657363349</v>
      </c>
      <c r="BS36" s="20">
        <f t="shared" si="4"/>
        <v>913.33588527444226</v>
      </c>
      <c r="BT36" s="574"/>
      <c r="BU36" s="20">
        <f>+BU37+BU39+BU40+BU41+BU42</f>
        <v>-225.53244080207131</v>
      </c>
      <c r="BV36" s="20">
        <f t="shared" ref="BV36" si="257">+BV37+BV39+BV40+BV41+BV42</f>
        <v>-139.49013384768119</v>
      </c>
      <c r="BW36" s="20">
        <f t="shared" ref="BW36" si="258">+BW37+BW39+BW40+BW41+BW42</f>
        <v>193.83081393410828</v>
      </c>
      <c r="BX36" s="20">
        <f t="shared" ref="BX36" si="259">+BX37+BX39+BX40+BX41+BX42</f>
        <v>-95.105660040131681</v>
      </c>
      <c r="BY36" s="20">
        <f t="shared" ref="BY36" si="260">+BY37+BY39+BY40+BY41+BY42</f>
        <v>61.890815810647148</v>
      </c>
      <c r="BZ36" s="20">
        <f t="shared" ref="BZ36" si="261">+BZ37+BZ39+BZ40+BZ41+BZ42</f>
        <v>88.219910324729966</v>
      </c>
      <c r="CA36" s="20">
        <f t="shared" ref="CA36" si="262">+CA37+CA39+CA40+CA41+CA42</f>
        <v>122.47516750326162</v>
      </c>
      <c r="CB36" s="20">
        <f t="shared" ref="CB36" si="263">+CB37+CB39+CB40+CB41+CB42</f>
        <v>-119.19306817785713</v>
      </c>
      <c r="CC36" s="20">
        <f t="shared" ref="CC36" si="264">+CC37+CC39+CC40+CC41+CC42</f>
        <v>114.17139124275981</v>
      </c>
      <c r="CD36" s="20">
        <f t="shared" ref="CD36" si="265">+CD37+CD39+CD40+CD41+CD42</f>
        <v>223.46513271621848</v>
      </c>
      <c r="CE36" s="20">
        <f t="shared" ref="CE36" si="266">+CE37+CE39+CE40+CE41+CE42</f>
        <v>-284.78206151262265</v>
      </c>
      <c r="CF36" s="20">
        <f t="shared" ref="CF36" si="267">+CF37+CF39+CF40+CF41+CF42</f>
        <v>1770.8237198959102</v>
      </c>
      <c r="CG36" s="20">
        <f t="shared" si="5"/>
        <v>1710.7735870472716</v>
      </c>
      <c r="CH36" s="574"/>
      <c r="CI36" s="20">
        <f>+CI37+CI39+CI40+CI41+CI42</f>
        <v>-452.91752895925583</v>
      </c>
      <c r="CJ36" s="20">
        <f t="shared" ref="CJ36" si="268">+CJ37+CJ39+CJ40+CJ41+CJ42</f>
        <v>-549.8092000869475</v>
      </c>
      <c r="CK36" s="20">
        <f t="shared" ref="CK36" si="269">+CK37+CK39+CK40+CK41+CK42</f>
        <v>699.79465390402356</v>
      </c>
      <c r="CL36" s="20">
        <f t="shared" ref="CL36" si="270">+CL37+CL39+CL40+CL41+CL42</f>
        <v>-259.7174210949234</v>
      </c>
      <c r="CM36" s="20">
        <f t="shared" ref="CM36" si="271">+CM37+CM39+CM40+CM41+CM42</f>
        <v>376.59326123832756</v>
      </c>
      <c r="CN36" s="20">
        <f t="shared" ref="CN36" si="272">+CN37+CN39+CN40+CN41+CN42</f>
        <v>36.078826816865075</v>
      </c>
      <c r="CO36" s="20">
        <f t="shared" ref="CO36" si="273">+CO37+CO39+CO40+CO41+CO42</f>
        <v>-53.312698440539478</v>
      </c>
      <c r="CP36" s="20">
        <f t="shared" ref="CP36" si="274">+CP37+CP39+CP40+CP41+CP42</f>
        <v>-37.741281826436364</v>
      </c>
      <c r="CQ36" s="20">
        <f t="shared" ref="CQ36" si="275">+CQ37+CQ39+CQ40+CQ41+CQ42</f>
        <v>115.48174795117579</v>
      </c>
      <c r="CR36" s="20">
        <f t="shared" ref="CR36" si="276">+CR37+CR39+CR40+CR41+CR42</f>
        <v>-836.77949407449978</v>
      </c>
      <c r="CS36" s="20">
        <f t="shared" ref="CS36" si="277">+CS37+CS39+CS40+CS41+CS42</f>
        <v>134.59613390129888</v>
      </c>
      <c r="CT36" s="20">
        <f t="shared" ref="CT36" si="278">+CT37+CT39+CT40+CT41+CT42</f>
        <v>846.60928448506945</v>
      </c>
      <c r="CU36" s="20">
        <f t="shared" si="6"/>
        <v>18.876283814157887</v>
      </c>
      <c r="CV36" s="574"/>
      <c r="CW36" s="20">
        <f>+CW37+CW39+CW40+CW41+CW42</f>
        <v>-193.82641200090976</v>
      </c>
      <c r="CX36" s="20">
        <f t="shared" ref="CX36" si="279">+CX37+CX39+CX40+CX41+CX42</f>
        <v>-747.45939405902129</v>
      </c>
      <c r="CY36" s="20">
        <f t="shared" ref="CY36" si="280">+CY37+CY39+CY40+CY41+CY42</f>
        <v>235.79126455548624</v>
      </c>
      <c r="CZ36" s="20">
        <f t="shared" ref="CZ36" si="281">+CZ37+CZ39+CZ40+CZ41+CZ42</f>
        <v>1218.5702232097594</v>
      </c>
      <c r="DA36" s="20">
        <f t="shared" ref="DA36" si="282">+DA37+DA39+DA40+DA41+DA42</f>
        <v>-103.47106872314947</v>
      </c>
      <c r="DB36" s="20">
        <f t="shared" ref="DB36" si="283">+DB37+DB39+DB40+DB41+DB42</f>
        <v>693.63067246481614</v>
      </c>
      <c r="DC36" s="20">
        <f t="shared" ref="DC36" si="284">+DC37+DC39+DC40+DC41+DC42</f>
        <v>674.57451087249615</v>
      </c>
      <c r="DD36" s="20">
        <f t="shared" ref="DD36" si="285">+DD37+DD39+DD40+DD41+DD42</f>
        <v>-361.37557142957894</v>
      </c>
      <c r="DE36" s="20">
        <f t="shared" ref="DE36" si="286">+DE37+DE39+DE40+DE41+DE42</f>
        <v>-277.06345309965627</v>
      </c>
      <c r="DF36" s="20">
        <f t="shared" ref="DF36" si="287">+DF37+DF39+DF40+DF41+DF42</f>
        <v>-309.88427032305282</v>
      </c>
      <c r="DG36" s="20">
        <f t="shared" ref="DG36" si="288">+DG37+DG39+DG40+DG41+DG42</f>
        <v>532.08399394027538</v>
      </c>
      <c r="DH36" s="20">
        <f t="shared" ref="DH36" si="289">+DH37+DH39+DH40+DH41+DH42</f>
        <v>101.39012048252467</v>
      </c>
      <c r="DI36" s="20">
        <f t="shared" si="7"/>
        <v>1462.9606158899896</v>
      </c>
      <c r="DJ36" s="574"/>
      <c r="DK36" s="20">
        <f>+DK37+DK39+DK40+DK41+DK42</f>
        <v>92.706286240378063</v>
      </c>
      <c r="DL36" s="20">
        <f t="shared" ref="DL36" si="290">+DL37+DL39+DL40+DL41+DL42</f>
        <v>-45.7321250139222</v>
      </c>
      <c r="DM36" s="20">
        <f t="shared" ref="DM36" si="291">+DM37+DM39+DM40+DM41+DM42</f>
        <v>-1.9768625670727502</v>
      </c>
      <c r="DN36" s="20">
        <f t="shared" ref="DN36" si="292">+DN37+DN39+DN40+DN41+DN42</f>
        <v>-571.07154613420175</v>
      </c>
      <c r="DO36" s="20">
        <f t="shared" ref="DO36" si="293">+DO37+DO39+DO40+DO41+DO42</f>
        <v>333.18072160233203</v>
      </c>
      <c r="DP36" s="20">
        <f t="shared" ref="DP36" si="294">+DP37+DP39+DP40+DP41+DP42</f>
        <v>-27.16465882815551</v>
      </c>
      <c r="DQ36" s="20">
        <f t="shared" ref="DQ36" si="295">+DQ37+DQ39+DQ40+DQ41+DQ42</f>
        <v>-60.705381251101322</v>
      </c>
      <c r="DR36" s="20">
        <f t="shared" ref="DR36" si="296">+DR37+DR39+DR40+DR41+DR42</f>
        <v>181.11455115397609</v>
      </c>
      <c r="DS36" s="20">
        <f t="shared" ref="DS36" si="297">+DS37+DS39+DS40+DS41+DS42</f>
        <v>-413.29562567724906</v>
      </c>
      <c r="DT36" s="20">
        <f t="shared" ref="DT36" si="298">+DT37+DT39+DT40+DT41+DT42</f>
        <v>-204.02110098765073</v>
      </c>
      <c r="DU36" s="20">
        <f t="shared" ref="DU36" si="299">+DU37+DU39+DU40+DU41+DU42</f>
        <v>105.84288984170112</v>
      </c>
      <c r="DV36" s="20">
        <f t="shared" ref="DV36" si="300">+DV37+DV39+DV40+DV41+DV42</f>
        <v>730.66002941571492</v>
      </c>
      <c r="DW36" s="20">
        <f t="shared" si="8"/>
        <v>119.53717779474891</v>
      </c>
      <c r="DX36" s="574"/>
      <c r="DY36" s="20">
        <f>+DY37+DY39+DY40+DY41+DY42</f>
        <v>163.01227286647514</v>
      </c>
      <c r="DZ36" s="20">
        <f t="shared" ref="DZ36" si="301">+DZ37+DZ39+DZ40+DZ41+DZ42</f>
        <v>196.91486784713274</v>
      </c>
      <c r="EA36" s="20">
        <f t="shared" ref="EA36" si="302">+EA37+EA39+EA40+EA41+EA42</f>
        <v>-439.8371875797846</v>
      </c>
      <c r="EB36" s="20">
        <f t="shared" ref="EB36" si="303">+EB37+EB39+EB40+EB41+EB42</f>
        <v>453.65618633650661</v>
      </c>
      <c r="EC36" s="20">
        <f t="shared" ref="EC36" si="304">+EC37+EC39+EC40+EC41+EC42</f>
        <v>-153.33138569900808</v>
      </c>
      <c r="ED36" s="20">
        <f t="shared" ref="ED36" si="305">+ED37+ED39+ED40+ED41+ED42</f>
        <v>-46.233419918745916</v>
      </c>
      <c r="EE36" s="20">
        <f t="shared" ref="EE36" si="306">+EE37+EE39+EE40+EE41+EE42</f>
        <v>-138.23995142872283</v>
      </c>
      <c r="EF36" s="20">
        <f t="shared" ref="EF36" si="307">+EF37+EF39+EF40+EF41+EF42</f>
        <v>-8.3547921641421823</v>
      </c>
      <c r="EG36" s="20">
        <f t="shared" ref="EG36" si="308">+EG37+EG39+EG40+EG41+EG42</f>
        <v>-569.17836879592062</v>
      </c>
      <c r="EH36" s="20">
        <f t="shared" ref="EH36" si="309">+EH37+EH39+EH40+EH41+EH42</f>
        <v>-122.02608404760491</v>
      </c>
      <c r="EI36" s="20">
        <f t="shared" ref="EI36" si="310">+EI37+EI39+EI40+EI41+EI42</f>
        <v>63.979558021782907</v>
      </c>
      <c r="EJ36" s="20">
        <f t="shared" ref="EJ36" si="311">+EJ37+EJ39+EJ40+EJ41+EJ42</f>
        <v>-300.60913181480601</v>
      </c>
      <c r="EK36" s="20">
        <f t="shared" si="9"/>
        <v>-900.24743637683787</v>
      </c>
      <c r="EL36" s="574"/>
      <c r="EM36" s="20">
        <f>+EM37+EM39+EM40+EM41+EM42</f>
        <v>-468.01175970237284</v>
      </c>
      <c r="EN36" s="20">
        <f t="shared" ref="EN36" si="312">+EN37+EN39+EN40+EN41+EN42</f>
        <v>353.25382992035816</v>
      </c>
      <c r="EO36" s="20">
        <f t="shared" ref="EO36" si="313">+EO37+EO39+EO40+EO41+EO42</f>
        <v>-546.71029449353341</v>
      </c>
      <c r="EP36" s="20">
        <f t="shared" ref="EP36" si="314">+EP37+EP39+EP40+EP41+EP42</f>
        <v>-261.18874143951086</v>
      </c>
      <c r="EQ36" s="20">
        <f t="shared" ref="EQ36" si="315">+EQ37+EQ39+EQ40+EQ41+EQ42</f>
        <v>140.63455169557983</v>
      </c>
      <c r="ER36" s="20"/>
      <c r="ES36" s="20"/>
      <c r="ET36" s="20"/>
      <c r="EU36" s="20"/>
      <c r="EV36" s="20"/>
      <c r="EW36" s="20"/>
      <c r="EX36" s="20"/>
      <c r="EY36" s="20">
        <f t="shared" si="10"/>
        <v>-782.02241401947913</v>
      </c>
      <c r="EZ36" s="574"/>
    </row>
    <row r="37" spans="2:156" x14ac:dyDescent="0.25">
      <c r="B37" s="692" t="s">
        <v>99</v>
      </c>
      <c r="C37" s="15">
        <v>-500.57271338423004</v>
      </c>
      <c r="D37" s="15">
        <v>480.5659121213601</v>
      </c>
      <c r="E37" s="15">
        <v>1073.6887010315552</v>
      </c>
      <c r="F37" s="15">
        <v>242.54945869540609</v>
      </c>
      <c r="G37" s="15">
        <v>234.24679525931018</v>
      </c>
      <c r="H37" s="15">
        <v>-151.03554384440258</v>
      </c>
      <c r="I37" s="15">
        <v>296.60887056005942</v>
      </c>
      <c r="J37" s="15">
        <v>861.04914650164312</v>
      </c>
      <c r="K37" s="15">
        <v>374.31964164120114</v>
      </c>
      <c r="L37" s="15">
        <v>505.8357481814416</v>
      </c>
      <c r="M37" s="15">
        <v>492.8305725131321</v>
      </c>
      <c r="N37" s="15">
        <v>861.00519682589345</v>
      </c>
      <c r="O37" s="15">
        <f t="shared" si="0"/>
        <v>4771.09178610237</v>
      </c>
      <c r="P37" s="16"/>
      <c r="Q37" s="15">
        <v>-176.00027199197103</v>
      </c>
      <c r="R37" s="15">
        <v>707.04309577798813</v>
      </c>
      <c r="S37" s="15">
        <v>74.991763750655892</v>
      </c>
      <c r="T37" s="15">
        <v>689.41636960976166</v>
      </c>
      <c r="U37" s="15">
        <v>348.04545546982524</v>
      </c>
      <c r="V37" s="15">
        <v>-484.21569806662455</v>
      </c>
      <c r="W37" s="15">
        <v>833.29753577240842</v>
      </c>
      <c r="X37" s="15">
        <v>306.01491551716254</v>
      </c>
      <c r="Y37" s="15">
        <v>382.69726661489068</v>
      </c>
      <c r="Z37" s="15">
        <v>415.18244819376412</v>
      </c>
      <c r="AA37" s="15">
        <v>261.23454247513428</v>
      </c>
      <c r="AB37" s="15">
        <v>505.10666058375392</v>
      </c>
      <c r="AC37" s="15">
        <f t="shared" si="1"/>
        <v>3862.8140837067499</v>
      </c>
      <c r="AD37" s="16"/>
      <c r="AE37" s="15">
        <v>-20.152964414596131</v>
      </c>
      <c r="AF37" s="15">
        <v>16.260964075463161</v>
      </c>
      <c r="AG37" s="15">
        <v>-119.67503720753776</v>
      </c>
      <c r="AH37" s="15">
        <v>84.82013421378889</v>
      </c>
      <c r="AI37" s="15">
        <v>262.09324213987207</v>
      </c>
      <c r="AJ37" s="15">
        <v>75.482121538844382</v>
      </c>
      <c r="AK37" s="15">
        <v>-699.92968077631235</v>
      </c>
      <c r="AL37" s="15">
        <v>582.40317981892667</v>
      </c>
      <c r="AM37" s="15">
        <v>451.67312110688522</v>
      </c>
      <c r="AN37" s="15">
        <v>631.2184764868739</v>
      </c>
      <c r="AO37" s="15">
        <v>562.34864266308102</v>
      </c>
      <c r="AP37" s="15">
        <v>2023.0305060782212</v>
      </c>
      <c r="AQ37" s="15">
        <f t="shared" si="2"/>
        <v>3849.5727057235104</v>
      </c>
      <c r="AR37" s="16"/>
      <c r="AS37" s="15">
        <v>-998.55756232377973</v>
      </c>
      <c r="AT37" s="15">
        <v>159.37351987696795</v>
      </c>
      <c r="AU37" s="15">
        <v>339.99365636800979</v>
      </c>
      <c r="AV37" s="15">
        <v>246.79187346212535</v>
      </c>
      <c r="AW37" s="15">
        <v>306.46697044029202</v>
      </c>
      <c r="AX37" s="15">
        <v>-48.191136540480059</v>
      </c>
      <c r="AY37" s="15">
        <v>175.34033725417098</v>
      </c>
      <c r="AZ37" s="15">
        <v>36.422429908288549</v>
      </c>
      <c r="BA37" s="15">
        <v>47.427830448988708</v>
      </c>
      <c r="BB37" s="15">
        <v>117.43075909426757</v>
      </c>
      <c r="BC37" s="15">
        <v>1049.7982354858152</v>
      </c>
      <c r="BD37" s="15">
        <v>784.1409098578979</v>
      </c>
      <c r="BE37" s="15">
        <f t="shared" si="3"/>
        <v>2216.4378233325642</v>
      </c>
      <c r="BF37" s="16"/>
      <c r="BG37" s="15">
        <v>-256.76635441008801</v>
      </c>
      <c r="BH37" s="15">
        <v>-573.93263609666667</v>
      </c>
      <c r="BI37" s="15">
        <v>18.081134646739081</v>
      </c>
      <c r="BJ37" s="15">
        <v>112.60043976993455</v>
      </c>
      <c r="BK37" s="15">
        <v>1642.876115805783</v>
      </c>
      <c r="BL37" s="15">
        <v>926.43051580554049</v>
      </c>
      <c r="BM37" s="15">
        <v>-98.850255255893885</v>
      </c>
      <c r="BN37" s="15">
        <v>485.80361624668893</v>
      </c>
      <c r="BO37" s="15">
        <v>-414.91627524917408</v>
      </c>
      <c r="BP37" s="15">
        <v>-214.23091761168806</v>
      </c>
      <c r="BQ37" s="15">
        <v>-475.47450701165269</v>
      </c>
      <c r="BR37" s="15">
        <v>565.03908352202495</v>
      </c>
      <c r="BS37" s="15">
        <f t="shared" si="4"/>
        <v>1716.6599601615476</v>
      </c>
      <c r="BT37" s="16"/>
      <c r="BU37" s="15">
        <v>-183.99690575576963</v>
      </c>
      <c r="BV37" s="15">
        <v>-105.57317736524547</v>
      </c>
      <c r="BW37" s="15">
        <v>273.83671640845387</v>
      </c>
      <c r="BX37" s="15">
        <v>6.7196036082604724</v>
      </c>
      <c r="BY37" s="15">
        <v>104.42113979903731</v>
      </c>
      <c r="BZ37" s="15">
        <v>98.132373823121767</v>
      </c>
      <c r="CA37" s="15">
        <v>197.52802335165228</v>
      </c>
      <c r="CB37" s="15">
        <v>-352.58805976946633</v>
      </c>
      <c r="CC37" s="15">
        <v>108.43184228115128</v>
      </c>
      <c r="CD37" s="15">
        <v>247.02951116461037</v>
      </c>
      <c r="CE37" s="15">
        <v>-238.54577591423327</v>
      </c>
      <c r="CF37" s="15">
        <v>1685.7409797547889</v>
      </c>
      <c r="CG37" s="15">
        <f t="shared" si="5"/>
        <v>1841.1362713863614</v>
      </c>
      <c r="CH37" s="16"/>
      <c r="CI37" s="15">
        <v>-541.37567822135156</v>
      </c>
      <c r="CJ37" s="15">
        <v>-474.04539847296104</v>
      </c>
      <c r="CK37" s="15">
        <v>536.04309481681844</v>
      </c>
      <c r="CL37" s="15">
        <v>-66.269285286529907</v>
      </c>
      <c r="CM37" s="15">
        <v>500.88665315496695</v>
      </c>
      <c r="CN37" s="15">
        <v>37.85577652700799</v>
      </c>
      <c r="CO37" s="15">
        <v>85.241264977849809</v>
      </c>
      <c r="CP37" s="15">
        <v>4.5377671202478966</v>
      </c>
      <c r="CQ37" s="15">
        <v>228.27523079127292</v>
      </c>
      <c r="CR37" s="15">
        <v>-726.64364744610668</v>
      </c>
      <c r="CS37" s="15">
        <v>136.48377229694236</v>
      </c>
      <c r="CT37" s="15">
        <v>907.44986421643409</v>
      </c>
      <c r="CU37" s="15">
        <f t="shared" si="6"/>
        <v>628.43941447459122</v>
      </c>
      <c r="CV37" s="16"/>
      <c r="CW37" s="15">
        <v>-152.27719539278704</v>
      </c>
      <c r="CX37" s="15">
        <v>-715.08598309062938</v>
      </c>
      <c r="CY37" s="15">
        <v>-122.73694419612495</v>
      </c>
      <c r="CZ37" s="15">
        <v>1223.1043812123951</v>
      </c>
      <c r="DA37" s="15">
        <v>-92.415020869000671</v>
      </c>
      <c r="DB37" s="15">
        <v>663.75441696320695</v>
      </c>
      <c r="DC37" s="15">
        <v>718.40237775088815</v>
      </c>
      <c r="DD37" s="15">
        <v>-386.86125497119008</v>
      </c>
      <c r="DE37" s="15">
        <v>-213.19901348297944</v>
      </c>
      <c r="DF37" s="15">
        <v>-287.99531828811968</v>
      </c>
      <c r="DG37" s="15">
        <v>524.19695362512118</v>
      </c>
      <c r="DH37" s="15">
        <v>57.64347914446202</v>
      </c>
      <c r="DI37" s="15">
        <f t="shared" si="7"/>
        <v>1216.530878405242</v>
      </c>
      <c r="DJ37" s="16"/>
      <c r="DK37" s="15">
        <v>156.79534884428094</v>
      </c>
      <c r="DL37" s="15">
        <v>-229.58013634392265</v>
      </c>
      <c r="DM37" s="15">
        <v>55.043689327898825</v>
      </c>
      <c r="DN37" s="15">
        <v>-311.20656348715863</v>
      </c>
      <c r="DO37" s="15">
        <v>320.92936061233189</v>
      </c>
      <c r="DP37" s="15">
        <v>-8.9481364266035133</v>
      </c>
      <c r="DQ37" s="15">
        <v>-10.222285081270456</v>
      </c>
      <c r="DR37" s="15">
        <v>102.32029710594396</v>
      </c>
      <c r="DS37" s="15">
        <v>-384.87427555591194</v>
      </c>
      <c r="DT37" s="15">
        <v>-163.0671787060574</v>
      </c>
      <c r="DU37" s="15">
        <v>106.95008152498669</v>
      </c>
      <c r="DV37" s="15">
        <v>795.20067593344822</v>
      </c>
      <c r="DW37" s="15">
        <f t="shared" si="8"/>
        <v>429.34087774796598</v>
      </c>
      <c r="DX37" s="16"/>
      <c r="DY37" s="15">
        <v>230.333922039383</v>
      </c>
      <c r="DZ37" s="15">
        <v>448.3281697442236</v>
      </c>
      <c r="EA37" s="15">
        <v>-252.98546464333879</v>
      </c>
      <c r="EB37" s="15">
        <v>567.86976725354202</v>
      </c>
      <c r="EC37" s="15">
        <v>-30.808338072485483</v>
      </c>
      <c r="ED37" s="15">
        <v>17.526871731251262</v>
      </c>
      <c r="EE37" s="15">
        <v>-47.316403995412173</v>
      </c>
      <c r="EF37" s="15">
        <v>103.56503012367949</v>
      </c>
      <c r="EG37" s="15">
        <v>-376.51586908592054</v>
      </c>
      <c r="EH37" s="15">
        <v>15.867294822396616</v>
      </c>
      <c r="EI37" s="15">
        <v>3.0738838059273519</v>
      </c>
      <c r="EJ37" s="15">
        <v>-187.65767382008465</v>
      </c>
      <c r="EK37" s="15">
        <f t="shared" si="9"/>
        <v>491.28118990316176</v>
      </c>
      <c r="EL37" s="16"/>
      <c r="EM37" s="15">
        <v>-364.15912442206672</v>
      </c>
      <c r="EN37" s="15">
        <v>238.06876233506756</v>
      </c>
      <c r="EO37" s="15">
        <v>-502.83645351353175</v>
      </c>
      <c r="EP37" s="15">
        <v>-127.8673107345296</v>
      </c>
      <c r="EQ37" s="15">
        <v>84.712251095582701</v>
      </c>
      <c r="ER37" s="15"/>
      <c r="ES37" s="15"/>
      <c r="ET37" s="15"/>
      <c r="EU37" s="15"/>
      <c r="EV37" s="15"/>
      <c r="EW37" s="15"/>
      <c r="EX37" s="15"/>
      <c r="EY37" s="15">
        <f t="shared" si="10"/>
        <v>-672.08187523947788</v>
      </c>
      <c r="EZ37" s="16"/>
    </row>
    <row r="38" spans="2:156" x14ac:dyDescent="0.25">
      <c r="B38" s="692" t="s">
        <v>204</v>
      </c>
      <c r="C38" s="15">
        <v>-644.22652556975027</v>
      </c>
      <c r="D38" s="15">
        <v>516.97047702249893</v>
      </c>
      <c r="E38" s="15">
        <v>200.6044265589037</v>
      </c>
      <c r="F38" s="15">
        <v>412.05806828198206</v>
      </c>
      <c r="G38" s="15">
        <v>89.001420276471094</v>
      </c>
      <c r="H38" s="15">
        <v>-142.68142106774349</v>
      </c>
      <c r="I38" s="15">
        <v>91.701608466449784</v>
      </c>
      <c r="J38" s="15">
        <v>471.70461318177081</v>
      </c>
      <c r="K38" s="15">
        <v>-1.9603068218410726</v>
      </c>
      <c r="L38" s="15">
        <v>484.21909780027477</v>
      </c>
      <c r="M38" s="15">
        <v>234.82320509326553</v>
      </c>
      <c r="N38" s="15">
        <v>-1004.4432207877999</v>
      </c>
      <c r="O38" s="15">
        <f t="shared" si="0"/>
        <v>707.7714424344822</v>
      </c>
      <c r="P38" s="16"/>
      <c r="Q38" s="15">
        <v>-6.4772389738553784</v>
      </c>
      <c r="R38" s="15">
        <v>79.416918719120531</v>
      </c>
      <c r="S38" s="15">
        <v>-373.85182544402073</v>
      </c>
      <c r="T38" s="15">
        <v>2.1011531787079321</v>
      </c>
      <c r="U38" s="15">
        <v>228.21828758714094</v>
      </c>
      <c r="V38" s="15">
        <v>-319.19040943872324</v>
      </c>
      <c r="W38" s="15">
        <v>424.97402588465883</v>
      </c>
      <c r="X38" s="15">
        <v>185.65794653840533</v>
      </c>
      <c r="Y38" s="15">
        <v>269.50921709750833</v>
      </c>
      <c r="Z38" s="15">
        <v>412.2520973199039</v>
      </c>
      <c r="AA38" s="15">
        <v>-58.039652157674709</v>
      </c>
      <c r="AB38" s="15">
        <v>-162.82942395378905</v>
      </c>
      <c r="AC38" s="15">
        <f t="shared" si="1"/>
        <v>681.74109635738273</v>
      </c>
      <c r="AD38" s="16"/>
      <c r="AE38" s="15">
        <v>-553.64625792701668</v>
      </c>
      <c r="AF38" s="15">
        <v>-662.46568732365415</v>
      </c>
      <c r="AG38" s="15">
        <v>-160.66103409050004</v>
      </c>
      <c r="AH38" s="15">
        <v>-178.85639801386748</v>
      </c>
      <c r="AI38" s="15">
        <v>-121.78472690459785</v>
      </c>
      <c r="AJ38" s="15">
        <v>362.6020985025043</v>
      </c>
      <c r="AK38" s="15">
        <v>-517.22136349569678</v>
      </c>
      <c r="AL38" s="15">
        <v>91.446469559392199</v>
      </c>
      <c r="AM38" s="15">
        <v>-178.4140150264368</v>
      </c>
      <c r="AN38" s="15">
        <v>400.38726932545217</v>
      </c>
      <c r="AO38" s="15">
        <v>679.43761272126358</v>
      </c>
      <c r="AP38" s="15">
        <v>2053.4457596620223</v>
      </c>
      <c r="AQ38" s="15">
        <f t="shared" si="2"/>
        <v>1214.2697269888649</v>
      </c>
      <c r="AR38" s="16"/>
      <c r="AS38" s="15">
        <v>-1037.1798613930901</v>
      </c>
      <c r="AT38" s="15">
        <v>-432.57970286407362</v>
      </c>
      <c r="AU38" s="15">
        <v>626.05241332801506</v>
      </c>
      <c r="AV38" s="15">
        <v>46.879360112121162</v>
      </c>
      <c r="AW38" s="15">
        <v>-146.07391099970619</v>
      </c>
      <c r="AX38" s="15">
        <v>421.25369305952142</v>
      </c>
      <c r="AY38" s="15">
        <v>266.58786740084054</v>
      </c>
      <c r="AZ38" s="15">
        <v>256.12618067828032</v>
      </c>
      <c r="BA38" s="15">
        <v>-425.65101599899708</v>
      </c>
      <c r="BB38" s="15">
        <v>-192.37530031175038</v>
      </c>
      <c r="BC38" s="15">
        <v>480.28418648782861</v>
      </c>
      <c r="BD38" s="15">
        <v>847.94580000789347</v>
      </c>
      <c r="BE38" s="15">
        <f t="shared" si="3"/>
        <v>711.26970950688326</v>
      </c>
      <c r="BF38" s="16"/>
      <c r="BG38" s="15">
        <v>733.00359373391757</v>
      </c>
      <c r="BH38" s="15">
        <v>-122.7502908286782</v>
      </c>
      <c r="BI38" s="15">
        <v>572.35065289774889</v>
      </c>
      <c r="BJ38" s="15">
        <v>242.06567175492739</v>
      </c>
      <c r="BK38" s="15">
        <v>-954.87025201221468</v>
      </c>
      <c r="BL38" s="15">
        <v>1139.3808468587902</v>
      </c>
      <c r="BM38" s="15">
        <v>-798.18834461028882</v>
      </c>
      <c r="BN38" s="15">
        <v>-66.214251484922784</v>
      </c>
      <c r="BO38" s="15">
        <v>-168.64340837342706</v>
      </c>
      <c r="BP38" s="15">
        <v>445.85396928633827</v>
      </c>
      <c r="BQ38" s="15">
        <v>190.5740757199502</v>
      </c>
      <c r="BR38" s="15">
        <v>-319.95703277636903</v>
      </c>
      <c r="BS38" s="15">
        <f t="shared" si="4"/>
        <v>892.6052301657719</v>
      </c>
      <c r="BT38" s="16"/>
      <c r="BU38" s="15">
        <v>144.95832096792128</v>
      </c>
      <c r="BV38" s="15">
        <v>363.86129428232539</v>
      </c>
      <c r="BW38" s="15">
        <v>38.588601644110213</v>
      </c>
      <c r="BX38" s="15">
        <v>-38.708717061130415</v>
      </c>
      <c r="BY38" s="15">
        <v>-48.308257942686907</v>
      </c>
      <c r="BZ38" s="15">
        <v>-9.9325096852658703</v>
      </c>
      <c r="CA38" s="15">
        <v>-126.48419695674374</v>
      </c>
      <c r="CB38" s="15">
        <v>-140.57615768785706</v>
      </c>
      <c r="CC38" s="15">
        <v>-113.40883643723782</v>
      </c>
      <c r="CD38" s="15">
        <v>207.85891139621805</v>
      </c>
      <c r="CE38" s="15">
        <v>-526.253923532626</v>
      </c>
      <c r="CF38" s="15">
        <v>970.61155930591008</v>
      </c>
      <c r="CG38" s="15">
        <f t="shared" si="5"/>
        <v>722.20608829293724</v>
      </c>
      <c r="CH38" s="16"/>
      <c r="CI38" s="15">
        <v>21.271851670745264</v>
      </c>
      <c r="CJ38" s="15">
        <v>-196.01366726135063</v>
      </c>
      <c r="CK38" s="15">
        <v>305.22748307313395</v>
      </c>
      <c r="CL38" s="15">
        <v>-66.621773021629565</v>
      </c>
      <c r="CM38" s="15">
        <v>416.98998720832429</v>
      </c>
      <c r="CN38" s="15">
        <v>-121.52165316313267</v>
      </c>
      <c r="CO38" s="15">
        <v>77.112328039460522</v>
      </c>
      <c r="CP38" s="15">
        <v>21.508673863560929</v>
      </c>
      <c r="CQ38" s="15">
        <v>-246.12599570882321</v>
      </c>
      <c r="CR38" s="15">
        <v>-189.3055578190947</v>
      </c>
      <c r="CS38" s="15">
        <v>169.75986919569254</v>
      </c>
      <c r="CT38" s="15">
        <v>-62.877038132734924</v>
      </c>
      <c r="CU38" s="15">
        <f t="shared" si="6"/>
        <v>129.40450794415182</v>
      </c>
      <c r="CV38" s="16"/>
      <c r="CW38" s="15">
        <v>182.47072446250377</v>
      </c>
      <c r="CX38" s="15">
        <v>-141.38370563902396</v>
      </c>
      <c r="CY38" s="15">
        <v>-337.54989359451417</v>
      </c>
      <c r="CZ38" s="15">
        <v>232.84500262399843</v>
      </c>
      <c r="DA38" s="15">
        <v>-162.03915217739177</v>
      </c>
      <c r="DB38" s="15">
        <v>66.072800054811069</v>
      </c>
      <c r="DC38" s="15">
        <v>132.08115141249971</v>
      </c>
      <c r="DD38" s="15">
        <v>-87.923248069579358</v>
      </c>
      <c r="DE38" s="15">
        <v>79.132982771190882</v>
      </c>
      <c r="DF38" s="15">
        <v>25.919557355438201</v>
      </c>
      <c r="DG38" s="15">
        <v>-289.08302175972688</v>
      </c>
      <c r="DH38" s="15">
        <v>874.14473533752812</v>
      </c>
      <c r="DI38" s="15">
        <f t="shared" si="7"/>
        <v>574.68793277773398</v>
      </c>
      <c r="DJ38" s="16"/>
      <c r="DK38" s="15">
        <v>-0.50799015465776165</v>
      </c>
      <c r="DL38" s="15">
        <v>-3.282180943904109</v>
      </c>
      <c r="DM38" s="15">
        <v>-34.367134517053955</v>
      </c>
      <c r="DN38" s="15">
        <v>-118.66761523420706</v>
      </c>
      <c r="DO38" s="15">
        <v>-105.31855111767112</v>
      </c>
      <c r="DP38" s="15">
        <v>110.72636551883477</v>
      </c>
      <c r="DQ38" s="15">
        <v>-162.73498697810828</v>
      </c>
      <c r="DR38" s="15">
        <v>-30.843211065995092</v>
      </c>
      <c r="DS38" s="15">
        <v>356.39582196274273</v>
      </c>
      <c r="DT38" s="15">
        <v>-124.21776857064845</v>
      </c>
      <c r="DU38" s="15">
        <v>-219.42274038530127</v>
      </c>
      <c r="DV38" s="15">
        <v>204.94119904207719</v>
      </c>
      <c r="DW38" s="15">
        <f t="shared" si="8"/>
        <v>-127.29879244389241</v>
      </c>
      <c r="DX38" s="16"/>
      <c r="DY38" s="15">
        <v>212.64696344647598</v>
      </c>
      <c r="DZ38" s="15">
        <v>220.53868071412955</v>
      </c>
      <c r="EA38" s="15">
        <v>-215.21005925979114</v>
      </c>
      <c r="EB38" s="15">
        <v>245.16337967651202</v>
      </c>
      <c r="EC38" s="15">
        <v>-182.9645205590171</v>
      </c>
      <c r="ED38" s="15">
        <v>41.727399581257714</v>
      </c>
      <c r="EE38" s="15">
        <v>-371.25987211571982</v>
      </c>
      <c r="EF38" s="15">
        <v>-99.777641267144418</v>
      </c>
      <c r="EG38" s="15">
        <v>-194.25861553592694</v>
      </c>
      <c r="EH38" s="15">
        <v>26.004423102403223</v>
      </c>
      <c r="EI38" s="15">
        <v>43.702092773774268</v>
      </c>
      <c r="EJ38" s="15">
        <v>265.59849128519932</v>
      </c>
      <c r="EK38" s="15">
        <f t="shared" si="9"/>
        <v>-8.0892781578473318</v>
      </c>
      <c r="EL38" s="16"/>
      <c r="EM38" s="15">
        <v>-134.5821001352266</v>
      </c>
      <c r="EN38" s="15">
        <v>254.18614842035663</v>
      </c>
      <c r="EO38" s="15">
        <v>-413.65216629352892</v>
      </c>
      <c r="EP38" s="15">
        <v>-209.54571686951954</v>
      </c>
      <c r="EQ38" s="15">
        <v>-263.45656371442192</v>
      </c>
      <c r="ER38" s="15"/>
      <c r="ES38" s="15"/>
      <c r="ET38" s="15"/>
      <c r="EU38" s="15"/>
      <c r="EV38" s="15"/>
      <c r="EW38" s="15"/>
      <c r="EX38" s="15"/>
      <c r="EY38" s="15">
        <f t="shared" si="10"/>
        <v>-767.05039859234034</v>
      </c>
      <c r="EZ38" s="16"/>
    </row>
    <row r="39" spans="2:156" x14ac:dyDescent="0.25">
      <c r="B39" s="692" t="s">
        <v>736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/>
      <c r="ES39" s="15"/>
      <c r="ET39" s="15"/>
      <c r="EU39" s="15"/>
      <c r="EV39" s="15"/>
      <c r="EW39" s="15"/>
      <c r="EX39" s="15"/>
      <c r="EY39" s="15">
        <f t="shared" si="10"/>
        <v>19.393507200000045</v>
      </c>
      <c r="EZ39" s="16"/>
    </row>
    <row r="40" spans="2:156" ht="17.25" x14ac:dyDescent="0.25">
      <c r="B40" s="692" t="s">
        <v>742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/>
      <c r="ES40" s="15"/>
      <c r="ET40" s="15"/>
      <c r="EU40" s="15"/>
      <c r="EV40" s="15"/>
      <c r="EW40" s="15"/>
      <c r="EX40" s="15"/>
      <c r="EY40" s="15">
        <f t="shared" si="10"/>
        <v>-203.99454998000124</v>
      </c>
      <c r="EZ40" s="16"/>
    </row>
    <row r="41" spans="2:156" x14ac:dyDescent="0.25">
      <c r="B41" s="692" t="s">
        <v>732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/>
      <c r="ES41" s="15"/>
      <c r="ET41" s="15"/>
      <c r="EU41" s="15"/>
      <c r="EV41" s="15"/>
      <c r="EW41" s="15"/>
      <c r="EX41" s="15"/>
      <c r="EY41" s="15">
        <f t="shared" si="10"/>
        <v>74.660504000000017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/>
      <c r="ES43" s="24"/>
      <c r="ET43" s="24"/>
      <c r="EU43" s="24"/>
      <c r="EV43" s="24"/>
      <c r="EW43" s="24"/>
      <c r="EX43" s="24"/>
      <c r="EY43" s="24">
        <f t="shared" si="10"/>
        <v>914.84273289000066</v>
      </c>
      <c r="EZ43" s="685"/>
    </row>
    <row r="44" spans="2:156" x14ac:dyDescent="0.25">
      <c r="B44" s="114" t="s">
        <v>743</v>
      </c>
    </row>
    <row r="45" spans="2:156" x14ac:dyDescent="0.25">
      <c r="B45" s="114" t="s">
        <v>744</v>
      </c>
    </row>
    <row r="46" spans="2:156" x14ac:dyDescent="0.25">
      <c r="B46" s="114" t="s">
        <v>745</v>
      </c>
    </row>
    <row r="47" spans="2:156" x14ac:dyDescent="0.25">
      <c r="B47" s="114" t="s">
        <v>731</v>
      </c>
    </row>
    <row r="48" spans="2:156" x14ac:dyDescent="0.25">
      <c r="B48" s="114" t="s">
        <v>738</v>
      </c>
    </row>
  </sheetData>
  <mergeCells count="11"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  <ignoredError sqref="D20:EQ30 C2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EZ48"/>
  <sheetViews>
    <sheetView zoomScaleNormal="100" workbookViewId="0">
      <pane xSplit="2" ySplit="6" topLeftCell="EO7" activePane="bottomRight" state="frozen"/>
      <selection activeCell="B43" sqref="B43"/>
      <selection pane="topRight" activeCell="B43" sqref="B43"/>
      <selection pane="bottomLeft" activeCell="B43" sqref="B43"/>
      <selection pane="bottomRight" activeCell="EP45" sqref="EP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7" width="10.140625" style="9" customWidth="1"/>
    <col min="148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705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-370.40600850504552</v>
      </c>
      <c r="D7" s="542">
        <v>994.76820518195291</v>
      </c>
      <c r="E7" s="542">
        <v>628.21651307680122</v>
      </c>
      <c r="F7" s="542">
        <v>-257.74466369711172</v>
      </c>
      <c r="G7" s="542">
        <v>407.88363276897098</v>
      </c>
      <c r="H7" s="542">
        <v>1096.1088078167963</v>
      </c>
      <c r="I7" s="542">
        <v>223.06080557725409</v>
      </c>
      <c r="J7" s="542">
        <v>958.71785802661088</v>
      </c>
      <c r="K7" s="542">
        <v>971.03387749113745</v>
      </c>
      <c r="L7" s="542">
        <v>1027.7818611225393</v>
      </c>
      <c r="M7" s="542">
        <v>1268.6754042195712</v>
      </c>
      <c r="N7" s="542">
        <v>1959.9143732408147</v>
      </c>
      <c r="O7" s="542">
        <f t="shared" ref="O7:O44" si="0">+SUM(C7:N7)</f>
        <v>8908.0106663202932</v>
      </c>
      <c r="P7" s="573"/>
      <c r="Q7" s="542">
        <v>-47.21609806204242</v>
      </c>
      <c r="R7" s="542">
        <v>910.9534367510405</v>
      </c>
      <c r="S7" s="542">
        <v>559.4541289476233</v>
      </c>
      <c r="T7" s="542">
        <v>320.58012561516534</v>
      </c>
      <c r="U7" s="542">
        <v>544.2478797661181</v>
      </c>
      <c r="V7" s="542">
        <v>862.86478598087751</v>
      </c>
      <c r="W7" s="542">
        <v>811.27979683265175</v>
      </c>
      <c r="X7" s="542">
        <v>1035.1673916072536</v>
      </c>
      <c r="Y7" s="542">
        <v>901.12697868105261</v>
      </c>
      <c r="Z7" s="542">
        <v>1126.580990529684</v>
      </c>
      <c r="AA7" s="542">
        <v>1293.9738729404837</v>
      </c>
      <c r="AB7" s="542">
        <v>2295.5965497761904</v>
      </c>
      <c r="AC7" s="542">
        <f t="shared" ref="AC7:AC44" si="1">+SUM(Q7:AB7)</f>
        <v>10614.609839366098</v>
      </c>
      <c r="AD7" s="573"/>
      <c r="AE7" s="542">
        <v>-395.77816354619245</v>
      </c>
      <c r="AF7" s="542">
        <v>365.54472070196994</v>
      </c>
      <c r="AG7" s="542">
        <v>800.64381064212239</v>
      </c>
      <c r="AH7" s="542">
        <v>-301.86061156697133</v>
      </c>
      <c r="AI7" s="542">
        <v>742.10516077050625</v>
      </c>
      <c r="AJ7" s="542">
        <v>873.24850418847427</v>
      </c>
      <c r="AK7" s="542">
        <v>-181.454941965329</v>
      </c>
      <c r="AL7" s="542">
        <v>317.31263904873549</v>
      </c>
      <c r="AM7" s="542">
        <v>367.74084019461043</v>
      </c>
      <c r="AN7" s="542">
        <v>739.82369408185787</v>
      </c>
      <c r="AO7" s="542">
        <v>413.8256296072052</v>
      </c>
      <c r="AP7" s="542">
        <v>2742.4663634395811</v>
      </c>
      <c r="AQ7" s="542">
        <f t="shared" ref="AQ7:AQ44" si="2">+SUM(AE7:AP7)</f>
        <v>6483.6176455965697</v>
      </c>
      <c r="AR7" s="573"/>
      <c r="AS7" s="542">
        <v>-260.71817755039228</v>
      </c>
      <c r="AT7" s="542">
        <v>641.99388791783053</v>
      </c>
      <c r="AU7" s="542">
        <v>963.33857463807226</v>
      </c>
      <c r="AV7" s="542">
        <v>26.206826703588376</v>
      </c>
      <c r="AW7" s="542">
        <v>158.57090213221022</v>
      </c>
      <c r="AX7" s="542">
        <v>674.53740497972922</v>
      </c>
      <c r="AY7" s="542">
        <v>393.06957012189332</v>
      </c>
      <c r="AZ7" s="542">
        <v>470.60882197188835</v>
      </c>
      <c r="BA7" s="542">
        <v>823.97010529183399</v>
      </c>
      <c r="BB7" s="542">
        <v>467.31052264954201</v>
      </c>
      <c r="BC7" s="542">
        <v>1067.8565862140879</v>
      </c>
      <c r="BD7" s="542">
        <v>2093.3196813032018</v>
      </c>
      <c r="BE7" s="542">
        <f t="shared" ref="BE7:BE44" si="3">+SUM(AS7:BD7)</f>
        <v>7520.0647063734859</v>
      </c>
      <c r="BF7" s="573"/>
      <c r="BG7" s="542">
        <v>-275.21064922165874</v>
      </c>
      <c r="BH7" s="542">
        <v>608.65425614541823</v>
      </c>
      <c r="BI7" s="542">
        <v>1074.4156738190977</v>
      </c>
      <c r="BJ7" s="542">
        <v>-26.938278149257258</v>
      </c>
      <c r="BK7" s="542">
        <v>283.45634511049821</v>
      </c>
      <c r="BL7" s="542">
        <v>535.6202102685811</v>
      </c>
      <c r="BM7" s="542">
        <v>-212.20623539452527</v>
      </c>
      <c r="BN7" s="542">
        <v>370.16893810716419</v>
      </c>
      <c r="BO7" s="542">
        <v>324.77755228901196</v>
      </c>
      <c r="BP7" s="542">
        <v>668.02325336729018</v>
      </c>
      <c r="BQ7" s="542">
        <v>701.57353332713319</v>
      </c>
      <c r="BR7" s="542">
        <v>2563.7102977692125</v>
      </c>
      <c r="BS7" s="542">
        <f t="shared" ref="BS7:BS44" si="4">+SUM(BG7:BR7)</f>
        <v>6616.044897437966</v>
      </c>
      <c r="BT7" s="573"/>
      <c r="BU7" s="542">
        <v>-260.41619493951771</v>
      </c>
      <c r="BV7" s="542">
        <v>460.96362351176913</v>
      </c>
      <c r="BW7" s="542">
        <v>844.13530291596635</v>
      </c>
      <c r="BX7" s="542">
        <v>157.2366750064084</v>
      </c>
      <c r="BY7" s="542">
        <v>200.17498566905624</v>
      </c>
      <c r="BZ7" s="542">
        <v>289.2731678666928</v>
      </c>
      <c r="CA7" s="542">
        <v>124.44023488463517</v>
      </c>
      <c r="CB7" s="542">
        <v>354.81463218681711</v>
      </c>
      <c r="CC7" s="542">
        <v>363.71556304000751</v>
      </c>
      <c r="CD7" s="542">
        <v>194.02862836866825</v>
      </c>
      <c r="CE7" s="542">
        <v>120.8140946120393</v>
      </c>
      <c r="CF7" s="542">
        <v>1515.5934287845375</v>
      </c>
      <c r="CG7" s="542">
        <f t="shared" ref="CG7:CG44" si="5">+SUM(BU7:CF7)</f>
        <v>4364.7741419070799</v>
      </c>
      <c r="CH7" s="573"/>
      <c r="CI7" s="542">
        <v>-12.495154045887602</v>
      </c>
      <c r="CJ7" s="542">
        <v>365.74065025970049</v>
      </c>
      <c r="CK7" s="542">
        <v>271.92226880895214</v>
      </c>
      <c r="CL7" s="542">
        <v>-78.031117985512083</v>
      </c>
      <c r="CM7" s="542">
        <v>242.27722967190221</v>
      </c>
      <c r="CN7" s="542">
        <v>651.96301972004835</v>
      </c>
      <c r="CO7" s="542">
        <v>697.12486614149725</v>
      </c>
      <c r="CP7" s="542">
        <v>275.44755973269707</v>
      </c>
      <c r="CQ7" s="542">
        <v>549.46953374900318</v>
      </c>
      <c r="CR7" s="542">
        <v>218.33700008778578</v>
      </c>
      <c r="CS7" s="542">
        <v>429.65706006221831</v>
      </c>
      <c r="CT7" s="542">
        <v>2560.7899422315859</v>
      </c>
      <c r="CU7" s="542">
        <f t="shared" ref="CU7:CU44" si="6">+SUM(CI7:CT7)</f>
        <v>6172.2028584339905</v>
      </c>
      <c r="CV7" s="573"/>
      <c r="CW7" s="542">
        <v>-137.21804609021615</v>
      </c>
      <c r="CX7" s="542">
        <v>428.00060919348743</v>
      </c>
      <c r="CY7" s="542">
        <v>-89.771233877506347</v>
      </c>
      <c r="CZ7" s="542">
        <v>540.63184691273523</v>
      </c>
      <c r="DA7" s="542">
        <v>1545.8072334190817</v>
      </c>
      <c r="DB7" s="542">
        <v>1045.2505005395319</v>
      </c>
      <c r="DC7" s="542">
        <v>744.34471742744722</v>
      </c>
      <c r="DD7" s="542">
        <v>776.82746194569404</v>
      </c>
      <c r="DE7" s="542">
        <v>-133.86813729829191</v>
      </c>
      <c r="DF7" s="542">
        <v>619.06051503247613</v>
      </c>
      <c r="DG7" s="542">
        <v>448.0052589320876</v>
      </c>
      <c r="DH7" s="542">
        <v>1888.5169264764488</v>
      </c>
      <c r="DI7" s="542">
        <f t="shared" ref="DI7:DI44" si="7">+SUM(CW7:DH7)</f>
        <v>7675.5876526129769</v>
      </c>
      <c r="DJ7" s="573"/>
      <c r="DK7" s="542">
        <v>98.350594380079428</v>
      </c>
      <c r="DL7" s="542">
        <v>438.39593792562573</v>
      </c>
      <c r="DM7" s="542">
        <v>-12.531210422994718</v>
      </c>
      <c r="DN7" s="542">
        <v>-86.308325090718427</v>
      </c>
      <c r="DO7" s="542">
        <v>391.34793500467913</v>
      </c>
      <c r="DP7" s="542">
        <v>279.17367107232303</v>
      </c>
      <c r="DQ7" s="542">
        <v>410.48734952007317</v>
      </c>
      <c r="DR7" s="542">
        <v>571.1786358891336</v>
      </c>
      <c r="DS7" s="542">
        <v>-347.79748832664836</v>
      </c>
      <c r="DT7" s="542">
        <v>379.70331484459621</v>
      </c>
      <c r="DU7" s="542">
        <v>-8.0784528465337644</v>
      </c>
      <c r="DV7" s="542">
        <v>2291.7087629347507</v>
      </c>
      <c r="DW7" s="542">
        <f t="shared" ref="DW7:DW44" si="8">+SUM(DK7:DV7)</f>
        <v>4405.6307248843659</v>
      </c>
      <c r="DX7" s="573"/>
      <c r="DY7" s="542">
        <v>-488.89956754106151</v>
      </c>
      <c r="DZ7" s="542">
        <v>636.96403881255765</v>
      </c>
      <c r="EA7" s="542">
        <v>-291.47162040763442</v>
      </c>
      <c r="EB7" s="542">
        <v>-233.69869416451411</v>
      </c>
      <c r="EC7" s="542">
        <v>-414.55434951766165</v>
      </c>
      <c r="ED7" s="542">
        <v>461.38231403327063</v>
      </c>
      <c r="EE7" s="542">
        <v>-73.163827513931665</v>
      </c>
      <c r="EF7" s="542">
        <v>83.354615344482681</v>
      </c>
      <c r="EG7" s="542">
        <v>18.408092573800332</v>
      </c>
      <c r="EH7" s="542">
        <v>285.99676539395887</v>
      </c>
      <c r="EI7" s="542">
        <v>558.30905983370872</v>
      </c>
      <c r="EJ7" s="542">
        <v>1333.5305948521038</v>
      </c>
      <c r="EK7" s="542">
        <f t="shared" ref="EK7:EK44" si="9">+SUM(DY7:EJ7)</f>
        <v>1876.1574216990794</v>
      </c>
      <c r="EL7" s="573"/>
      <c r="EM7" s="542">
        <v>-270.41540813737697</v>
      </c>
      <c r="EN7" s="542">
        <v>800.9188248688024</v>
      </c>
      <c r="EO7" s="542">
        <v>241.70094384472759</v>
      </c>
      <c r="EP7" s="542">
        <v>-500.91543893944845</v>
      </c>
      <c r="EQ7" s="542">
        <v>650.9065896299071</v>
      </c>
      <c r="ER7" s="542"/>
      <c r="ES7" s="542"/>
      <c r="ET7" s="542"/>
      <c r="EU7" s="542"/>
      <c r="EV7" s="542"/>
      <c r="EW7" s="542"/>
      <c r="EX7" s="542"/>
      <c r="EY7" s="542">
        <f t="shared" ref="EY7:EY44" si="10">+SUM(EM7:EX7)</f>
        <v>922.19551126661167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X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/>
      <c r="ES8" s="521"/>
      <c r="ET8" s="521"/>
      <c r="EU8" s="521"/>
      <c r="EV8" s="521"/>
      <c r="EW8" s="521"/>
      <c r="EX8" s="521"/>
      <c r="EY8" s="521">
        <f t="shared" si="10"/>
        <v>2710.2819274421249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/>
      <c r="ES9" s="518"/>
      <c r="ET9" s="518"/>
      <c r="EU9" s="518"/>
      <c r="EV9" s="518"/>
      <c r="EW9" s="518"/>
      <c r="EX9" s="518"/>
      <c r="EY9" s="518">
        <f t="shared" si="10"/>
        <v>1444.5813569900001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X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>
        <f t="shared" si="32"/>
        <v>733.43136990912512</v>
      </c>
      <c r="ER10" s="518"/>
      <c r="ES10" s="518"/>
      <c r="ET10" s="518"/>
      <c r="EU10" s="518"/>
      <c r="EV10" s="518"/>
      <c r="EW10" s="518"/>
      <c r="EX10" s="518"/>
      <c r="EY10" s="518">
        <f t="shared" si="10"/>
        <v>1265.700570452125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/>
      <c r="ES11" s="518"/>
      <c r="ET11" s="518"/>
      <c r="EU11" s="518"/>
      <c r="EV11" s="518"/>
      <c r="EW11" s="518"/>
      <c r="EX11" s="518"/>
      <c r="EY11" s="518">
        <f t="shared" si="10"/>
        <v>250.06007372800002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/>
      <c r="ES12" s="518"/>
      <c r="ET12" s="518"/>
      <c r="EU12" s="518"/>
      <c r="EV12" s="518"/>
      <c r="EW12" s="518"/>
      <c r="EX12" s="518"/>
      <c r="EY12" s="518">
        <f t="shared" si="10"/>
        <v>286.04878377099999</v>
      </c>
      <c r="EZ12" s="519"/>
    </row>
    <row r="13" spans="2:156" ht="15.75" x14ac:dyDescent="0.25">
      <c r="B13" s="695" t="s">
        <v>739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/>
      <c r="ES13" s="518"/>
      <c r="ET13" s="518"/>
      <c r="EU13" s="518"/>
      <c r="EV13" s="518"/>
      <c r="EW13" s="518"/>
      <c r="EX13" s="518"/>
      <c r="EY13" s="518">
        <f t="shared" si="10"/>
        <v>56.281190397000003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/>
      <c r="ES14" s="518"/>
      <c r="ET14" s="518"/>
      <c r="EU14" s="518"/>
      <c r="EV14" s="518"/>
      <c r="EW14" s="518"/>
      <c r="EX14" s="518"/>
      <c r="EY14" s="518">
        <f t="shared" si="10"/>
        <v>673.31052255612508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/>
      <c r="ES17" s="518"/>
      <c r="ET17" s="518"/>
      <c r="EU17" s="518"/>
      <c r="EV17" s="518"/>
      <c r="EW17" s="518"/>
      <c r="EX17" s="518"/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-252.26346763584806</v>
      </c>
      <c r="D18" s="542">
        <f t="shared" ref="D18:N18" si="33">+D8+D7</f>
        <v>1333.7007430481908</v>
      </c>
      <c r="E18" s="542">
        <f t="shared" si="33"/>
        <v>761.14079582279328</v>
      </c>
      <c r="F18" s="542">
        <f t="shared" si="33"/>
        <v>-101.0088623259164</v>
      </c>
      <c r="G18" s="542">
        <f t="shared" si="33"/>
        <v>588.94596333235404</v>
      </c>
      <c r="H18" s="542">
        <f t="shared" si="33"/>
        <v>1217.3241607989935</v>
      </c>
      <c r="I18" s="542">
        <f t="shared" si="33"/>
        <v>346.66037349794675</v>
      </c>
      <c r="J18" s="542">
        <f t="shared" si="33"/>
        <v>1245.3814443942586</v>
      </c>
      <c r="K18" s="542">
        <f t="shared" si="33"/>
        <v>1232.14068027591</v>
      </c>
      <c r="L18" s="542">
        <f t="shared" si="33"/>
        <v>1440.1279020891373</v>
      </c>
      <c r="M18" s="542">
        <f t="shared" si="33"/>
        <v>1419.5624615984846</v>
      </c>
      <c r="N18" s="542">
        <f t="shared" si="33"/>
        <v>2321.7665339491923</v>
      </c>
      <c r="O18" s="542">
        <f t="shared" si="0"/>
        <v>11553.478728845497</v>
      </c>
      <c r="P18" s="573"/>
      <c r="Q18" s="542">
        <f>+Q8+Q7</f>
        <v>184.43378962377156</v>
      </c>
      <c r="R18" s="542">
        <f t="shared" ref="R18:AB18" si="34">+R8+R7</f>
        <v>1538.306026407605</v>
      </c>
      <c r="S18" s="542">
        <f t="shared" si="34"/>
        <v>945.94956636084351</v>
      </c>
      <c r="T18" s="542">
        <f t="shared" si="34"/>
        <v>713.34375218103889</v>
      </c>
      <c r="U18" s="542">
        <f t="shared" si="34"/>
        <v>973.03242951985942</v>
      </c>
      <c r="V18" s="542">
        <f t="shared" si="34"/>
        <v>1568.3787850859503</v>
      </c>
      <c r="W18" s="542">
        <f t="shared" si="34"/>
        <v>1244.1956427279276</v>
      </c>
      <c r="X18" s="542">
        <f t="shared" si="34"/>
        <v>1331.3851682256793</v>
      </c>
      <c r="Y18" s="542">
        <f t="shared" si="34"/>
        <v>1566.0450102846262</v>
      </c>
      <c r="Z18" s="542">
        <f t="shared" si="34"/>
        <v>1413.4287754217746</v>
      </c>
      <c r="AA18" s="542">
        <f t="shared" si="34"/>
        <v>1546.1551569787771</v>
      </c>
      <c r="AB18" s="542">
        <f t="shared" si="34"/>
        <v>3062.7706113505865</v>
      </c>
      <c r="AC18" s="542">
        <f t="shared" si="1"/>
        <v>16087.424714168439</v>
      </c>
      <c r="AD18" s="573"/>
      <c r="AE18" s="542">
        <f>+AE8+AE7</f>
        <v>-170.09075651985486</v>
      </c>
      <c r="AF18" s="542">
        <f>+AF8+AF7</f>
        <v>1142.9464648197941</v>
      </c>
      <c r="AG18" s="542">
        <f t="shared" ref="AG18:AP18" si="35">+AG8+AG7</f>
        <v>1835.4361229394942</v>
      </c>
      <c r="AH18" s="542">
        <f t="shared" si="35"/>
        <v>355.82590190612518</v>
      </c>
      <c r="AI18" s="542">
        <f t="shared" si="35"/>
        <v>968.23516742532729</v>
      </c>
      <c r="AJ18" s="542">
        <f t="shared" si="35"/>
        <v>1451.1327927836257</v>
      </c>
      <c r="AK18" s="542">
        <f t="shared" si="35"/>
        <v>51.641096963404721</v>
      </c>
      <c r="AL18" s="542">
        <f t="shared" si="35"/>
        <v>613.24330256057135</v>
      </c>
      <c r="AM18" s="542">
        <f t="shared" si="35"/>
        <v>756.36941713833266</v>
      </c>
      <c r="AN18" s="542">
        <f t="shared" si="35"/>
        <v>997.05230305195289</v>
      </c>
      <c r="AO18" s="542">
        <f t="shared" si="35"/>
        <v>918.86658859165095</v>
      </c>
      <c r="AP18" s="542">
        <f t="shared" si="35"/>
        <v>5062.110993540955</v>
      </c>
      <c r="AQ18" s="542">
        <f t="shared" si="2"/>
        <v>13982.769395201378</v>
      </c>
      <c r="AR18" s="573"/>
      <c r="AS18" s="542">
        <f>+AS8+AS7</f>
        <v>205.61817403391206</v>
      </c>
      <c r="AT18" s="542">
        <f>+AT8+AT7</f>
        <v>926.08576663819326</v>
      </c>
      <c r="AU18" s="542">
        <f t="shared" ref="AU18:BD18" si="36">+AU8+AU7</f>
        <v>1496.7935962447732</v>
      </c>
      <c r="AV18" s="542">
        <f t="shared" si="36"/>
        <v>1469.2364998040057</v>
      </c>
      <c r="AW18" s="542">
        <f t="shared" si="36"/>
        <v>1113.5099724594454</v>
      </c>
      <c r="AX18" s="542">
        <f t="shared" si="36"/>
        <v>2506.9757574218115</v>
      </c>
      <c r="AY18" s="542">
        <f t="shared" si="36"/>
        <v>767.37038261372504</v>
      </c>
      <c r="AZ18" s="542">
        <f t="shared" si="36"/>
        <v>1350.4698478330788</v>
      </c>
      <c r="BA18" s="542">
        <f t="shared" si="36"/>
        <v>2205.1100824924156</v>
      </c>
      <c r="BB18" s="542">
        <f t="shared" si="36"/>
        <v>1254.8619808479029</v>
      </c>
      <c r="BC18" s="542">
        <f t="shared" si="36"/>
        <v>1861.388328246263</v>
      </c>
      <c r="BD18" s="542">
        <f t="shared" si="36"/>
        <v>3190.9584148112303</v>
      </c>
      <c r="BE18" s="542">
        <f t="shared" si="3"/>
        <v>18348.378803446758</v>
      </c>
      <c r="BF18" s="573"/>
      <c r="BG18" s="542">
        <f>+BG8+BG7</f>
        <v>571.16176659962025</v>
      </c>
      <c r="BH18" s="542">
        <f t="shared" ref="BH18:BR18" si="37">+BH8+BH7</f>
        <v>1398.8640261628821</v>
      </c>
      <c r="BI18" s="542">
        <f t="shared" si="37"/>
        <v>2082.408512090507</v>
      </c>
      <c r="BJ18" s="542">
        <f t="shared" si="37"/>
        <v>349.22838451312464</v>
      </c>
      <c r="BK18" s="542">
        <f t="shared" si="37"/>
        <v>2949.7934483205186</v>
      </c>
      <c r="BL18" s="542">
        <f t="shared" si="37"/>
        <v>1010.697923453122</v>
      </c>
      <c r="BM18" s="542">
        <f t="shared" si="37"/>
        <v>19.422447041419218</v>
      </c>
      <c r="BN18" s="542">
        <f t="shared" si="37"/>
        <v>711.58263229238719</v>
      </c>
      <c r="BO18" s="542">
        <f t="shared" si="37"/>
        <v>975.56129314302041</v>
      </c>
      <c r="BP18" s="542">
        <f t="shared" si="37"/>
        <v>967.26129853499128</v>
      </c>
      <c r="BQ18" s="542">
        <f t="shared" si="37"/>
        <v>936.71959705416009</v>
      </c>
      <c r="BR18" s="542">
        <f t="shared" si="37"/>
        <v>3119.202215857752</v>
      </c>
      <c r="BS18" s="542">
        <f t="shared" si="4"/>
        <v>15091.903545063506</v>
      </c>
      <c r="BT18" s="573"/>
      <c r="BU18" s="542">
        <f>+BU8+BU7</f>
        <v>-69.262169146791166</v>
      </c>
      <c r="BV18" s="542">
        <f t="shared" ref="BV18:CF18" si="38">+BV8+BV7</f>
        <v>647.10489860880523</v>
      </c>
      <c r="BW18" s="542">
        <f t="shared" si="38"/>
        <v>1757.7964502770017</v>
      </c>
      <c r="BX18" s="542">
        <f t="shared" si="38"/>
        <v>346.26134632680225</v>
      </c>
      <c r="BY18" s="542">
        <f t="shared" si="38"/>
        <v>759.60172388305614</v>
      </c>
      <c r="BZ18" s="542">
        <f t="shared" si="38"/>
        <v>713.60491899269277</v>
      </c>
      <c r="CA18" s="542">
        <f t="shared" si="38"/>
        <v>424.03353040963515</v>
      </c>
      <c r="CB18" s="542">
        <f t="shared" si="38"/>
        <v>588.09667111681711</v>
      </c>
      <c r="CC18" s="542">
        <f t="shared" si="38"/>
        <v>1057.9463418535449</v>
      </c>
      <c r="CD18" s="542">
        <f t="shared" si="38"/>
        <v>662.91916530266826</v>
      </c>
      <c r="CE18" s="542">
        <f t="shared" si="38"/>
        <v>537.50166473403931</v>
      </c>
      <c r="CF18" s="542">
        <f t="shared" si="38"/>
        <v>2189.9557457245373</v>
      </c>
      <c r="CG18" s="542">
        <f t="shared" si="5"/>
        <v>9615.5602880828083</v>
      </c>
      <c r="CH18" s="573"/>
      <c r="CI18" s="542">
        <f>+CI8+CI7</f>
        <v>322.63945274911237</v>
      </c>
      <c r="CJ18" s="542">
        <f t="shared" ref="CJ18:CT18" si="39">+CJ8+CJ7</f>
        <v>553.8523675487005</v>
      </c>
      <c r="CK18" s="542">
        <f t="shared" si="39"/>
        <v>734.60642733995212</v>
      </c>
      <c r="CL18" s="542">
        <f t="shared" si="39"/>
        <v>153.0647472234879</v>
      </c>
      <c r="CM18" s="542">
        <f t="shared" si="39"/>
        <v>822.96651783290213</v>
      </c>
      <c r="CN18" s="542">
        <f t="shared" si="39"/>
        <v>2095.8708732807017</v>
      </c>
      <c r="CO18" s="542">
        <f t="shared" si="39"/>
        <v>1018.4481929914973</v>
      </c>
      <c r="CP18" s="542">
        <f t="shared" si="39"/>
        <v>604.8543249726971</v>
      </c>
      <c r="CQ18" s="542">
        <f t="shared" si="39"/>
        <v>1235.5596341150031</v>
      </c>
      <c r="CR18" s="542">
        <f t="shared" si="39"/>
        <v>936.11924708378592</v>
      </c>
      <c r="CS18" s="542">
        <f t="shared" si="39"/>
        <v>681.2197955552183</v>
      </c>
      <c r="CT18" s="542">
        <f t="shared" si="39"/>
        <v>3052.5784002735859</v>
      </c>
      <c r="CU18" s="542">
        <f t="shared" si="6"/>
        <v>12211.779980966643</v>
      </c>
      <c r="CV18" s="573"/>
      <c r="CW18" s="542">
        <f>+CW8+CW7</f>
        <v>113.28307213978385</v>
      </c>
      <c r="CX18" s="542">
        <f t="shared" ref="CX18:DH18" si="40">+CX8+CX7</f>
        <v>546.66999674848739</v>
      </c>
      <c r="CY18" s="542">
        <f t="shared" si="40"/>
        <v>740.4123660054936</v>
      </c>
      <c r="CZ18" s="542">
        <f t="shared" si="40"/>
        <v>1563.0335297257352</v>
      </c>
      <c r="DA18" s="542">
        <f t="shared" si="40"/>
        <v>2078.7394718290816</v>
      </c>
      <c r="DB18" s="542">
        <f t="shared" si="40"/>
        <v>1792.1565761005318</v>
      </c>
      <c r="DC18" s="542">
        <f t="shared" si="40"/>
        <v>898.15718731344714</v>
      </c>
      <c r="DD18" s="542">
        <f t="shared" si="40"/>
        <v>940.28435405769403</v>
      </c>
      <c r="DE18" s="542">
        <f t="shared" si="40"/>
        <v>144.59278168170806</v>
      </c>
      <c r="DF18" s="542">
        <f t="shared" si="40"/>
        <v>1005.5798551164762</v>
      </c>
      <c r="DG18" s="542">
        <f t="shared" si="40"/>
        <v>782.75547329508754</v>
      </c>
      <c r="DH18" s="542">
        <f t="shared" si="40"/>
        <v>2214.2047870384486</v>
      </c>
      <c r="DI18" s="542">
        <f t="shared" si="7"/>
        <v>12819.869451051974</v>
      </c>
      <c r="DJ18" s="573"/>
      <c r="DK18" s="542">
        <f>+DK8+DK7</f>
        <v>602.48905801007936</v>
      </c>
      <c r="DL18" s="542">
        <f t="shared" ref="DL18:DV18" si="41">+DL8+DL7</f>
        <v>581.84775726462567</v>
      </c>
      <c r="DM18" s="542">
        <f t="shared" si="41"/>
        <v>331.10405836400531</v>
      </c>
      <c r="DN18" s="542">
        <f t="shared" si="41"/>
        <v>64.233506900281583</v>
      </c>
      <c r="DO18" s="542">
        <f t="shared" si="41"/>
        <v>602.15048927267912</v>
      </c>
      <c r="DP18" s="542">
        <f t="shared" si="41"/>
        <v>540.584640432323</v>
      </c>
      <c r="DQ18" s="542">
        <f t="shared" si="41"/>
        <v>570.29887849507315</v>
      </c>
      <c r="DR18" s="542">
        <f t="shared" si="41"/>
        <v>738.55551695313363</v>
      </c>
      <c r="DS18" s="542">
        <f t="shared" si="41"/>
        <v>-109.12535783664839</v>
      </c>
      <c r="DT18" s="542">
        <f t="shared" si="41"/>
        <v>1199.939981785596</v>
      </c>
      <c r="DU18" s="542">
        <f t="shared" si="41"/>
        <v>407.07870769146626</v>
      </c>
      <c r="DV18" s="542">
        <f t="shared" si="41"/>
        <v>2591.3286762947505</v>
      </c>
      <c r="DW18" s="542">
        <f t="shared" si="8"/>
        <v>8120.4859136273662</v>
      </c>
      <c r="DX18" s="573"/>
      <c r="DY18" s="542">
        <f>+DY8+DY7</f>
        <v>-93.865335686061485</v>
      </c>
      <c r="DZ18" s="542">
        <f t="shared" ref="DZ18:EJ18" si="42">+DZ8+DZ7</f>
        <v>778.37269848655762</v>
      </c>
      <c r="EA18" s="542">
        <f t="shared" si="42"/>
        <v>165.04997639236558</v>
      </c>
      <c r="EB18" s="542">
        <f t="shared" si="42"/>
        <v>447.89380678748603</v>
      </c>
      <c r="EC18" s="542">
        <f t="shared" si="42"/>
        <v>-89.527321140661627</v>
      </c>
      <c r="ED18" s="542">
        <f t="shared" si="42"/>
        <v>716.92603461227066</v>
      </c>
      <c r="EE18" s="542">
        <f t="shared" si="42"/>
        <v>177.94976812206835</v>
      </c>
      <c r="EF18" s="542">
        <f t="shared" si="42"/>
        <v>275.72975252748267</v>
      </c>
      <c r="EG18" s="542">
        <f t="shared" si="42"/>
        <v>245.63407115580031</v>
      </c>
      <c r="EH18" s="542">
        <f t="shared" si="42"/>
        <v>1074.380030828959</v>
      </c>
      <c r="EI18" s="542">
        <f t="shared" si="42"/>
        <v>980.17524686570869</v>
      </c>
      <c r="EJ18" s="542">
        <f t="shared" si="42"/>
        <v>1602.8930808621039</v>
      </c>
      <c r="EK18" s="542">
        <f t="shared" si="9"/>
        <v>6281.6118098140796</v>
      </c>
      <c r="EL18" s="573"/>
      <c r="EM18" s="542">
        <f>+EM8+EM7</f>
        <v>209.22436334262306</v>
      </c>
      <c r="EN18" s="542">
        <f t="shared" ref="EN18:EX18" si="43">+EN8+EN7</f>
        <v>1595.4358677738023</v>
      </c>
      <c r="EO18" s="542">
        <f t="shared" si="43"/>
        <v>660.44973614172761</v>
      </c>
      <c r="EP18" s="542">
        <f t="shared" si="43"/>
        <v>-284.81929208844844</v>
      </c>
      <c r="EQ18" s="542">
        <f t="shared" si="43"/>
        <v>1452.1867635390322</v>
      </c>
      <c r="ER18" s="542"/>
      <c r="ES18" s="542"/>
      <c r="ET18" s="542"/>
      <c r="EU18" s="542"/>
      <c r="EV18" s="542"/>
      <c r="EW18" s="542"/>
      <c r="EX18" s="542"/>
      <c r="EY18" s="542">
        <f t="shared" si="10"/>
        <v>3632.4774387087368</v>
      </c>
      <c r="EZ18" s="573"/>
    </row>
    <row r="19" spans="2:156" ht="15.75" x14ac:dyDescent="0.25">
      <c r="B19" s="687" t="s">
        <v>96</v>
      </c>
      <c r="C19" s="542">
        <f>+C20+C35+C38</f>
        <v>-56.218230635848045</v>
      </c>
      <c r="D19" s="542">
        <f t="shared" ref="D19:N19" si="44">+D20+D35+D38</f>
        <v>2313.6732030481908</v>
      </c>
      <c r="E19" s="542">
        <f t="shared" si="44"/>
        <v>539.15232282279351</v>
      </c>
      <c r="F19" s="542">
        <f t="shared" si="44"/>
        <v>438.9022576740839</v>
      </c>
      <c r="G19" s="542">
        <f t="shared" si="44"/>
        <v>303.64080433235404</v>
      </c>
      <c r="H19" s="542">
        <f t="shared" si="44"/>
        <v>536.39178979899339</v>
      </c>
      <c r="I19" s="542">
        <f t="shared" si="44"/>
        <v>411.94540449794664</v>
      </c>
      <c r="J19" s="542">
        <f t="shared" si="44"/>
        <v>1823.8743743942591</v>
      </c>
      <c r="K19" s="542">
        <f t="shared" si="44"/>
        <v>747.54002727590989</v>
      </c>
      <c r="L19" s="542">
        <f t="shared" si="44"/>
        <v>1405.1406260891367</v>
      </c>
      <c r="M19" s="542">
        <f t="shared" si="44"/>
        <v>1013.7835615984845</v>
      </c>
      <c r="N19" s="542">
        <f t="shared" si="44"/>
        <v>1722.1710519491926</v>
      </c>
      <c r="O19" s="542">
        <f t="shared" si="0"/>
        <v>11199.997192845498</v>
      </c>
      <c r="P19" s="573"/>
      <c r="Q19" s="542">
        <f>+Q20+Q35+Q38</f>
        <v>260.90831662377178</v>
      </c>
      <c r="R19" s="542">
        <f t="shared" ref="R19:AB19" si="45">+R20+R35+R38</f>
        <v>1475.4321094076049</v>
      </c>
      <c r="S19" s="542">
        <f t="shared" si="45"/>
        <v>856.21455836084317</v>
      </c>
      <c r="T19" s="542">
        <f t="shared" si="45"/>
        <v>898.39792818103911</v>
      </c>
      <c r="U19" s="542">
        <f t="shared" si="45"/>
        <v>1194.8426425198595</v>
      </c>
      <c r="V19" s="542">
        <f t="shared" si="45"/>
        <v>2365.6520640859508</v>
      </c>
      <c r="W19" s="542">
        <f t="shared" si="45"/>
        <v>946.18076472792768</v>
      </c>
      <c r="X19" s="542">
        <f t="shared" si="45"/>
        <v>1216.0371842256793</v>
      </c>
      <c r="Y19" s="542">
        <f t="shared" si="45"/>
        <v>2274.6909092846263</v>
      </c>
      <c r="Z19" s="542">
        <f t="shared" si="45"/>
        <v>866.69625442177471</v>
      </c>
      <c r="AA19" s="542">
        <f t="shared" si="45"/>
        <v>1141.7242149787771</v>
      </c>
      <c r="AB19" s="542">
        <f t="shared" si="45"/>
        <v>2485.8671163505869</v>
      </c>
      <c r="AC19" s="542">
        <f t="shared" si="1"/>
        <v>15982.644063168442</v>
      </c>
      <c r="AD19" s="573"/>
      <c r="AE19" s="542">
        <f>+AE20+AE35+AE38</f>
        <v>97.28510448014535</v>
      </c>
      <c r="AF19" s="542">
        <f>+AF20+AF35+AF38</f>
        <v>974.91543381979386</v>
      </c>
      <c r="AG19" s="542">
        <f t="shared" ref="AG19:AP19" si="46">+AG20+AG35+AG38</f>
        <v>1811.418509939494</v>
      </c>
      <c r="AH19" s="542">
        <f t="shared" si="46"/>
        <v>367.01045690612517</v>
      </c>
      <c r="AI19" s="542">
        <f t="shared" si="46"/>
        <v>1318.8656934253272</v>
      </c>
      <c r="AJ19" s="542">
        <f t="shared" si="46"/>
        <v>1434.9125167836257</v>
      </c>
      <c r="AK19" s="542">
        <f t="shared" si="46"/>
        <v>198.81498096340499</v>
      </c>
      <c r="AL19" s="542">
        <f t="shared" si="46"/>
        <v>175.61485356057125</v>
      </c>
      <c r="AM19" s="542">
        <f t="shared" si="46"/>
        <v>616.17698713833283</v>
      </c>
      <c r="AN19" s="542">
        <f t="shared" si="46"/>
        <v>906.57135105195266</v>
      </c>
      <c r="AO19" s="542">
        <f t="shared" si="46"/>
        <v>1033.6684515916509</v>
      </c>
      <c r="AP19" s="542">
        <f t="shared" si="46"/>
        <v>4871.9649115409538</v>
      </c>
      <c r="AQ19" s="542">
        <f t="shared" si="2"/>
        <v>13807.219251201377</v>
      </c>
      <c r="AR19" s="573"/>
      <c r="AS19" s="542">
        <f>+AS20+AS35+AS38</f>
        <v>334.34224403391204</v>
      </c>
      <c r="AT19" s="542">
        <f>+AT20+AT35+AT38</f>
        <v>1000.1515616381931</v>
      </c>
      <c r="AU19" s="542">
        <f t="shared" ref="AU19:BD19" si="47">+AU20+AU35+AU38</f>
        <v>1419.3327522447732</v>
      </c>
      <c r="AV19" s="542">
        <f t="shared" si="47"/>
        <v>1438.7955558040057</v>
      </c>
      <c r="AW19" s="542">
        <f t="shared" si="47"/>
        <v>1049.2270664594455</v>
      </c>
      <c r="AX19" s="542">
        <f t="shared" si="47"/>
        <v>2954.5799304218112</v>
      </c>
      <c r="AY19" s="542">
        <f t="shared" si="47"/>
        <v>1138.0364556137249</v>
      </c>
      <c r="AZ19" s="542">
        <f t="shared" si="47"/>
        <v>1266.9228628330793</v>
      </c>
      <c r="BA19" s="542">
        <f t="shared" si="47"/>
        <v>2796.0153844924153</v>
      </c>
      <c r="BB19" s="542">
        <f t="shared" si="47"/>
        <v>851.71629584790276</v>
      </c>
      <c r="BC19" s="542">
        <f t="shared" si="47"/>
        <v>1575.0623912462634</v>
      </c>
      <c r="BD19" s="542">
        <f t="shared" si="47"/>
        <v>3189.2090878112303</v>
      </c>
      <c r="BE19" s="542">
        <f t="shared" si="3"/>
        <v>19013.391588446757</v>
      </c>
      <c r="BF19" s="573"/>
      <c r="BG19" s="542">
        <f>+BG20+BG35+BG38</f>
        <v>1450.9286155996203</v>
      </c>
      <c r="BH19" s="542">
        <f t="shared" ref="BH19:BR19" si="48">+BH20+BH35+BH38</f>
        <v>1338.1607681628818</v>
      </c>
      <c r="BI19" s="542">
        <f t="shared" si="48"/>
        <v>1386.8691820905076</v>
      </c>
      <c r="BJ19" s="542">
        <f t="shared" si="48"/>
        <v>267.45132751312457</v>
      </c>
      <c r="BK19" s="542">
        <f t="shared" si="48"/>
        <v>2832.5361323205179</v>
      </c>
      <c r="BL19" s="542">
        <f t="shared" si="48"/>
        <v>2170.0401664531219</v>
      </c>
      <c r="BM19" s="542">
        <f t="shared" si="48"/>
        <v>-249.43467195858111</v>
      </c>
      <c r="BN19" s="542">
        <f t="shared" si="48"/>
        <v>304.35353629238756</v>
      </c>
      <c r="BO19" s="542">
        <f t="shared" si="48"/>
        <v>661.78333014302029</v>
      </c>
      <c r="BP19" s="542">
        <f t="shared" si="48"/>
        <v>3132.2395775349919</v>
      </c>
      <c r="BQ19" s="542">
        <f t="shared" si="48"/>
        <v>-182.96287094584028</v>
      </c>
      <c r="BR19" s="542">
        <f t="shared" si="48"/>
        <v>1473.4066148577522</v>
      </c>
      <c r="BS19" s="542">
        <f t="shared" si="4"/>
        <v>14585.371708063503</v>
      </c>
      <c r="BT19" s="573"/>
      <c r="BU19" s="542">
        <f>+BU20+BU35+BU38</f>
        <v>3198.9379898532088</v>
      </c>
      <c r="BV19" s="542">
        <f t="shared" ref="BV19:CF19" si="49">+BV20+BV35+BV38</f>
        <v>-316.31885739119451</v>
      </c>
      <c r="BW19" s="542">
        <f t="shared" si="49"/>
        <v>410.30575827700193</v>
      </c>
      <c r="BX19" s="542">
        <f t="shared" si="49"/>
        <v>312.4734013268021</v>
      </c>
      <c r="BY19" s="542">
        <f t="shared" si="49"/>
        <v>423.96720888305595</v>
      </c>
      <c r="BZ19" s="542">
        <f t="shared" si="49"/>
        <v>909.87342599269255</v>
      </c>
      <c r="CA19" s="542">
        <f t="shared" si="49"/>
        <v>245.07674640963586</v>
      </c>
      <c r="CB19" s="542">
        <f t="shared" si="49"/>
        <v>916.41385711681664</v>
      </c>
      <c r="CC19" s="542">
        <f t="shared" si="49"/>
        <v>792.47549185354558</v>
      </c>
      <c r="CD19" s="542">
        <f t="shared" si="49"/>
        <v>977.47043730266796</v>
      </c>
      <c r="CE19" s="542">
        <f t="shared" si="49"/>
        <v>195.84222473403958</v>
      </c>
      <c r="CF19" s="542">
        <f t="shared" si="49"/>
        <v>2195.3681427245374</v>
      </c>
      <c r="CG19" s="542">
        <f t="shared" si="5"/>
        <v>10261.88582708281</v>
      </c>
      <c r="CH19" s="573"/>
      <c r="CI19" s="542">
        <f>+CI20+CI35+CI38</f>
        <v>1338.2602167491123</v>
      </c>
      <c r="CJ19" s="542">
        <f t="shared" ref="CJ19:CT19" si="50">+CJ20+CJ35+CJ38</f>
        <v>-303.33016345129948</v>
      </c>
      <c r="CK19" s="542">
        <f t="shared" si="50"/>
        <v>3012.2491453399521</v>
      </c>
      <c r="CL19" s="542">
        <f t="shared" si="50"/>
        <v>-1221.1784967765122</v>
      </c>
      <c r="CM19" s="542">
        <f t="shared" si="50"/>
        <v>964.81871283290252</v>
      </c>
      <c r="CN19" s="542">
        <f t="shared" si="50"/>
        <v>2166.8471042807018</v>
      </c>
      <c r="CO19" s="542">
        <f t="shared" si="50"/>
        <v>197.66004299149654</v>
      </c>
      <c r="CP19" s="542">
        <f t="shared" si="50"/>
        <v>386.20144897269745</v>
      </c>
      <c r="CQ19" s="542">
        <f t="shared" si="50"/>
        <v>3584.6110211150035</v>
      </c>
      <c r="CR19" s="542">
        <f t="shared" si="50"/>
        <v>-788.46874891621383</v>
      </c>
      <c r="CS19" s="542">
        <f t="shared" si="50"/>
        <v>-74.226273444782237</v>
      </c>
      <c r="CT19" s="542">
        <f t="shared" si="50"/>
        <v>3316.9311252735861</v>
      </c>
      <c r="CU19" s="542">
        <f t="shared" si="6"/>
        <v>12580.375134966642</v>
      </c>
      <c r="CV19" s="573"/>
      <c r="CW19" s="542">
        <f>+CW20+CW35+CW38</f>
        <v>-56.532143860215797</v>
      </c>
      <c r="CX19" s="542">
        <f t="shared" ref="CX19:DH19" si="51">+CX20+CX35+CX38</f>
        <v>241.89194174848751</v>
      </c>
      <c r="CY19" s="542">
        <f t="shared" si="51"/>
        <v>430.95134100549359</v>
      </c>
      <c r="CZ19" s="542">
        <f t="shared" si="51"/>
        <v>1580.8615307257353</v>
      </c>
      <c r="DA19" s="542">
        <f t="shared" si="51"/>
        <v>2339.5845268290818</v>
      </c>
      <c r="DB19" s="542">
        <f t="shared" si="51"/>
        <v>1470.7985191005316</v>
      </c>
      <c r="DC19" s="542">
        <f t="shared" si="51"/>
        <v>888.43770231344729</v>
      </c>
      <c r="DD19" s="542">
        <f t="shared" si="51"/>
        <v>1037.712380057694</v>
      </c>
      <c r="DE19" s="542">
        <f t="shared" si="51"/>
        <v>344.96118768170862</v>
      </c>
      <c r="DF19" s="542">
        <f t="shared" si="51"/>
        <v>1144.3264431164755</v>
      </c>
      <c r="DG19" s="542">
        <f t="shared" si="51"/>
        <v>488.22495129508798</v>
      </c>
      <c r="DH19" s="542">
        <f t="shared" si="51"/>
        <v>3113.1221210384483</v>
      </c>
      <c r="DI19" s="542">
        <f t="shared" si="7"/>
        <v>13024.340501051975</v>
      </c>
      <c r="DJ19" s="573"/>
      <c r="DK19" s="542">
        <f>+DK20+DK35+DK38</f>
        <v>482.75338001007924</v>
      </c>
      <c r="DL19" s="542">
        <f t="shared" ref="DL19:DV19" si="52">+DL20+DL35+DL38</f>
        <v>431.92510926462603</v>
      </c>
      <c r="DM19" s="542">
        <f t="shared" si="52"/>
        <v>211.73876136400477</v>
      </c>
      <c r="DN19" s="542">
        <f t="shared" si="52"/>
        <v>322.43625890028125</v>
      </c>
      <c r="DO19" s="542">
        <f t="shared" si="52"/>
        <v>123.79806827267979</v>
      </c>
      <c r="DP19" s="542">
        <f t="shared" si="52"/>
        <v>700.4009924323226</v>
      </c>
      <c r="DQ19" s="542">
        <f t="shared" si="52"/>
        <v>448.81326849507349</v>
      </c>
      <c r="DR19" s="542">
        <f t="shared" si="52"/>
        <v>1523.7769749531333</v>
      </c>
      <c r="DS19" s="542">
        <f t="shared" si="52"/>
        <v>-367.40329083664835</v>
      </c>
      <c r="DT19" s="542">
        <f t="shared" si="52"/>
        <v>1184.7433647855967</v>
      </c>
      <c r="DU19" s="542">
        <f t="shared" si="52"/>
        <v>157.77613069146605</v>
      </c>
      <c r="DV19" s="542">
        <f t="shared" si="52"/>
        <v>2947.4727542947517</v>
      </c>
      <c r="DW19" s="542">
        <f t="shared" si="8"/>
        <v>8168.2317726273668</v>
      </c>
      <c r="DX19" s="573"/>
      <c r="DY19" s="542">
        <f>+DY20+DY35+DY38</f>
        <v>-164.31906168606173</v>
      </c>
      <c r="DZ19" s="542">
        <f t="shared" ref="DZ19:EJ19" si="53">+DZ20+DZ35+DZ38</f>
        <v>264.58598648655726</v>
      </c>
      <c r="EA19" s="542">
        <f t="shared" si="53"/>
        <v>868.25854739236513</v>
      </c>
      <c r="EB19" s="542">
        <f t="shared" si="53"/>
        <v>404.66798178748616</v>
      </c>
      <c r="EC19" s="542">
        <f t="shared" si="53"/>
        <v>308.24606785933855</v>
      </c>
      <c r="ED19" s="542">
        <f t="shared" si="53"/>
        <v>1044.3602026122705</v>
      </c>
      <c r="EE19" s="542">
        <f t="shared" si="53"/>
        <v>305.31432512206862</v>
      </c>
      <c r="EF19" s="542">
        <f t="shared" si="53"/>
        <v>440.73720752748312</v>
      </c>
      <c r="EG19" s="542">
        <f t="shared" si="53"/>
        <v>276.88492315580004</v>
      </c>
      <c r="EH19" s="542">
        <f t="shared" si="53"/>
        <v>42.503914518958936</v>
      </c>
      <c r="EI19" s="542">
        <f t="shared" si="53"/>
        <v>1124.8404348657086</v>
      </c>
      <c r="EJ19" s="542">
        <f t="shared" si="53"/>
        <v>1838.3112750321043</v>
      </c>
      <c r="EK19" s="542">
        <f t="shared" si="9"/>
        <v>6754.3918046740791</v>
      </c>
      <c r="EL19" s="573"/>
      <c r="EM19" s="542">
        <f>+EM20+EM35+EM38</f>
        <v>112.59789308262245</v>
      </c>
      <c r="EN19" s="542">
        <f t="shared" ref="EN19:EX19" si="54">+EN20+EN35+EN38</f>
        <v>1247.4824334738023</v>
      </c>
      <c r="EO19" s="542">
        <f t="shared" si="54"/>
        <v>542.02306161172794</v>
      </c>
      <c r="EP19" s="542">
        <f t="shared" si="54"/>
        <v>110.18720363155172</v>
      </c>
      <c r="EQ19" s="542">
        <f t="shared" si="54"/>
        <v>1101.080857989032</v>
      </c>
      <c r="ER19" s="542"/>
      <c r="ES19" s="542"/>
      <c r="ET19" s="542"/>
      <c r="EU19" s="542"/>
      <c r="EV19" s="542"/>
      <c r="EW19" s="542"/>
      <c r="EX19" s="542"/>
      <c r="EY19" s="542">
        <f t="shared" si="10"/>
        <v>3113.3714497887368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X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>
        <f t="shared" si="65"/>
        <v>708.48265731000004</v>
      </c>
      <c r="ER20" s="520"/>
      <c r="ES20" s="520"/>
      <c r="ET20" s="520"/>
      <c r="EU20" s="520"/>
      <c r="EV20" s="520"/>
      <c r="EW20" s="520"/>
      <c r="EX20" s="520"/>
      <c r="EY20" s="520">
        <f t="shared" si="10"/>
        <v>890.70095067000011</v>
      </c>
      <c r="EZ20" s="704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X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>
        <f t="shared" si="76"/>
        <v>7.6764859699999999</v>
      </c>
      <c r="ER21" s="518"/>
      <c r="ES21" s="518"/>
      <c r="ET21" s="518"/>
      <c r="EU21" s="518"/>
      <c r="EV21" s="518"/>
      <c r="EW21" s="518"/>
      <c r="EX21" s="518"/>
      <c r="EY21" s="518">
        <f t="shared" si="10"/>
        <v>41.544696889999997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/>
      <c r="ES22" s="518"/>
      <c r="ET22" s="518"/>
      <c r="EU22" s="518"/>
      <c r="EV22" s="518"/>
      <c r="EW22" s="518"/>
      <c r="EX22" s="518"/>
      <c r="EY22" s="518">
        <f t="shared" si="10"/>
        <v>15.14892111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/>
      <c r="ES23" s="518"/>
      <c r="ET23" s="518"/>
      <c r="EU23" s="518"/>
      <c r="EV23" s="518"/>
      <c r="EW23" s="518"/>
      <c r="EX23" s="518"/>
      <c r="EY23" s="518">
        <f t="shared" si="10"/>
        <v>18.767775780000001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/>
      <c r="ES24" s="518"/>
      <c r="ET24" s="518"/>
      <c r="EU24" s="518"/>
      <c r="EV24" s="518"/>
      <c r="EW24" s="518"/>
      <c r="EX24" s="518"/>
      <c r="EY24" s="518">
        <f t="shared" si="10"/>
        <v>7.4280000000000008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/>
      <c r="ES25" s="518"/>
      <c r="ET25" s="518"/>
      <c r="EU25" s="518"/>
      <c r="EV25" s="518"/>
      <c r="EW25" s="518"/>
      <c r="EX25" s="518"/>
      <c r="EY25" s="518">
        <f t="shared" si="10"/>
        <v>0.2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/>
      <c r="ES27" s="518"/>
      <c r="ET27" s="518"/>
      <c r="EU27" s="518"/>
      <c r="EV27" s="518"/>
      <c r="EW27" s="518"/>
      <c r="EX27" s="518"/>
      <c r="EY27" s="518">
        <f t="shared" si="10"/>
        <v>0</v>
      </c>
      <c r="EZ27" s="519"/>
    </row>
    <row r="28" spans="2:156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/>
      <c r="ES28" s="702"/>
      <c r="ET28" s="702"/>
      <c r="EU28" s="702"/>
      <c r="EV28" s="702"/>
      <c r="EW28" s="702"/>
      <c r="EX28" s="702"/>
      <c r="EY28" s="702">
        <f t="shared" si="10"/>
        <v>0</v>
      </c>
      <c r="EZ28" s="705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/>
      <c r="ES29" s="15"/>
      <c r="ET29" s="15"/>
      <c r="EU29" s="15"/>
      <c r="EV29" s="15"/>
      <c r="EW29" s="15"/>
      <c r="EX29" s="15"/>
      <c r="EY29" s="15">
        <f t="shared" si="10"/>
        <v>189.86508244000004</v>
      </c>
      <c r="EZ29" s="16"/>
    </row>
    <row r="30" spans="2:156" ht="16.5" x14ac:dyDescent="0.25">
      <c r="B30" s="694" t="s">
        <v>740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/>
      <c r="ES30" s="15"/>
      <c r="ET30" s="15"/>
      <c r="EU30" s="15"/>
      <c r="EV30" s="15"/>
      <c r="EW30" s="15"/>
      <c r="EX30" s="15"/>
      <c r="EY30" s="15">
        <f t="shared" si="10"/>
        <v>659.29117134000001</v>
      </c>
      <c r="EZ30" s="16"/>
    </row>
    <row r="31" spans="2:156" ht="18" x14ac:dyDescent="0.25">
      <c r="B31" s="694" t="s">
        <v>741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/>
      <c r="ES33" s="15"/>
      <c r="ET33" s="15"/>
      <c r="EU33" s="15"/>
      <c r="EV33" s="15"/>
      <c r="EW33" s="15"/>
      <c r="EX33" s="15"/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X34" si="85">+EK34</f>
        <v>0</v>
      </c>
      <c r="EO34" s="15">
        <f t="shared" si="85"/>
        <v>0</v>
      </c>
      <c r="EP34" s="15">
        <f t="shared" si="85"/>
        <v>0</v>
      </c>
      <c r="EQ34" s="15">
        <f t="shared" si="85"/>
        <v>0</v>
      </c>
      <c r="ER34" s="15"/>
      <c r="ES34" s="15"/>
      <c r="ET34" s="15"/>
      <c r="EU34" s="15"/>
      <c r="EV34" s="15"/>
      <c r="EW34" s="15"/>
      <c r="EX34" s="15"/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X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>
        <f t="shared" si="96"/>
        <v>34.298409037858846</v>
      </c>
      <c r="ER35" s="20"/>
      <c r="ES35" s="20"/>
      <c r="ET35" s="20"/>
      <c r="EU35" s="20"/>
      <c r="EV35" s="20"/>
      <c r="EW35" s="20"/>
      <c r="EX35" s="20"/>
      <c r="EY35" s="20">
        <f t="shared" si="10"/>
        <v>1101.000632968193</v>
      </c>
      <c r="EZ35" s="574"/>
    </row>
    <row r="36" spans="2:156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/>
      <c r="ES36" s="15"/>
      <c r="ET36" s="15"/>
      <c r="EU36" s="15"/>
      <c r="EV36" s="15"/>
      <c r="EW36" s="15"/>
      <c r="EX36" s="15"/>
      <c r="EY36" s="15">
        <f t="shared" si="10"/>
        <v>1632.9083245678751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/>
      <c r="ES37" s="15"/>
      <c r="ET37" s="15"/>
      <c r="EU37" s="15"/>
      <c r="EV37" s="15"/>
      <c r="EW37" s="15"/>
      <c r="EX37" s="15"/>
      <c r="EY37" s="15">
        <f t="shared" si="10"/>
        <v>-531.90769159968158</v>
      </c>
      <c r="EZ37" s="16"/>
    </row>
    <row r="38" spans="2:156" ht="15.75" x14ac:dyDescent="0.25">
      <c r="B38" s="690" t="s">
        <v>40</v>
      </c>
      <c r="C38" s="20">
        <f>+C39+C41+C42+C43</f>
        <v>-330.75330824579703</v>
      </c>
      <c r="D38" s="20">
        <f t="shared" ref="D38:N38" si="97">+D39+D41+D42+D43</f>
        <v>441.79817610514533</v>
      </c>
      <c r="E38" s="20">
        <f t="shared" si="97"/>
        <v>444.66418119849737</v>
      </c>
      <c r="F38" s="20">
        <f t="shared" si="97"/>
        <v>229.14402346980424</v>
      </c>
      <c r="G38" s="20">
        <f t="shared" si="97"/>
        <v>-19.565636875447524</v>
      </c>
      <c r="H38" s="20">
        <f t="shared" si="97"/>
        <v>248.57823662612668</v>
      </c>
      <c r="I38" s="20">
        <f t="shared" si="97"/>
        <v>41.47932141116712</v>
      </c>
      <c r="J38" s="20">
        <f t="shared" si="97"/>
        <v>518.25401783687198</v>
      </c>
      <c r="K38" s="20">
        <f t="shared" si="97"/>
        <v>389.53811131496184</v>
      </c>
      <c r="L38" s="20">
        <f t="shared" si="97"/>
        <v>438.93579843610809</v>
      </c>
      <c r="M38" s="20">
        <f t="shared" si="97"/>
        <v>246.68804355721784</v>
      </c>
      <c r="N38" s="20">
        <f t="shared" si="97"/>
        <v>153.17863042675825</v>
      </c>
      <c r="O38" s="20">
        <f t="shared" si="0"/>
        <v>2801.9395952614145</v>
      </c>
      <c r="P38" s="574"/>
      <c r="Q38" s="20">
        <f>+Q39+Q41+Q42+Q43</f>
        <v>7.9086274859410466</v>
      </c>
      <c r="R38" s="20">
        <f t="shared" ref="R38" si="98">+R39+R41+R42+R43</f>
        <v>487.86073121294862</v>
      </c>
      <c r="S38" s="20">
        <f t="shared" ref="S38" si="99">+S39+S41+S42+S43</f>
        <v>409.39014498999558</v>
      </c>
      <c r="T38" s="20">
        <f t="shared" ref="T38" si="100">+T39+T41+T42+T43</f>
        <v>470.91439114182072</v>
      </c>
      <c r="U38" s="20">
        <f t="shared" ref="U38" si="101">+U39+U41+U42+U43</f>
        <v>307.25635229630478</v>
      </c>
      <c r="V38" s="20">
        <f t="shared" ref="V38" si="102">+V39+V41+V42+V43</f>
        <v>-477.25337862485571</v>
      </c>
      <c r="W38" s="20">
        <f t="shared" ref="W38" si="103">+W39+W41+W42+W43</f>
        <v>699.0419243896996</v>
      </c>
      <c r="X38" s="20">
        <f t="shared" ref="X38" si="104">+X39+X41+X42+X43</f>
        <v>143.56449652525865</v>
      </c>
      <c r="Y38" s="20">
        <f t="shared" ref="Y38" si="105">+Y39+Y41+Y42+Y43</f>
        <v>1256.0890393644909</v>
      </c>
      <c r="Z38" s="20">
        <f t="shared" ref="Z38" si="106">+Z39+Z41+Z42+Z43</f>
        <v>398.40971611447338</v>
      </c>
      <c r="AA38" s="20">
        <f t="shared" ref="AA38" si="107">+AA39+AA41+AA42+AA43</f>
        <v>617.693765206987</v>
      </c>
      <c r="AB38" s="20">
        <f t="shared" ref="AB38" si="108">+AB39+AB41+AB42+AB43</f>
        <v>-47.040143072205119</v>
      </c>
      <c r="AC38" s="20">
        <f t="shared" si="1"/>
        <v>4273.8356670308594</v>
      </c>
      <c r="AD38" s="574"/>
      <c r="AE38" s="20">
        <f>+AE39+AE41+AE42+AE43</f>
        <v>-233.99956567073653</v>
      </c>
      <c r="AF38" s="20">
        <f t="shared" ref="AF38" si="109">+AF39+AF41+AF42+AF43</f>
        <v>-412.45570358681749</v>
      </c>
      <c r="AG38" s="20">
        <f t="shared" ref="AG38" si="110">+AG39+AG41+AG42+AG43</f>
        <v>-1.3055591005058744</v>
      </c>
      <c r="AH38" s="20">
        <f t="shared" ref="AH38" si="111">+AH39+AH41+AH42+AH43</f>
        <v>-267.9348565655709</v>
      </c>
      <c r="AI38" s="20">
        <f t="shared" ref="AI38" si="112">+AI39+AI41+AI42+AI43</f>
        <v>167.81350168903498</v>
      </c>
      <c r="AJ38" s="20">
        <f t="shared" ref="AJ38" si="113">+AJ39+AJ41+AJ42+AJ43</f>
        <v>232.69028543339772</v>
      </c>
      <c r="AK38" s="20">
        <f t="shared" ref="AK38" si="114">+AK39+AK41+AK42+AK43</f>
        <v>-72.389952610365867</v>
      </c>
      <c r="AL38" s="20">
        <f t="shared" ref="AL38" si="115">+AL39+AL41+AL42+AL43</f>
        <v>109.1943862223925</v>
      </c>
      <c r="AM38" s="20">
        <f t="shared" ref="AM38" si="116">+AM39+AM41+AM42+AM43</f>
        <v>345.34984748995595</v>
      </c>
      <c r="AN38" s="20">
        <f t="shared" ref="AN38" si="117">+AN39+AN41+AN42+AN43</f>
        <v>421.64668344102745</v>
      </c>
      <c r="AO38" s="20">
        <f t="shared" ref="AO38" si="118">+AO39+AO41+AO42+AO43</f>
        <v>252.51433858560233</v>
      </c>
      <c r="AP38" s="20">
        <f t="shared" ref="AP38" si="119">+AP39+AP41+AP42+AP43</f>
        <v>2339.1920490124239</v>
      </c>
      <c r="AQ38" s="20">
        <f t="shared" si="2"/>
        <v>2880.3154543398382</v>
      </c>
      <c r="AR38" s="574"/>
      <c r="AS38" s="20">
        <f>+AS39+AS41+AS42+AS43</f>
        <v>-719.38442180429092</v>
      </c>
      <c r="AT38" s="20">
        <f t="shared" ref="AT38" si="120">+AT39+AT41+AT42+AT43</f>
        <v>-173.78586305360832</v>
      </c>
      <c r="AU38" s="20">
        <f t="shared" ref="AU38" si="121">+AU39+AU41+AU42+AU43</f>
        <v>292.13217180177168</v>
      </c>
      <c r="AV38" s="20">
        <f t="shared" ref="AV38" si="122">+AV39+AV41+AV42+AV43</f>
        <v>-36.384659090250352</v>
      </c>
      <c r="AW38" s="20">
        <f t="shared" ref="AW38" si="123">+AW39+AW41+AW42+AW43</f>
        <v>76.308362740601822</v>
      </c>
      <c r="AX38" s="20">
        <f t="shared" ref="AX38" si="124">+AX39+AX41+AX42+AX43</f>
        <v>-374.05623223310749</v>
      </c>
      <c r="AY38" s="20">
        <f t="shared" ref="AY38" si="125">+AY39+AY41+AY42+AY43</f>
        <v>-84.119595563269584</v>
      </c>
      <c r="AZ38" s="20">
        <f t="shared" ref="AZ38" si="126">+AZ39+AZ41+AZ42+AZ43</f>
        <v>-186.04809967519316</v>
      </c>
      <c r="BA38" s="20">
        <f t="shared" ref="BA38" si="127">+BA39+BA41+BA42+BA43</f>
        <v>-60.498624593584779</v>
      </c>
      <c r="BB38" s="20">
        <f t="shared" ref="BB38" si="128">+BB39+BB41+BB42+BB43</f>
        <v>-247.152886752097</v>
      </c>
      <c r="BC38" s="20">
        <f t="shared" ref="BC38" si="129">+BC39+BC41+BC42+BC43</f>
        <v>743.97530600626396</v>
      </c>
      <c r="BD38" s="20">
        <f t="shared" ref="BD38" si="130">+BD39+BD41+BD42+BD43</f>
        <v>307.60518837123107</v>
      </c>
      <c r="BE38" s="20">
        <f t="shared" si="3"/>
        <v>-461.40935384553279</v>
      </c>
      <c r="BF38" s="574"/>
      <c r="BG38" s="20">
        <f>+BG39+BG41+BG42+BG43</f>
        <v>-656.86212614237979</v>
      </c>
      <c r="BH38" s="20">
        <f t="shared" ref="BH38" si="131">+BH39+BH41+BH42+BH43</f>
        <v>109.55939377248117</v>
      </c>
      <c r="BI38" s="20">
        <f t="shared" ref="BI38" si="132">+BI39+BI41+BI42+BI43</f>
        <v>-3.7935736964924018</v>
      </c>
      <c r="BJ38" s="20">
        <f t="shared" ref="BJ38" si="133">+BJ39+BJ41+BJ42+BJ43</f>
        <v>-118.70134028947541</v>
      </c>
      <c r="BK38" s="20">
        <f t="shared" ref="BK38" si="134">+BK39+BK41+BK42+BK43</f>
        <v>1369.3202484959181</v>
      </c>
      <c r="BL38" s="20">
        <f t="shared" ref="BL38" si="135">+BL39+BL41+BL42+BL43</f>
        <v>773.80955282952232</v>
      </c>
      <c r="BM38" s="20">
        <f t="shared" ref="BM38" si="136">+BM39+BM41+BM42+BM43</f>
        <v>-347.04747282198122</v>
      </c>
      <c r="BN38" s="20">
        <f t="shared" ref="BN38" si="137">+BN39+BN41+BN42+BN43</f>
        <v>116.66539960458756</v>
      </c>
      <c r="BO38" s="20">
        <f t="shared" ref="BO38" si="138">+BO39+BO41+BO42+BO43</f>
        <v>533.89323987642024</v>
      </c>
      <c r="BP38" s="20">
        <f t="shared" ref="BP38" si="139">+BP39+BP41+BP42+BP43</f>
        <v>-542.75534974580785</v>
      </c>
      <c r="BQ38" s="20">
        <f t="shared" ref="BQ38" si="140">+BQ39+BQ41+BQ42+BQ43</f>
        <v>-408.41914962604028</v>
      </c>
      <c r="BR38" s="20">
        <f t="shared" ref="BR38" si="141">+BR39+BR41+BR42+BR43</f>
        <v>1298.6240048799523</v>
      </c>
      <c r="BS38" s="20">
        <f t="shared" si="4"/>
        <v>2124.2928271367045</v>
      </c>
      <c r="BT38" s="574"/>
      <c r="BU38" s="20">
        <f>+BU39+BU41+BU42+BU43</f>
        <v>-369.24816382339117</v>
      </c>
      <c r="BV38" s="20">
        <f t="shared" ref="BV38" si="142">+BV39+BV41+BV42+BV43</f>
        <v>-200.65532683679447</v>
      </c>
      <c r="BW38" s="20">
        <f t="shared" ref="BW38" si="143">+BW39+BW41+BW42+BW43</f>
        <v>388.74407912960203</v>
      </c>
      <c r="BX38" s="20">
        <f t="shared" ref="BX38" si="144">+BX39+BX41+BX42+BX43</f>
        <v>443.61770315100216</v>
      </c>
      <c r="BY38" s="20">
        <f t="shared" ref="BY38" si="145">+BY39+BY41+BY42+BY43</f>
        <v>318.46781819385603</v>
      </c>
      <c r="BZ38" s="20">
        <f t="shared" ref="BZ38" si="146">+BZ39+BZ41+BZ42+BZ43</f>
        <v>283.23857050369264</v>
      </c>
      <c r="CA38" s="20">
        <f t="shared" ref="CA38" si="147">+CA39+CA41+CA42+CA43</f>
        <v>-271.83868133856419</v>
      </c>
      <c r="CB38" s="20">
        <f t="shared" ref="CB38" si="148">+CB39+CB41+CB42+CB43</f>
        <v>396.55590719541669</v>
      </c>
      <c r="CC38" s="20">
        <f t="shared" ref="CC38" si="149">+CC39+CC41+CC42+CC43</f>
        <v>11.765625568745538</v>
      </c>
      <c r="CD38" s="20">
        <f t="shared" ref="CD38" si="150">+CD39+CD41+CD42+CD43</f>
        <v>354.09889918006797</v>
      </c>
      <c r="CE38" s="20">
        <f t="shared" ref="CE38" si="151">+CE39+CE41+CE42+CE43</f>
        <v>-130.28017826436047</v>
      </c>
      <c r="CF38" s="20">
        <f t="shared" ref="CF38" si="152">+CF39+CF41+CF42+CF43</f>
        <v>1330.1268678405377</v>
      </c>
      <c r="CG38" s="20">
        <f t="shared" si="5"/>
        <v>2554.5931204998105</v>
      </c>
      <c r="CH38" s="574"/>
      <c r="CI38" s="20">
        <f>+CI39+CI41+CI42+CI43</f>
        <v>-165.64741198088771</v>
      </c>
      <c r="CJ38" s="20">
        <f t="shared" ref="CJ38" si="153">+CJ39+CJ41+CJ42+CJ43</f>
        <v>-428.01874932729947</v>
      </c>
      <c r="CK38" s="20">
        <f t="shared" ref="CK38" si="154">+CK39+CK41+CK42+CK43</f>
        <v>549.69095361175289</v>
      </c>
      <c r="CL38" s="20">
        <f t="shared" ref="CL38" si="155">+CL39+CL41+CL42+CL43</f>
        <v>-56.100434236712211</v>
      </c>
      <c r="CM38" s="20">
        <f t="shared" ref="CM38" si="156">+CM39+CM41+CM42+CM43</f>
        <v>334.05298904170263</v>
      </c>
      <c r="CN38" s="20">
        <f t="shared" ref="CN38" si="157">+CN39+CN41+CN42+CN43</f>
        <v>200.85086944590205</v>
      </c>
      <c r="CO38" s="20">
        <f t="shared" ref="CO38" si="158">+CO39+CO41+CO42+CO43</f>
        <v>-326.43435247770344</v>
      </c>
      <c r="CP38" s="20">
        <f t="shared" ref="CP38" si="159">+CP39+CP41+CP42+CP43</f>
        <v>373.16450964489752</v>
      </c>
      <c r="CQ38" s="20">
        <f t="shared" ref="CQ38" si="160">+CQ39+CQ41+CQ42+CQ43</f>
        <v>515.6581589750034</v>
      </c>
      <c r="CR38" s="20">
        <f t="shared" ref="CR38" si="161">+CR39+CR41+CR42+CR43</f>
        <v>-812.90449666768461</v>
      </c>
      <c r="CS38" s="20">
        <f t="shared" ref="CS38" si="162">+CS39+CS41+CS42+CS43</f>
        <v>-223.46130385652191</v>
      </c>
      <c r="CT38" s="20">
        <f t="shared" ref="CT38" si="163">+CT39+CT41+CT42+CT43</f>
        <v>1837.0357896798678</v>
      </c>
      <c r="CU38" s="20">
        <f t="shared" si="6"/>
        <v>1797.8865218523169</v>
      </c>
      <c r="CV38" s="574"/>
      <c r="CW38" s="20">
        <f>+CW39+CW41+CW42+CW43</f>
        <v>-324.89012628248616</v>
      </c>
      <c r="CX38" s="20">
        <f t="shared" ref="CX38" si="164">+CX39+CX41+CX42+CX43</f>
        <v>-501.34382044543543</v>
      </c>
      <c r="CY38" s="20">
        <f t="shared" ref="CY38" si="165">+CY39+CY41+CY42+CY43</f>
        <v>360.42978354602172</v>
      </c>
      <c r="CZ38" s="20">
        <f t="shared" ref="CZ38" si="166">+CZ39+CZ41+CZ42+CZ43</f>
        <v>1311.6472293155184</v>
      </c>
      <c r="DA38" s="20">
        <f t="shared" ref="DA38" si="167">+DA39+DA41+DA42+DA43</f>
        <v>720.26803519120585</v>
      </c>
      <c r="DB38" s="20">
        <f t="shared" ref="DB38" si="168">+DB39+DB41+DB42+DB43</f>
        <v>499.72640414850116</v>
      </c>
      <c r="DC38" s="20">
        <f t="shared" ref="DC38" si="169">+DC39+DC41+DC42+DC43</f>
        <v>556.57666335059889</v>
      </c>
      <c r="DD38" s="20">
        <f t="shared" ref="DD38" si="170">+DD39+DD41+DD42+DD43</f>
        <v>-213.50440552502727</v>
      </c>
      <c r="DE38" s="20">
        <f t="shared" ref="DE38" si="171">+DE39+DE41+DE42+DE43</f>
        <v>-35.631899949304405</v>
      </c>
      <c r="DF38" s="20">
        <f t="shared" ref="DF38" si="172">+DF39+DF41+DF42+DF43</f>
        <v>-958.67581738218792</v>
      </c>
      <c r="DG38" s="20">
        <f t="shared" ref="DG38" si="173">+DG39+DG41+DG42+DG43</f>
        <v>-124.57591897766929</v>
      </c>
      <c r="DH38" s="20">
        <f t="shared" ref="DH38" si="174">+DH39+DH41+DH42+DH43</f>
        <v>-975.64867447963115</v>
      </c>
      <c r="DI38" s="20">
        <f t="shared" si="7"/>
        <v>314.37745251010392</v>
      </c>
      <c r="DJ38" s="574"/>
      <c r="DK38" s="20">
        <f>+DK39+DK41+DK42+DK43</f>
        <v>618.21853815287795</v>
      </c>
      <c r="DL38" s="20">
        <f t="shared" ref="DL38" si="175">+DL39+DL41+DL42+DL43</f>
        <v>178.52545454822808</v>
      </c>
      <c r="DM38" s="20">
        <f t="shared" ref="DM38" si="176">+DM39+DM41+DM42+DM43</f>
        <v>15.424390330429503</v>
      </c>
      <c r="DN38" s="20">
        <f t="shared" ref="DN38" si="177">+DN39+DN41+DN42+DN43</f>
        <v>-257.22500684189743</v>
      </c>
      <c r="DO38" s="20">
        <f t="shared" ref="DO38" si="178">+DO39+DO41+DO42+DO43</f>
        <v>-95.344995847139529</v>
      </c>
      <c r="DP38" s="20">
        <f t="shared" ref="DP38" si="179">+DP39+DP41+DP42+DP43</f>
        <v>281.05709573656634</v>
      </c>
      <c r="DQ38" s="20">
        <f t="shared" ref="DQ38" si="180">+DQ39+DQ41+DQ42+DQ43</f>
        <v>-32.425282162587564</v>
      </c>
      <c r="DR38" s="20">
        <f t="shared" ref="DR38" si="181">+DR39+DR41+DR42+DR43</f>
        <v>320.46925716744158</v>
      </c>
      <c r="DS38" s="20">
        <f t="shared" ref="DS38" si="182">+DS39+DS41+DS42+DS43</f>
        <v>-494.84074320259765</v>
      </c>
      <c r="DT38" s="20">
        <f t="shared" ref="DT38" si="183">+DT39+DT41+DT42+DT43</f>
        <v>183.49226516359528</v>
      </c>
      <c r="DU38" s="20">
        <f t="shared" ref="DU38" si="184">+DU39+DU41+DU42+DU43</f>
        <v>-37.342750565100928</v>
      </c>
      <c r="DV38" s="20">
        <f t="shared" ref="DV38" si="185">+DV39+DV41+DV42+DV43</f>
        <v>832.309987414685</v>
      </c>
      <c r="DW38" s="20">
        <f t="shared" si="8"/>
        <v>1512.3182098945008</v>
      </c>
      <c r="DX38" s="574"/>
      <c r="DY38" s="20">
        <f>+DY39+DY41+DY42+DY43</f>
        <v>-219.13595384485939</v>
      </c>
      <c r="DZ38" s="20">
        <f t="shared" ref="DZ38" si="186">+DZ39+DZ41+DZ42+DZ43</f>
        <v>309.50743750117852</v>
      </c>
      <c r="EA38" s="20">
        <f t="shared" ref="EA38" si="187">+EA39+EA41+EA42+EA43</f>
        <v>-207.65696778311931</v>
      </c>
      <c r="EB38" s="20">
        <f t="shared" ref="EB38" si="188">+EB39+EB41+EB42+EB43</f>
        <v>453.81006777317339</v>
      </c>
      <c r="EC38" s="20">
        <f t="shared" ref="EC38" si="189">+EC39+EC41+EC42+EC43</f>
        <v>-296.70590077105982</v>
      </c>
      <c r="ED38" s="20">
        <f t="shared" ref="ED38" si="190">+ED39+ED41+ED42+ED43</f>
        <v>198.43661569192176</v>
      </c>
      <c r="EE38" s="20">
        <f t="shared" ref="EE38" si="191">+EE39+EE41+EE42+EE43</f>
        <v>-10.021865862055392</v>
      </c>
      <c r="EF38" s="20">
        <f t="shared" ref="EF38" si="192">+EF39+EF41+EF42+EF43</f>
        <v>117.090631476353</v>
      </c>
      <c r="EG38" s="20">
        <f t="shared" ref="EG38" si="193">+EG39+EG41+EG42+EG43</f>
        <v>-151.25044807221894</v>
      </c>
      <c r="EH38" s="20">
        <f t="shared" ref="EH38" si="194">+EH39+EH41+EH42+EH43</f>
        <v>-157.08898305056732</v>
      </c>
      <c r="EI38" s="20">
        <f t="shared" ref="EI38" si="195">+EI39+EI41+EI42+EI43</f>
        <v>283.08504424415537</v>
      </c>
      <c r="EJ38" s="20">
        <f t="shared" ref="EJ38" si="196">+EJ39+EJ41+EJ42+EJ43</f>
        <v>-246.34174030110481</v>
      </c>
      <c r="EK38" s="20">
        <f t="shared" si="9"/>
        <v>73.727937001797073</v>
      </c>
      <c r="EL38" s="574"/>
      <c r="EM38" s="20">
        <f>+EM39+EM41+EM42+EM43</f>
        <v>-8.5547337206550083</v>
      </c>
      <c r="EN38" s="20">
        <f t="shared" ref="EN38" si="197">+EN39+EN41+EN42+EN43</f>
        <v>1027.1828502719331</v>
      </c>
      <c r="EO38" s="20">
        <f t="shared" ref="EO38" si="198">+EO39+EO41+EO42+EO43</f>
        <v>-301.96811691530627</v>
      </c>
      <c r="EP38" s="20">
        <f t="shared" ref="EP38" si="199">+EP39+EP41+EP42+EP43</f>
        <v>46.710074873398071</v>
      </c>
      <c r="EQ38" s="20">
        <f t="shared" ref="EQ38" si="200">+EQ39+EQ41+EQ42+EQ43</f>
        <v>358.2997916411731</v>
      </c>
      <c r="ER38" s="20"/>
      <c r="ES38" s="20"/>
      <c r="ET38" s="20"/>
      <c r="EU38" s="20"/>
      <c r="EV38" s="20"/>
      <c r="EW38" s="20"/>
      <c r="EX38" s="20"/>
      <c r="EY38" s="20">
        <f t="shared" si="10"/>
        <v>1121.6698661505429</v>
      </c>
      <c r="EZ38" s="574"/>
    </row>
    <row r="39" spans="2:156" x14ac:dyDescent="0.25">
      <c r="B39" s="692" t="s">
        <v>99</v>
      </c>
      <c r="C39" s="15">
        <v>-402.09330824579718</v>
      </c>
      <c r="D39" s="15">
        <v>468.51817610514524</v>
      </c>
      <c r="E39" s="15">
        <v>419.34418119849732</v>
      </c>
      <c r="F39" s="15">
        <v>128.51402346980436</v>
      </c>
      <c r="G39" s="15">
        <v>233.2243631245525</v>
      </c>
      <c r="H39" s="15">
        <v>-38.02176337387327</v>
      </c>
      <c r="I39" s="15">
        <v>175.30932141116705</v>
      </c>
      <c r="J39" s="15">
        <v>457.09401783687196</v>
      </c>
      <c r="K39" s="15">
        <v>376.02811131496202</v>
      </c>
      <c r="L39" s="15">
        <v>457.95579843610801</v>
      </c>
      <c r="M39" s="15">
        <v>297.26804355721788</v>
      </c>
      <c r="N39" s="15">
        <v>55.378630426758171</v>
      </c>
      <c r="O39" s="15">
        <f t="shared" si="0"/>
        <v>2628.519595261414</v>
      </c>
      <c r="P39" s="16"/>
      <c r="Q39" s="15">
        <v>10.508627485941069</v>
      </c>
      <c r="R39" s="15">
        <v>498.50073121294866</v>
      </c>
      <c r="S39" s="15">
        <v>304.79014498999561</v>
      </c>
      <c r="T39" s="15">
        <v>634.58439114182056</v>
      </c>
      <c r="U39" s="15">
        <v>301.77635229630488</v>
      </c>
      <c r="V39" s="15">
        <v>-537.72337862485574</v>
      </c>
      <c r="W39" s="15">
        <v>666.51192438969952</v>
      </c>
      <c r="X39" s="15">
        <v>46.984496525258784</v>
      </c>
      <c r="Y39" s="15">
        <v>274.98904056449112</v>
      </c>
      <c r="Z39" s="15">
        <v>462.78003299447329</v>
      </c>
      <c r="AA39" s="15">
        <v>716.63510645698705</v>
      </c>
      <c r="AB39" s="15">
        <v>-0.48011515220508194</v>
      </c>
      <c r="AC39" s="15">
        <f t="shared" si="1"/>
        <v>3379.8573542808599</v>
      </c>
      <c r="AD39" s="16"/>
      <c r="AE39" s="15">
        <v>-25.159565670736495</v>
      </c>
      <c r="AF39" s="15">
        <v>-152.89570358681749</v>
      </c>
      <c r="AG39" s="15">
        <v>-15.29555910050594</v>
      </c>
      <c r="AH39" s="15">
        <v>-156.43566182557095</v>
      </c>
      <c r="AI39" s="15">
        <v>158.48350168903494</v>
      </c>
      <c r="AJ39" s="15">
        <v>296.97028543339786</v>
      </c>
      <c r="AK39" s="15">
        <v>-377.02995261036585</v>
      </c>
      <c r="AL39" s="15">
        <v>168.67438622239246</v>
      </c>
      <c r="AM39" s="15">
        <v>364.52984748995607</v>
      </c>
      <c r="AN39" s="15">
        <v>408.0166834410274</v>
      </c>
      <c r="AO39" s="15">
        <v>266.71433858560232</v>
      </c>
      <c r="AP39" s="15">
        <v>1941.5220490124238</v>
      </c>
      <c r="AQ39" s="15">
        <f t="shared" si="2"/>
        <v>2878.0946490798378</v>
      </c>
      <c r="AR39" s="16"/>
      <c r="AS39" s="15">
        <v>-1067.2044218042909</v>
      </c>
      <c r="AT39" s="15">
        <v>-78.425863053608253</v>
      </c>
      <c r="AU39" s="15">
        <v>379.03515097177154</v>
      </c>
      <c r="AV39" s="15">
        <v>11.555340909749813</v>
      </c>
      <c r="AW39" s="15">
        <v>79.961189970601893</v>
      </c>
      <c r="AX39" s="15">
        <v>-228.24992404310768</v>
      </c>
      <c r="AY39" s="15">
        <v>31.82040443673047</v>
      </c>
      <c r="AZ39" s="15">
        <v>-177.71809967519312</v>
      </c>
      <c r="BA39" s="15">
        <v>35.904799676415124</v>
      </c>
      <c r="BB39" s="15">
        <v>-111.15288675209683</v>
      </c>
      <c r="BC39" s="15">
        <v>757.5161982462638</v>
      </c>
      <c r="BD39" s="15">
        <v>356.95245814123109</v>
      </c>
      <c r="BE39" s="15">
        <f t="shared" si="3"/>
        <v>-10.005652975532826</v>
      </c>
      <c r="BF39" s="16"/>
      <c r="BG39" s="15">
        <v>-637.41405263237982</v>
      </c>
      <c r="BH39" s="15">
        <v>166.78405224248118</v>
      </c>
      <c r="BI39" s="15">
        <v>-18.203824176492347</v>
      </c>
      <c r="BJ39" s="15">
        <v>114.66629055052448</v>
      </c>
      <c r="BK39" s="15">
        <v>1309.5178450459182</v>
      </c>
      <c r="BL39" s="15">
        <v>778.74344496952244</v>
      </c>
      <c r="BM39" s="15">
        <v>-344.69031650198127</v>
      </c>
      <c r="BN39" s="15">
        <v>116.06395409458746</v>
      </c>
      <c r="BO39" s="15">
        <v>62.780211206420283</v>
      </c>
      <c r="BP39" s="15">
        <v>-353.33250191580788</v>
      </c>
      <c r="BQ39" s="15">
        <v>-185.21028907604011</v>
      </c>
      <c r="BR39" s="15">
        <v>1023.0234304699521</v>
      </c>
      <c r="BS39" s="15">
        <f t="shared" si="4"/>
        <v>2032.7282442767048</v>
      </c>
      <c r="BT39" s="16"/>
      <c r="BU39" s="15">
        <v>-450.3381638233912</v>
      </c>
      <c r="BV39" s="15">
        <v>-84.815326836794497</v>
      </c>
      <c r="BW39" s="15">
        <v>404.74407912960191</v>
      </c>
      <c r="BX39" s="15">
        <v>187.87770315100241</v>
      </c>
      <c r="BY39" s="15">
        <v>-83.712181806144045</v>
      </c>
      <c r="BZ39" s="15">
        <v>153.51857050369262</v>
      </c>
      <c r="CA39" s="15">
        <v>-194.54868133856411</v>
      </c>
      <c r="CB39" s="15">
        <v>-35.000307134583437</v>
      </c>
      <c r="CC39" s="15">
        <v>-17.444374431254499</v>
      </c>
      <c r="CD39" s="15">
        <v>232.36889918006793</v>
      </c>
      <c r="CE39" s="15">
        <v>-91.007936004360374</v>
      </c>
      <c r="CF39" s="15">
        <v>1404.7368678405376</v>
      </c>
      <c r="CG39" s="15">
        <f t="shared" si="5"/>
        <v>1426.3791484298101</v>
      </c>
      <c r="CH39" s="16"/>
      <c r="CI39" s="15">
        <v>-112.97741198088787</v>
      </c>
      <c r="CJ39" s="15">
        <v>-374.3487493272994</v>
      </c>
      <c r="CK39" s="15">
        <v>370.93095361175301</v>
      </c>
      <c r="CL39" s="15">
        <v>18.089565763287787</v>
      </c>
      <c r="CM39" s="15">
        <v>334.1529890417026</v>
      </c>
      <c r="CN39" s="15">
        <v>183.9808694459021</v>
      </c>
      <c r="CO39" s="15">
        <v>-316.81435247770338</v>
      </c>
      <c r="CP39" s="15">
        <v>347.09450964489747</v>
      </c>
      <c r="CQ39" s="15">
        <v>543.11815897500333</v>
      </c>
      <c r="CR39" s="15">
        <v>-812.10449666768466</v>
      </c>
      <c r="CS39" s="15">
        <v>-260.91130385652195</v>
      </c>
      <c r="CT39" s="15">
        <v>1825.561109679868</v>
      </c>
      <c r="CU39" s="15">
        <f t="shared" si="6"/>
        <v>1745.771841852317</v>
      </c>
      <c r="CV39" s="16"/>
      <c r="CW39" s="15">
        <v>-304.20012628248622</v>
      </c>
      <c r="CX39" s="15">
        <v>-638.85382044543553</v>
      </c>
      <c r="CY39" s="15">
        <v>-27.584572283977728</v>
      </c>
      <c r="CZ39" s="15">
        <v>1443.9148661155182</v>
      </c>
      <c r="DA39" s="15">
        <v>725.43803519120581</v>
      </c>
      <c r="DB39" s="15">
        <v>506.43831306850086</v>
      </c>
      <c r="DC39" s="15">
        <v>505.73433064059907</v>
      </c>
      <c r="DD39" s="15">
        <v>-282.83440552502691</v>
      </c>
      <c r="DE39" s="15">
        <v>38.851830130695582</v>
      </c>
      <c r="DF39" s="15">
        <v>-951.56378299218784</v>
      </c>
      <c r="DG39" s="15">
        <v>-134.89074428766929</v>
      </c>
      <c r="DH39" s="15">
        <v>-931.19072547963128</v>
      </c>
      <c r="DI39" s="15">
        <f t="shared" si="7"/>
        <v>-50.740802149895217</v>
      </c>
      <c r="DJ39" s="16"/>
      <c r="DK39" s="15">
        <v>658.36853815287793</v>
      </c>
      <c r="DL39" s="15">
        <v>98.924459438228169</v>
      </c>
      <c r="DM39" s="15">
        <v>19.447813930429504</v>
      </c>
      <c r="DN39" s="15">
        <v>-61.759436371897714</v>
      </c>
      <c r="DO39" s="15">
        <v>-115.78979947713967</v>
      </c>
      <c r="DP39" s="15">
        <v>260.68539748656656</v>
      </c>
      <c r="DQ39" s="15">
        <v>-44.0465811625877</v>
      </c>
      <c r="DR39" s="15">
        <v>295.03750416744151</v>
      </c>
      <c r="DS39" s="15">
        <v>-446.16356971259734</v>
      </c>
      <c r="DT39" s="15">
        <v>181.13190996359521</v>
      </c>
      <c r="DU39" s="15">
        <v>-46.881005565101091</v>
      </c>
      <c r="DV39" s="15">
        <v>838.02405241468512</v>
      </c>
      <c r="DW39" s="15">
        <f t="shared" si="8"/>
        <v>1636.9792832645003</v>
      </c>
      <c r="DX39" s="16"/>
      <c r="DY39" s="15">
        <v>-203.82307584485943</v>
      </c>
      <c r="DZ39" s="15">
        <v>367.51556615117829</v>
      </c>
      <c r="EA39" s="15">
        <v>-182.50569078311926</v>
      </c>
      <c r="EB39" s="15">
        <v>463.65057641317338</v>
      </c>
      <c r="EC39" s="15">
        <v>-296.01764245105983</v>
      </c>
      <c r="ED39" s="15">
        <v>232.08653323192169</v>
      </c>
      <c r="EE39" s="15">
        <v>25.514869477944671</v>
      </c>
      <c r="EF39" s="15">
        <v>106.42382948635303</v>
      </c>
      <c r="EG39" s="15">
        <v>-111.09586040221888</v>
      </c>
      <c r="EH39" s="15">
        <v>-149.98724905056724</v>
      </c>
      <c r="EI39" s="15">
        <v>88.491089794155059</v>
      </c>
      <c r="EJ39" s="15">
        <v>-231.49595130110484</v>
      </c>
      <c r="EK39" s="15">
        <f t="shared" si="9"/>
        <v>108.75699472179659</v>
      </c>
      <c r="EL39" s="16"/>
      <c r="EM39" s="15">
        <v>-76.311389720655029</v>
      </c>
      <c r="EN39" s="15">
        <v>755.744682541933</v>
      </c>
      <c r="EO39" s="15">
        <v>-263.61294291530635</v>
      </c>
      <c r="EP39" s="15">
        <v>182.82758740339847</v>
      </c>
      <c r="EQ39" s="15">
        <v>270.54772864117302</v>
      </c>
      <c r="ER39" s="15"/>
      <c r="ES39" s="15"/>
      <c r="ET39" s="15"/>
      <c r="EU39" s="15"/>
      <c r="EV39" s="15"/>
      <c r="EW39" s="15"/>
      <c r="EX39" s="15"/>
      <c r="EY39" s="15">
        <f t="shared" si="10"/>
        <v>869.19566595054312</v>
      </c>
      <c r="EZ39" s="16"/>
    </row>
    <row r="40" spans="2:156" x14ac:dyDescent="0.25">
      <c r="B40" s="692" t="s">
        <v>204</v>
      </c>
      <c r="C40" s="15">
        <v>-819.62940282579825</v>
      </c>
      <c r="D40" s="15">
        <v>579.58315508514579</v>
      </c>
      <c r="E40" s="15">
        <v>301.45358448849782</v>
      </c>
      <c r="F40" s="15">
        <v>145.22292216980395</v>
      </c>
      <c r="G40" s="15">
        <v>55.396298834552965</v>
      </c>
      <c r="H40" s="15">
        <v>5.7636540361252173</v>
      </c>
      <c r="I40" s="15">
        <v>68.740494911168298</v>
      </c>
      <c r="J40" s="15">
        <v>315.06227747687217</v>
      </c>
      <c r="K40" s="15">
        <v>-25.40551491503868</v>
      </c>
      <c r="L40" s="15">
        <v>350.98228309610749</v>
      </c>
      <c r="M40" s="15">
        <v>121.93215068721793</v>
      </c>
      <c r="N40" s="15">
        <v>-524.24739171323972</v>
      </c>
      <c r="O40" s="15">
        <f t="shared" si="0"/>
        <v>574.85451133141487</v>
      </c>
      <c r="P40" s="16"/>
      <c r="Q40" s="15">
        <v>203.32023980927511</v>
      </c>
      <c r="R40" s="15">
        <v>86.833453976281817</v>
      </c>
      <c r="S40" s="15">
        <v>-119.99597460667246</v>
      </c>
      <c r="T40" s="15">
        <v>189.25829563515435</v>
      </c>
      <c r="U40" s="15">
        <v>280.70873346963867</v>
      </c>
      <c r="V40" s="15">
        <v>-302.35254571152382</v>
      </c>
      <c r="W40" s="15">
        <v>441.8410508230325</v>
      </c>
      <c r="X40" s="15">
        <v>369.02529058859363</v>
      </c>
      <c r="Y40" s="15">
        <v>280.73161563782355</v>
      </c>
      <c r="Z40" s="15">
        <v>413.46472053780781</v>
      </c>
      <c r="AA40" s="15">
        <v>353.67694224031993</v>
      </c>
      <c r="AB40" s="15">
        <v>-612.87027790887214</v>
      </c>
      <c r="AC40" s="15">
        <f t="shared" si="1"/>
        <v>1583.6415444908589</v>
      </c>
      <c r="AD40" s="16"/>
      <c r="AE40" s="15">
        <v>-73.361555650735113</v>
      </c>
      <c r="AF40" s="15">
        <v>-724.03829661681789</v>
      </c>
      <c r="AG40" s="15">
        <v>-204.52670257050636</v>
      </c>
      <c r="AH40" s="15">
        <v>-254.42978317557103</v>
      </c>
      <c r="AI40" s="15">
        <v>199.99235033903449</v>
      </c>
      <c r="AJ40" s="15">
        <v>92.047309773398638</v>
      </c>
      <c r="AK40" s="15">
        <v>-632.12775573036686</v>
      </c>
      <c r="AL40" s="15">
        <v>55.713246032392306</v>
      </c>
      <c r="AM40" s="15">
        <v>-8.5036492300440045</v>
      </c>
      <c r="AN40" s="15">
        <v>139.73602186102585</v>
      </c>
      <c r="AO40" s="15">
        <v>704.62622358560225</v>
      </c>
      <c r="AP40" s="15">
        <v>870.16445494242339</v>
      </c>
      <c r="AQ40" s="15">
        <f t="shared" si="2"/>
        <v>165.29186355983575</v>
      </c>
      <c r="AR40" s="16"/>
      <c r="AS40" s="15">
        <v>125.53600865943895</v>
      </c>
      <c r="AT40" s="15">
        <v>-803.08747182321144</v>
      </c>
      <c r="AU40" s="15">
        <v>655.04519351216663</v>
      </c>
      <c r="AV40" s="15">
        <v>-180.44161903985616</v>
      </c>
      <c r="AW40" s="15">
        <v>16.857477800996605</v>
      </c>
      <c r="AX40" s="15">
        <v>268.62083407728755</v>
      </c>
      <c r="AY40" s="15">
        <v>37.978493897125077</v>
      </c>
      <c r="AZ40" s="15">
        <v>3.8599209785346602</v>
      </c>
      <c r="BA40" s="15">
        <v>-81.06717453985766</v>
      </c>
      <c r="BB40" s="15">
        <v>-143.69196741836765</v>
      </c>
      <c r="BC40" s="15">
        <v>443.69274383999243</v>
      </c>
      <c r="BD40" s="15">
        <v>151.06897653496003</v>
      </c>
      <c r="BE40" s="15">
        <f t="shared" si="3"/>
        <v>494.37141647920902</v>
      </c>
      <c r="BF40" s="16"/>
      <c r="BG40" s="15">
        <v>813.59461251860489</v>
      </c>
      <c r="BH40" s="15">
        <v>53.48487191346851</v>
      </c>
      <c r="BI40" s="15">
        <v>-81.186002915505014</v>
      </c>
      <c r="BJ40" s="15">
        <v>150.0728094215101</v>
      </c>
      <c r="BK40" s="15">
        <v>-1066.4365739230948</v>
      </c>
      <c r="BL40" s="15">
        <v>1036.9477154105086</v>
      </c>
      <c r="BM40" s="15">
        <v>-412.31567499099276</v>
      </c>
      <c r="BN40" s="15">
        <v>43.746323235573925</v>
      </c>
      <c r="BO40" s="15">
        <v>-245.79365607259354</v>
      </c>
      <c r="BP40" s="15">
        <v>245.93419152517845</v>
      </c>
      <c r="BQ40" s="15">
        <v>-48.308964395052953</v>
      </c>
      <c r="BR40" s="15">
        <v>-625.4000473690603</v>
      </c>
      <c r="BS40" s="15">
        <f t="shared" si="4"/>
        <v>-135.66039564145478</v>
      </c>
      <c r="BT40" s="16"/>
      <c r="BU40" s="15">
        <v>466.49537974827467</v>
      </c>
      <c r="BV40" s="15">
        <v>276.50954360487185</v>
      </c>
      <c r="BW40" s="15">
        <v>71.757423601269238</v>
      </c>
      <c r="BX40" s="15">
        <v>-23.069575847332317</v>
      </c>
      <c r="BY40" s="15">
        <v>-145.34465170447703</v>
      </c>
      <c r="BZ40" s="15">
        <v>-51.487268144640723</v>
      </c>
      <c r="CA40" s="15">
        <v>-89.211495726896374</v>
      </c>
      <c r="CB40" s="15">
        <v>-131.46501729291839</v>
      </c>
      <c r="CC40" s="15">
        <v>-346.69287932958753</v>
      </c>
      <c r="CD40" s="15">
        <v>292.31868937173522</v>
      </c>
      <c r="CE40" s="15">
        <v>-621.84641446269393</v>
      </c>
      <c r="CF40" s="15">
        <v>729.1589962822045</v>
      </c>
      <c r="CG40" s="15">
        <f t="shared" si="5"/>
        <v>427.1227300998093</v>
      </c>
      <c r="CH40" s="16"/>
      <c r="CI40" s="15">
        <v>-4.0014137642209562</v>
      </c>
      <c r="CJ40" s="15">
        <v>-106.43421182863131</v>
      </c>
      <c r="CK40" s="15">
        <v>143.74006078706998</v>
      </c>
      <c r="CL40" s="15">
        <v>-91.848443236367984</v>
      </c>
      <c r="CM40" s="15">
        <v>483.48730700399051</v>
      </c>
      <c r="CN40" s="15">
        <v>-93.287235215430201</v>
      </c>
      <c r="CO40" s="15">
        <v>-72.547448535038257</v>
      </c>
      <c r="CP40" s="15">
        <v>109.75378557356549</v>
      </c>
      <c r="CQ40" s="15">
        <v>-187.9684396243299</v>
      </c>
      <c r="CR40" s="15">
        <v>-204.94135822110002</v>
      </c>
      <c r="CS40" s="15">
        <v>-119.11163840417214</v>
      </c>
      <c r="CT40" s="15">
        <v>122.62221082034466</v>
      </c>
      <c r="CU40" s="15">
        <f t="shared" si="6"/>
        <v>-20.53682464432012</v>
      </c>
      <c r="CV40" s="16"/>
      <c r="CW40" s="15">
        <v>158.44687803528052</v>
      </c>
      <c r="CX40" s="15">
        <v>-226.76901000015937</v>
      </c>
      <c r="CY40" s="15">
        <v>-434.52796671448027</v>
      </c>
      <c r="CZ40" s="15">
        <v>231.84588723647101</v>
      </c>
      <c r="DA40" s="15">
        <v>23.895672868504562</v>
      </c>
      <c r="DB40" s="15">
        <v>-13.835439861948089</v>
      </c>
      <c r="DC40" s="15">
        <v>50.727347742700658</v>
      </c>
      <c r="DD40" s="15">
        <v>83.677059249496097</v>
      </c>
      <c r="DE40" s="15">
        <v>65.782366172770566</v>
      </c>
      <c r="DF40" s="15">
        <v>-0.98559807581341374</v>
      </c>
      <c r="DG40" s="15">
        <v>-153.13479685206676</v>
      </c>
      <c r="DH40" s="15">
        <v>332.09903133981834</v>
      </c>
      <c r="DI40" s="15">
        <f t="shared" si="7"/>
        <v>117.22143114057386</v>
      </c>
      <c r="DJ40" s="16"/>
      <c r="DK40" s="15">
        <v>-94.37156418872155</v>
      </c>
      <c r="DL40" s="15">
        <v>-295.51476988392619</v>
      </c>
      <c r="DM40" s="15">
        <v>286.31157348293209</v>
      </c>
      <c r="DN40" s="15">
        <v>-228.87029630948189</v>
      </c>
      <c r="DO40" s="15">
        <v>31.861018441983106</v>
      </c>
      <c r="DP40" s="15">
        <v>194.14843363779917</v>
      </c>
      <c r="DQ40" s="15">
        <v>-75.235703979237314</v>
      </c>
      <c r="DR40" s="15">
        <v>-37.719777029360785</v>
      </c>
      <c r="DS40" s="15">
        <v>77.935793560903448</v>
      </c>
      <c r="DT40" s="15">
        <v>-3.2643280314044318</v>
      </c>
      <c r="DU40" s="15">
        <v>-156.8233329703024</v>
      </c>
      <c r="DV40" s="15">
        <v>333.82098107926117</v>
      </c>
      <c r="DW40" s="15">
        <f t="shared" si="8"/>
        <v>32.278027810444428</v>
      </c>
      <c r="DX40" s="16"/>
      <c r="DY40" s="15">
        <v>7.0990100734766202</v>
      </c>
      <c r="DZ40" s="15">
        <v>55.638515199514131</v>
      </c>
      <c r="EA40" s="15">
        <v>-357.98454545978973</v>
      </c>
      <c r="EB40" s="15">
        <v>179.2626246565074</v>
      </c>
      <c r="EC40" s="15">
        <v>-8.0170818077268109</v>
      </c>
      <c r="ED40" s="15">
        <v>-36.096791554744414</v>
      </c>
      <c r="EE40" s="15">
        <v>-119.92264927872472</v>
      </c>
      <c r="EF40" s="15">
        <v>-53.937251430313182</v>
      </c>
      <c r="EG40" s="15">
        <v>27.151937541114563</v>
      </c>
      <c r="EH40" s="15">
        <v>-133.86576070056458</v>
      </c>
      <c r="EI40" s="15">
        <v>-23.754263095180818</v>
      </c>
      <c r="EJ40" s="15">
        <v>86.859979042227678</v>
      </c>
      <c r="EK40" s="15">
        <f t="shared" si="9"/>
        <v>-377.56627681420389</v>
      </c>
      <c r="EL40" s="16"/>
      <c r="EM40" s="15">
        <v>-46.193387497322988</v>
      </c>
      <c r="EN40" s="15">
        <v>11.788205455267189</v>
      </c>
      <c r="EO40" s="15">
        <v>-205.98842230197363</v>
      </c>
      <c r="EP40" s="15">
        <v>108.75908247006384</v>
      </c>
      <c r="EQ40" s="15">
        <v>-137.12176294438154</v>
      </c>
      <c r="ER40" s="15"/>
      <c r="ES40" s="15"/>
      <c r="ET40" s="15"/>
      <c r="EU40" s="15"/>
      <c r="EV40" s="15"/>
      <c r="EW40" s="15"/>
      <c r="EX40" s="15"/>
      <c r="EY40" s="15">
        <f t="shared" si="10"/>
        <v>-268.75628481834713</v>
      </c>
      <c r="EZ40" s="16"/>
    </row>
    <row r="41" spans="2:156" x14ac:dyDescent="0.25">
      <c r="B41" s="692" t="s">
        <v>736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/>
      <c r="ES41" s="15"/>
      <c r="ET41" s="15"/>
      <c r="EU41" s="15"/>
      <c r="EV41" s="15"/>
      <c r="EW41" s="15"/>
      <c r="EX41" s="15"/>
      <c r="EY41" s="15">
        <f t="shared" si="10"/>
        <v>259.39350719999993</v>
      </c>
      <c r="EZ41" s="16"/>
    </row>
    <row r="42" spans="2:156" x14ac:dyDescent="0.25">
      <c r="B42" s="692" t="s">
        <v>732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/>
      <c r="ES42" s="15"/>
      <c r="ET42" s="15"/>
      <c r="EU42" s="15"/>
      <c r="EV42" s="15"/>
      <c r="EW42" s="15"/>
      <c r="EX42" s="15"/>
      <c r="EY42" s="15">
        <f t="shared" si="10"/>
        <v>-6.9193069999998897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737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/>
      <c r="ES44" s="24"/>
      <c r="ET44" s="24"/>
      <c r="EU44" s="24"/>
      <c r="EV44" s="24"/>
      <c r="EW44" s="24"/>
      <c r="EX44" s="24"/>
      <c r="EY44" s="24">
        <f t="shared" si="10"/>
        <v>519.10598892000053</v>
      </c>
      <c r="EZ44" s="685"/>
    </row>
    <row r="45" spans="2:156" x14ac:dyDescent="0.25">
      <c r="B45" s="114" t="s">
        <v>743</v>
      </c>
    </row>
    <row r="46" spans="2:156" x14ac:dyDescent="0.25">
      <c r="B46" s="114" t="s">
        <v>744</v>
      </c>
    </row>
    <row r="47" spans="2:156" x14ac:dyDescent="0.25">
      <c r="B47" s="114" t="s">
        <v>731</v>
      </c>
      <c r="EM47" s="708"/>
    </row>
    <row r="48" spans="2:156" x14ac:dyDescent="0.25">
      <c r="B48" s="114" t="s">
        <v>738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ignoredErrors>
    <ignoredError sqref="C45:EY48 C21:EQ44 EY21:EY4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8"/>
  <sheetViews>
    <sheetView zoomScaleNormal="100" workbookViewId="0">
      <pane xSplit="2" ySplit="6" topLeftCell="EK7" activePane="bottomRight" state="frozen"/>
      <selection activeCell="B43" sqref="B43"/>
      <selection pane="topRight" activeCell="B43" sqref="B43"/>
      <selection pane="bottomLeft" activeCell="B43" sqref="B43"/>
      <selection pane="bottomRight" activeCell="EQ41" sqref="EQ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7" width="10.140625" style="9" customWidth="1"/>
    <col min="148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-214.05981240590961</v>
      </c>
      <c r="EN7" s="542">
        <v>203.60769587509071</v>
      </c>
      <c r="EO7" s="542">
        <v>-214.72254833390934</v>
      </c>
      <c r="EP7" s="542">
        <v>-60.417781994909433</v>
      </c>
      <c r="EQ7" s="542">
        <v>-50.33272333490936</v>
      </c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-335.92517019454704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/>
      <c r="ES8" s="521"/>
      <c r="ET8" s="521"/>
      <c r="EU8" s="521"/>
      <c r="EV8" s="521"/>
      <c r="EW8" s="521"/>
      <c r="EX8" s="521"/>
      <c r="EY8" s="521">
        <f t="shared" si="10"/>
        <v>39.85013994000002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/>
      <c r="ES9" s="518"/>
      <c r="ET9" s="518"/>
      <c r="EU9" s="518"/>
      <c r="EV9" s="518"/>
      <c r="EW9" s="518"/>
      <c r="EX9" s="518"/>
      <c r="EY9" s="518">
        <f t="shared" si="10"/>
        <v>39.85013994000002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/>
      <c r="ES10" s="518"/>
      <c r="ET10" s="518"/>
      <c r="EU10" s="518"/>
      <c r="EV10" s="518"/>
      <c r="EW10" s="518"/>
      <c r="EX10" s="518"/>
      <c r="EY10" s="518">
        <f t="shared" si="10"/>
        <v>0.488647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/>
      <c r="ES11" s="518"/>
      <c r="ET11" s="518"/>
      <c r="EU11" s="518"/>
      <c r="EV11" s="518"/>
      <c r="EW11" s="518"/>
      <c r="EX11" s="518"/>
      <c r="EY11" s="518">
        <f t="shared" si="10"/>
        <v>2.3333333299999999</v>
      </c>
      <c r="EZ11" s="519"/>
    </row>
    <row r="12" spans="2:156" ht="15.75" x14ac:dyDescent="0.25">
      <c r="B12" s="695" t="s">
        <v>739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/>
      <c r="ES12" s="518"/>
      <c r="ET12" s="518"/>
      <c r="EU12" s="518"/>
      <c r="EV12" s="518"/>
      <c r="EW12" s="518"/>
      <c r="EX12" s="518"/>
      <c r="EY12" s="518">
        <f t="shared" si="10"/>
        <v>3.3081757400000003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/>
      <c r="ES15" s="518"/>
      <c r="ET15" s="518"/>
      <c r="EU15" s="518"/>
      <c r="EV15" s="518"/>
      <c r="EW15" s="518"/>
      <c r="EX15" s="518"/>
      <c r="EY15" s="518">
        <f t="shared" si="10"/>
        <v>33.719983870000021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20.362713969999966</v>
      </c>
      <c r="EC17" s="542">
        <f t="shared" si="43"/>
        <v>-75.49195252000014</v>
      </c>
      <c r="ED17" s="542">
        <f t="shared" si="43"/>
        <v>101.95927661600022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11.724529556296819</v>
      </c>
      <c r="EI17" s="542">
        <f t="shared" si="43"/>
        <v>6.854608276296311</v>
      </c>
      <c r="EJ17" s="542">
        <f t="shared" si="43"/>
        <v>333.06932231296304</v>
      </c>
      <c r="EK17" s="542">
        <f t="shared" si="9"/>
        <v>343.92349400414872</v>
      </c>
      <c r="EL17" s="573"/>
      <c r="EM17" s="542">
        <f>+EM8+EM7</f>
        <v>-206.50023522590965</v>
      </c>
      <c r="EN17" s="542">
        <f t="shared" ref="EN17:EX17" si="44">+EN8+EN7</f>
        <v>209.74056567509069</v>
      </c>
      <c r="EO17" s="542">
        <f t="shared" si="44"/>
        <v>-207.73551095390931</v>
      </c>
      <c r="EP17" s="542">
        <f t="shared" si="44"/>
        <v>-53.064787184909456</v>
      </c>
      <c r="EQ17" s="542">
        <f t="shared" si="44"/>
        <v>-38.515062564909307</v>
      </c>
      <c r="ER17" s="542"/>
      <c r="ES17" s="542"/>
      <c r="ET17" s="542"/>
      <c r="EU17" s="542"/>
      <c r="EV17" s="542"/>
      <c r="EW17" s="542"/>
      <c r="EX17" s="542"/>
      <c r="EY17" s="542">
        <f t="shared" si="10"/>
        <v>-296.07503025454707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110.94532097000003</v>
      </c>
      <c r="EC18" s="542">
        <f t="shared" si="54"/>
        <v>-107.22308351999992</v>
      </c>
      <c r="ED18" s="542">
        <f t="shared" si="54"/>
        <v>96.522833615999943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-13.447978443703285</v>
      </c>
      <c r="EI18" s="542">
        <f t="shared" si="54"/>
        <v>-244.88587072370382</v>
      </c>
      <c r="EJ18" s="542">
        <f t="shared" si="54"/>
        <v>-16.2861309170368</v>
      </c>
      <c r="EK18" s="542">
        <f t="shared" si="9"/>
        <v>265.31604077414875</v>
      </c>
      <c r="EL18" s="573"/>
      <c r="EM18" s="542">
        <f>+EM19++EM33</f>
        <v>-189.90042453590988</v>
      </c>
      <c r="EN18" s="542">
        <f t="shared" ref="EN18:EX18" si="55">+EN19++EN33</f>
        <v>-48.105289734909213</v>
      </c>
      <c r="EO18" s="542">
        <f t="shared" si="55"/>
        <v>-134.69164515390938</v>
      </c>
      <c r="EP18" s="542">
        <f t="shared" si="55"/>
        <v>-148.99491539490936</v>
      </c>
      <c r="EQ18" s="542">
        <f t="shared" si="55"/>
        <v>6.1059999350906899</v>
      </c>
      <c r="ER18" s="542"/>
      <c r="ES18" s="542"/>
      <c r="ET18" s="542"/>
      <c r="EU18" s="542"/>
      <c r="EV18" s="542"/>
      <c r="EW18" s="542"/>
      <c r="EX18" s="542"/>
      <c r="EY18" s="542">
        <f t="shared" si="10"/>
        <v>-515.58627488454704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X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/>
      <c r="ES19" s="520"/>
      <c r="ET19" s="520"/>
      <c r="EU19" s="520"/>
      <c r="EV19" s="520"/>
      <c r="EW19" s="520"/>
      <c r="EX19" s="520"/>
      <c r="EY19" s="520">
        <f t="shared" si="10"/>
        <v>2.3983802299999999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X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/>
      <c r="ES20" s="518"/>
      <c r="ET20" s="518"/>
      <c r="EU20" s="518"/>
      <c r="EV20" s="518"/>
      <c r="EW20" s="518"/>
      <c r="EX20" s="518"/>
      <c r="EY20" s="518">
        <f t="shared" si="10"/>
        <v>2.3983802299999999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/>
      <c r="ES21" s="518"/>
      <c r="ET21" s="518"/>
      <c r="EU21" s="518"/>
      <c r="EV21" s="518"/>
      <c r="EW21" s="518"/>
      <c r="EX21" s="518"/>
      <c r="EY21" s="518">
        <f t="shared" si="10"/>
        <v>2.3983802299999999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5.75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/>
      <c r="ES27" s="518"/>
      <c r="ET27" s="518"/>
      <c r="EU27" s="518"/>
      <c r="EV27" s="518"/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739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/>
      <c r="ES31" s="518"/>
      <c r="ET31" s="518"/>
      <c r="EU31" s="518"/>
      <c r="EV31" s="518"/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110.94532097000003</v>
      </c>
      <c r="EC33" s="20">
        <f t="shared" ref="EC33" si="170">+EC34+EC36+EC37+EC41+EC42</f>
        <v>-107.22308351999992</v>
      </c>
      <c r="ED33" s="20">
        <f t="shared" ref="ED33" si="171">+ED34+ED36+ED37+ED41+ED42</f>
        <v>78.017868505999942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-13.447978443703285</v>
      </c>
      <c r="EI33" s="20">
        <f t="shared" ref="EI33" si="176">+EI34+EI36+EI37+EI41+EI42</f>
        <v>-247.92585163370381</v>
      </c>
      <c r="EJ33" s="20">
        <f t="shared" ref="EJ33" si="177">+EJ34+EJ36+EJ37+EJ41+EJ42</f>
        <v>-64.639395877036804</v>
      </c>
      <c r="EK33" s="20">
        <f t="shared" si="9"/>
        <v>193.2400006141487</v>
      </c>
      <c r="EL33" s="574"/>
      <c r="EM33" s="20">
        <f>+EM34+EM36+EM37+EM41+EM42</f>
        <v>-189.90042453590988</v>
      </c>
      <c r="EN33" s="20">
        <f t="shared" ref="EN33" si="178">+EN34+EN36+EN37+EN41+EN42</f>
        <v>-48.105289734909213</v>
      </c>
      <c r="EO33" s="20">
        <f t="shared" ref="EO33" si="179">+EO34+EO36+EO37+EO41+EO42</f>
        <v>-137.09002538390936</v>
      </c>
      <c r="EP33" s="20">
        <f t="shared" ref="EP33" si="180">+EP34+EP36+EP37+EP41+EP42</f>
        <v>-148.99491539490936</v>
      </c>
      <c r="EQ33" s="20">
        <f t="shared" ref="EQ33" si="181">+EQ34+EQ36+EQ37+EQ41+EQ42</f>
        <v>6.1059999350906899</v>
      </c>
      <c r="ER33" s="20"/>
      <c r="ES33" s="20"/>
      <c r="ET33" s="20"/>
      <c r="EU33" s="20"/>
      <c r="EV33" s="20"/>
      <c r="EW33" s="20"/>
      <c r="EX33" s="20"/>
      <c r="EY33" s="20">
        <f t="shared" si="10"/>
        <v>-517.98465511454708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114.38648288000005</v>
      </c>
      <c r="EC34" s="15">
        <v>-86.663132319999931</v>
      </c>
      <c r="ED34" s="15">
        <v>18.15364828599995</v>
      </c>
      <c r="EE34" s="15">
        <v>-194.82459337999956</v>
      </c>
      <c r="EF34" s="15">
        <v>179.43134153629563</v>
      </c>
      <c r="EG34" s="15">
        <v>73.935230106296615</v>
      </c>
      <c r="EH34" s="15">
        <v>14.113884636296632</v>
      </c>
      <c r="EI34" s="15">
        <v>-54.038768193703817</v>
      </c>
      <c r="EJ34" s="15">
        <v>-32.008193667036664</v>
      </c>
      <c r="EK34" s="15">
        <f t="shared" si="9"/>
        <v>447.2457047641488</v>
      </c>
      <c r="EL34" s="16"/>
      <c r="EM34" s="15">
        <v>-139.83075853590987</v>
      </c>
      <c r="EN34" s="15">
        <v>207.12323526509078</v>
      </c>
      <c r="EO34" s="15">
        <v>-180.43338338390936</v>
      </c>
      <c r="EP34" s="15">
        <v>-199.50705439490935</v>
      </c>
      <c r="EQ34" s="15">
        <v>37.343501935090693</v>
      </c>
      <c r="ER34" s="15"/>
      <c r="ES34" s="15"/>
      <c r="ET34" s="15"/>
      <c r="EU34" s="15"/>
      <c r="EV34" s="15"/>
      <c r="EW34" s="15"/>
      <c r="EX34" s="15"/>
      <c r="EY34" s="15">
        <f t="shared" si="10"/>
        <v>-275.30445911454711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27.265920470001156</v>
      </c>
      <c r="EC35" s="15">
        <v>-154.95485000000036</v>
      </c>
      <c r="ED35" s="15">
        <v>-8.3350873440002857</v>
      </c>
      <c r="EE35" s="15">
        <v>-119.81789075000063</v>
      </c>
      <c r="EF35" s="15">
        <v>124.31989766629592</v>
      </c>
      <c r="EG35" s="15">
        <v>-3.8400686637025316</v>
      </c>
      <c r="EH35" s="15">
        <v>9.8897395162968529</v>
      </c>
      <c r="EI35" s="15">
        <v>61.860564756295076</v>
      </c>
      <c r="EJ35" s="15">
        <v>-15.047897737036635</v>
      </c>
      <c r="EK35" s="15">
        <f t="shared" si="9"/>
        <v>206.50500449414855</v>
      </c>
      <c r="EL35" s="16"/>
      <c r="EM35" s="15">
        <v>5.8227908540901012</v>
      </c>
      <c r="EN35" s="15">
        <v>180.12410639509054</v>
      </c>
      <c r="EO35" s="15">
        <v>-203.98830338390937</v>
      </c>
      <c r="EP35" s="15">
        <v>-78.788492394909355</v>
      </c>
      <c r="EQ35" s="15">
        <v>-23.861075064909294</v>
      </c>
      <c r="ER35" s="15"/>
      <c r="ES35" s="15"/>
      <c r="ET35" s="15"/>
      <c r="EU35" s="15"/>
      <c r="EV35" s="15"/>
      <c r="EW35" s="15"/>
      <c r="EX35" s="15"/>
      <c r="EY35" s="15">
        <f t="shared" si="10"/>
        <v>-120.69097359454739</v>
      </c>
      <c r="EZ35" s="16"/>
    </row>
    <row r="36" spans="2:156" x14ac:dyDescent="0.25">
      <c r="B36" s="692" t="s">
        <v>736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/>
      <c r="ES36" s="15"/>
      <c r="ET36" s="15"/>
      <c r="EU36" s="15"/>
      <c r="EV36" s="15"/>
      <c r="EW36" s="15"/>
      <c r="EX36" s="15"/>
      <c r="EY36" s="15">
        <f t="shared" si="10"/>
        <v>-240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2">+SUM(D38:D40)</f>
        <v>8.4600060290540569E-10</v>
      </c>
      <c r="E37" s="15">
        <f t="shared" si="182"/>
        <v>74.280422090000002</v>
      </c>
      <c r="F37" s="15">
        <f t="shared" si="182"/>
        <v>20.113137800000001</v>
      </c>
      <c r="G37" s="15">
        <f t="shared" si="182"/>
        <v>0</v>
      </c>
      <c r="H37" s="15">
        <f t="shared" si="182"/>
        <v>0</v>
      </c>
      <c r="I37" s="15">
        <f t="shared" si="182"/>
        <v>-50.000000004437744</v>
      </c>
      <c r="J37" s="15">
        <f t="shared" si="182"/>
        <v>25.075555561107475</v>
      </c>
      <c r="K37" s="15">
        <f t="shared" si="182"/>
        <v>0</v>
      </c>
      <c r="L37" s="15">
        <f t="shared" si="182"/>
        <v>25.08223611</v>
      </c>
      <c r="M37" s="15">
        <f t="shared" si="182"/>
        <v>-74.999999998894197</v>
      </c>
      <c r="N37" s="15">
        <f t="shared" si="182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3">+SUM(R38:R40)</f>
        <v>8.3600003328641037E-2</v>
      </c>
      <c r="S37" s="15">
        <f t="shared" si="183"/>
        <v>7.7458329999991804E-2</v>
      </c>
      <c r="T37" s="15">
        <f t="shared" si="183"/>
        <v>-7.2814287932487787E-10</v>
      </c>
      <c r="U37" s="15">
        <f t="shared" si="183"/>
        <v>0.16379225332864422</v>
      </c>
      <c r="V37" s="15">
        <f t="shared" si="183"/>
        <v>7.7458328890514849E-2</v>
      </c>
      <c r="W37" s="15">
        <f t="shared" si="183"/>
        <v>49.080513886765999</v>
      </c>
      <c r="X37" s="15">
        <f t="shared" si="183"/>
        <v>-4.9999999955620522</v>
      </c>
      <c r="Y37" s="15">
        <f t="shared" si="183"/>
        <v>-1.9926805566713544</v>
      </c>
      <c r="Z37" s="15">
        <f t="shared" si="183"/>
        <v>7.0098583300000001</v>
      </c>
      <c r="AA37" s="15">
        <f t="shared" si="183"/>
        <v>-14.999999996671539</v>
      </c>
      <c r="AB37" s="15">
        <f t="shared" si="183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4">+SUM(AF38:AF40)</f>
        <v>10.021125</v>
      </c>
      <c r="AG37" s="15">
        <f t="shared" si="184"/>
        <v>10.01885</v>
      </c>
      <c r="AH37" s="15">
        <f t="shared" si="184"/>
        <v>-9.9999999966713542</v>
      </c>
      <c r="AI37" s="15">
        <f t="shared" si="184"/>
        <v>-7.9859166699999999</v>
      </c>
      <c r="AJ37" s="15">
        <f t="shared" si="184"/>
        <v>-4.972639997780508</v>
      </c>
      <c r="AK37" s="15">
        <f t="shared" si="184"/>
        <v>10.021883328477784</v>
      </c>
      <c r="AL37" s="15">
        <f t="shared" si="184"/>
        <v>10.04903889</v>
      </c>
      <c r="AM37" s="15">
        <f t="shared" si="184"/>
        <v>-9.9957750000000001</v>
      </c>
      <c r="AN37" s="15">
        <f t="shared" si="184"/>
        <v>3.7499966715395239E-3</v>
      </c>
      <c r="AO37" s="15">
        <f t="shared" si="184"/>
        <v>-2.0716083299793997</v>
      </c>
      <c r="AP37" s="15">
        <f t="shared" si="184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5">+SUM(AT38:AT40)</f>
        <v>5.0070416699999996</v>
      </c>
      <c r="AU37" s="15">
        <f t="shared" si="185"/>
        <v>0</v>
      </c>
      <c r="AV37" s="15">
        <f t="shared" si="185"/>
        <v>5.1389866699999995</v>
      </c>
      <c r="AW37" s="15">
        <f t="shared" si="185"/>
        <v>0</v>
      </c>
      <c r="AX37" s="15">
        <f t="shared" si="185"/>
        <v>0</v>
      </c>
      <c r="AY37" s="15">
        <f t="shared" si="185"/>
        <v>-1.5686829613059672E-10</v>
      </c>
      <c r="AZ37" s="15">
        <f t="shared" si="185"/>
        <v>0</v>
      </c>
      <c r="BA37" s="15">
        <f t="shared" si="185"/>
        <v>0</v>
      </c>
      <c r="BB37" s="15">
        <f t="shared" si="185"/>
        <v>0</v>
      </c>
      <c r="BC37" s="15">
        <f t="shared" si="185"/>
        <v>0</v>
      </c>
      <c r="BD37" s="15">
        <f t="shared" si="185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6">+SUM(BH38:BH40)</f>
        <v>0</v>
      </c>
      <c r="BI37" s="15">
        <f t="shared" si="186"/>
        <v>0</v>
      </c>
      <c r="BJ37" s="15">
        <f t="shared" si="186"/>
        <v>0</v>
      </c>
      <c r="BK37" s="15">
        <f t="shared" si="186"/>
        <v>0</v>
      </c>
      <c r="BL37" s="15">
        <f t="shared" si="186"/>
        <v>0</v>
      </c>
      <c r="BM37" s="15">
        <f t="shared" si="186"/>
        <v>0</v>
      </c>
      <c r="BN37" s="15">
        <f t="shared" si="186"/>
        <v>0</v>
      </c>
      <c r="BO37" s="15">
        <f t="shared" si="186"/>
        <v>0</v>
      </c>
      <c r="BP37" s="15">
        <f t="shared" si="186"/>
        <v>0</v>
      </c>
      <c r="BQ37" s="15">
        <f t="shared" si="186"/>
        <v>0</v>
      </c>
      <c r="BR37" s="15">
        <f t="shared" si="186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87">+SUM(BV38:BV40)</f>
        <v>0</v>
      </c>
      <c r="BW37" s="15">
        <f t="shared" si="187"/>
        <v>0</v>
      </c>
      <c r="BX37" s="15">
        <f t="shared" si="187"/>
        <v>0</v>
      </c>
      <c r="BY37" s="15">
        <f t="shared" si="187"/>
        <v>0</v>
      </c>
      <c r="BZ37" s="15">
        <f t="shared" si="187"/>
        <v>0</v>
      </c>
      <c r="CA37" s="15">
        <f t="shared" si="187"/>
        <v>0</v>
      </c>
      <c r="CB37" s="15">
        <f t="shared" si="187"/>
        <v>0</v>
      </c>
      <c r="CC37" s="15">
        <f t="shared" si="187"/>
        <v>0</v>
      </c>
      <c r="CD37" s="15">
        <f t="shared" si="187"/>
        <v>0</v>
      </c>
      <c r="CE37" s="15">
        <f t="shared" si="187"/>
        <v>0</v>
      </c>
      <c r="CF37" s="15">
        <f t="shared" si="187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88">+SUM(CJ38:CJ40)</f>
        <v>0</v>
      </c>
      <c r="CK37" s="15">
        <f t="shared" si="188"/>
        <v>0</v>
      </c>
      <c r="CL37" s="15">
        <f t="shared" si="188"/>
        <v>0</v>
      </c>
      <c r="CM37" s="15">
        <f t="shared" si="188"/>
        <v>0</v>
      </c>
      <c r="CN37" s="15">
        <f t="shared" si="188"/>
        <v>0</v>
      </c>
      <c r="CO37" s="15">
        <f t="shared" si="188"/>
        <v>0</v>
      </c>
      <c r="CP37" s="15">
        <f t="shared" si="188"/>
        <v>0</v>
      </c>
      <c r="CQ37" s="15">
        <f t="shared" si="188"/>
        <v>0</v>
      </c>
      <c r="CR37" s="15">
        <f t="shared" si="188"/>
        <v>0</v>
      </c>
      <c r="CS37" s="15">
        <f t="shared" si="188"/>
        <v>0</v>
      </c>
      <c r="CT37" s="15">
        <f t="shared" si="188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89">+SUM(CX38:CX40)</f>
        <v>0</v>
      </c>
      <c r="CY37" s="15">
        <f t="shared" si="189"/>
        <v>0</v>
      </c>
      <c r="CZ37" s="15">
        <f t="shared" si="189"/>
        <v>0</v>
      </c>
      <c r="DA37" s="15">
        <f t="shared" si="189"/>
        <v>0</v>
      </c>
      <c r="DB37" s="15">
        <f t="shared" si="189"/>
        <v>0</v>
      </c>
      <c r="DC37" s="15">
        <f t="shared" si="189"/>
        <v>0</v>
      </c>
      <c r="DD37" s="15">
        <f t="shared" si="189"/>
        <v>0</v>
      </c>
      <c r="DE37" s="15">
        <f t="shared" si="189"/>
        <v>0</v>
      </c>
      <c r="DF37" s="15">
        <f t="shared" si="189"/>
        <v>0</v>
      </c>
      <c r="DG37" s="15">
        <f t="shared" si="189"/>
        <v>0</v>
      </c>
      <c r="DH37" s="15">
        <f t="shared" si="189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0">+SUM(DL38:DL40)</f>
        <v>0</v>
      </c>
      <c r="DM37" s="15">
        <f t="shared" si="190"/>
        <v>0</v>
      </c>
      <c r="DN37" s="15">
        <f t="shared" si="190"/>
        <v>0</v>
      </c>
      <c r="DO37" s="15">
        <f t="shared" si="190"/>
        <v>0</v>
      </c>
      <c r="DP37" s="15">
        <f t="shared" si="190"/>
        <v>0</v>
      </c>
      <c r="DQ37" s="15">
        <f t="shared" si="190"/>
        <v>0</v>
      </c>
      <c r="DR37" s="15">
        <f t="shared" si="190"/>
        <v>0</v>
      </c>
      <c r="DS37" s="15">
        <f t="shared" si="190"/>
        <v>0</v>
      </c>
      <c r="DT37" s="15">
        <f t="shared" si="190"/>
        <v>0</v>
      </c>
      <c r="DU37" s="15">
        <f t="shared" si="190"/>
        <v>0</v>
      </c>
      <c r="DV37" s="15">
        <f t="shared" si="190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1">+SUM(DZ38:DZ40)</f>
        <v>0</v>
      </c>
      <c r="EA37" s="15">
        <f t="shared" si="191"/>
        <v>0</v>
      </c>
      <c r="EB37" s="15">
        <f t="shared" si="191"/>
        <v>0</v>
      </c>
      <c r="EC37" s="15">
        <f t="shared" si="191"/>
        <v>0</v>
      </c>
      <c r="ED37" s="15">
        <f t="shared" si="191"/>
        <v>0</v>
      </c>
      <c r="EE37" s="15">
        <f t="shared" si="191"/>
        <v>0</v>
      </c>
      <c r="EF37" s="15">
        <f t="shared" si="191"/>
        <v>0</v>
      </c>
      <c r="EG37" s="15">
        <f t="shared" si="191"/>
        <v>0</v>
      </c>
      <c r="EH37" s="15">
        <f t="shared" si="191"/>
        <v>0</v>
      </c>
      <c r="EI37" s="15">
        <f t="shared" si="191"/>
        <v>0</v>
      </c>
      <c r="EJ37" s="15">
        <f t="shared" si="191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192">+SUM(EN38:EN40)</f>
        <v>0</v>
      </c>
      <c r="EO37" s="15">
        <f t="shared" si="192"/>
        <v>0</v>
      </c>
      <c r="EP37" s="15">
        <f t="shared" si="192"/>
        <v>0</v>
      </c>
      <c r="EQ37" s="15">
        <f t="shared" si="192"/>
        <v>0</v>
      </c>
      <c r="ER37" s="15"/>
      <c r="ES37" s="15"/>
      <c r="ET37" s="15"/>
      <c r="EU37" s="15"/>
      <c r="EV37" s="15"/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/>
      <c r="ES38" s="15"/>
      <c r="ET38" s="15"/>
      <c r="EU38" s="15"/>
      <c r="EV38" s="15"/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/>
      <c r="ES39" s="15"/>
      <c r="ET39" s="15"/>
      <c r="EU39" s="15"/>
      <c r="EV39" s="15"/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/>
      <c r="ES40" s="15"/>
      <c r="ET40" s="15"/>
      <c r="EU40" s="15"/>
      <c r="EV40" s="15"/>
      <c r="EW40" s="15"/>
      <c r="EX40" s="15"/>
      <c r="EY40" s="15">
        <f t="shared" si="10"/>
        <v>0</v>
      </c>
      <c r="EZ40" s="16"/>
    </row>
    <row r="41" spans="2:156" x14ac:dyDescent="0.25">
      <c r="B41" s="692" t="s">
        <v>732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/>
      <c r="ES41" s="15"/>
      <c r="ET41" s="15"/>
      <c r="EU41" s="15"/>
      <c r="EV41" s="15"/>
      <c r="EW41" s="15"/>
      <c r="EX41" s="15"/>
      <c r="EY41" s="15">
        <f t="shared" si="10"/>
        <v>-2.6801960000000022</v>
      </c>
      <c r="EZ41" s="16"/>
    </row>
    <row r="42" spans="2:156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737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/>
      <c r="ES43" s="24"/>
      <c r="ET43" s="24"/>
      <c r="EU43" s="24"/>
      <c r="EV43" s="24"/>
      <c r="EW43" s="24"/>
      <c r="EX43" s="24"/>
      <c r="EY43" s="24">
        <f t="shared" si="10"/>
        <v>219.51124463000008</v>
      </c>
      <c r="EZ43" s="685"/>
    </row>
    <row r="44" spans="2:156" x14ac:dyDescent="0.25">
      <c r="B44" s="114" t="s">
        <v>731</v>
      </c>
    </row>
    <row r="45" spans="2:156" x14ac:dyDescent="0.25">
      <c r="B45" s="114" t="s">
        <v>738</v>
      </c>
    </row>
    <row r="48" spans="2:156" x14ac:dyDescent="0.25">
      <c r="EM48" s="9">
        <v>50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C44:EZ91 C20:EQ43 EY20:EZ43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A42"/>
  <sheetViews>
    <sheetView zoomScaleNormal="100" workbookViewId="0">
      <pane xSplit="2" ySplit="6" topLeftCell="EO21" activePane="bottomRight" state="frozen"/>
      <selection activeCell="B3" sqref="B3"/>
      <selection pane="topRight" activeCell="B3" sqref="B3"/>
      <selection pane="bottomLeft" activeCell="B3" sqref="B3"/>
      <selection pane="bottomRight" activeCell="EY34" sqref="EY3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7" width="10.140625" style="9" customWidth="1"/>
    <col min="148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687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7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47.513306600000249</v>
      </c>
      <c r="EB7" s="542">
        <v>-34.598578389999489</v>
      </c>
      <c r="EC7" s="542">
        <v>77.600483010000062</v>
      </c>
      <c r="ED7" s="542">
        <v>-262.96361833000043</v>
      </c>
      <c r="EE7" s="542">
        <v>-27.958952340000906</v>
      </c>
      <c r="EF7" s="542">
        <v>-5.5769246400012094</v>
      </c>
      <c r="EG7" s="542">
        <v>-22.497837729997684</v>
      </c>
      <c r="EH7" s="542">
        <v>10.003912759999309</v>
      </c>
      <c r="EI7" s="542">
        <v>28.17478296999883</v>
      </c>
      <c r="EJ7" s="542">
        <v>155.49706314000127</v>
      </c>
      <c r="EK7" s="542">
        <f t="shared" ref="EK7:EK40" si="9">+SUM(DY7:EJ7)</f>
        <v>-203.5654824999998</v>
      </c>
      <c r="EL7" s="573"/>
      <c r="EM7" s="542">
        <v>161.76262090999995</v>
      </c>
      <c r="EN7" s="542">
        <v>-322.73455861999969</v>
      </c>
      <c r="EO7" s="542">
        <v>70.63199929999962</v>
      </c>
      <c r="EP7" s="542">
        <v>3.4178237233334698</v>
      </c>
      <c r="EQ7" s="542">
        <v>-118.68111396934989</v>
      </c>
      <c r="ER7" s="542"/>
      <c r="ES7" s="542"/>
      <c r="ET7" s="542"/>
      <c r="EU7" s="542"/>
      <c r="EV7" s="542"/>
      <c r="EW7" s="542"/>
      <c r="EX7" s="542"/>
      <c r="EY7" s="542">
        <f t="shared" ref="EY7:EY40" si="10">+SUM(EM7:EX7)</f>
        <v>-205.60322865601654</v>
      </c>
      <c r="EZ7" s="573"/>
      <c r="FA7" s="708"/>
    </row>
    <row r="8" spans="2:157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/>
      <c r="ES8" s="521"/>
      <c r="ET8" s="521"/>
      <c r="EU8" s="521"/>
      <c r="EV8" s="521"/>
      <c r="EW8" s="521"/>
      <c r="EX8" s="521"/>
      <c r="EY8" s="521">
        <f t="shared" si="10"/>
        <v>119.93751106000001</v>
      </c>
      <c r="EZ8" s="684"/>
      <c r="FA8" s="708"/>
    </row>
    <row r="9" spans="2:157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/>
      <c r="ES9" s="518"/>
      <c r="ET9" s="518"/>
      <c r="EU9" s="518"/>
      <c r="EV9" s="518"/>
      <c r="EW9" s="518"/>
      <c r="EX9" s="518"/>
      <c r="EY9" s="518">
        <f t="shared" si="10"/>
        <v>86.418917320000006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>
        <f t="shared" si="32"/>
        <v>13.037483180000001</v>
      </c>
      <c r="ER10" s="518"/>
      <c r="ES10" s="518"/>
      <c r="ET10" s="518"/>
      <c r="EU10" s="518"/>
      <c r="EV10" s="518"/>
      <c r="EW10" s="518"/>
      <c r="EX10" s="518"/>
      <c r="EY10" s="518">
        <f t="shared" si="10"/>
        <v>33.51859374</v>
      </c>
      <c r="EZ10" s="519"/>
      <c r="FA10" s="708"/>
    </row>
    <row r="11" spans="2:157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/>
      <c r="ES11" s="518"/>
      <c r="ET11" s="518"/>
      <c r="EU11" s="518"/>
      <c r="EV11" s="518"/>
      <c r="EW11" s="518"/>
      <c r="EX11" s="518"/>
      <c r="EY11" s="518">
        <f t="shared" si="10"/>
        <v>29.663935200000004</v>
      </c>
      <c r="EZ11" s="519"/>
      <c r="FA11" s="708"/>
    </row>
    <row r="12" spans="2:157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/>
      <c r="ES12" s="518"/>
      <c r="ET12" s="518"/>
      <c r="EU12" s="518"/>
      <c r="EV12" s="518"/>
      <c r="EW12" s="518"/>
      <c r="EX12" s="518"/>
      <c r="EY12" s="518">
        <f t="shared" si="10"/>
        <v>3.85465854</v>
      </c>
      <c r="EZ12" s="519"/>
      <c r="FA12" s="708"/>
    </row>
    <row r="13" spans="2:157" ht="15.75" x14ac:dyDescent="0.25">
      <c r="B13" s="695" t="s">
        <v>739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-186.14266890499991</v>
      </c>
      <c r="EA16" s="542">
        <f t="shared" si="42"/>
        <v>72.988766330000246</v>
      </c>
      <c r="EB16" s="542">
        <f t="shared" si="42"/>
        <v>-13.077219319999489</v>
      </c>
      <c r="EC16" s="542">
        <f t="shared" si="42"/>
        <v>103.71527420000007</v>
      </c>
      <c r="ED16" s="542">
        <f t="shared" si="42"/>
        <v>-243.08917265000042</v>
      </c>
      <c r="EE16" s="542">
        <f t="shared" si="42"/>
        <v>-5.2977670800009022</v>
      </c>
      <c r="EF16" s="542">
        <f t="shared" si="42"/>
        <v>19.10398160999879</v>
      </c>
      <c r="EG16" s="542">
        <f t="shared" si="42"/>
        <v>5.6299352200023165</v>
      </c>
      <c r="EH16" s="542">
        <f t="shared" si="42"/>
        <v>31.867270179999309</v>
      </c>
      <c r="EI16" s="542">
        <f t="shared" si="42"/>
        <v>58.426643949998827</v>
      </c>
      <c r="EJ16" s="542">
        <f t="shared" si="42"/>
        <v>182.55256853000128</v>
      </c>
      <c r="EK16" s="542">
        <f t="shared" si="9"/>
        <v>89.947812493000185</v>
      </c>
      <c r="EL16" s="573"/>
      <c r="EM16" s="542">
        <f>+EM8+EM7</f>
        <v>180.79788438999995</v>
      </c>
      <c r="EN16" s="542">
        <f t="shared" ref="EN16:EX16" si="43">+EN8+EN7</f>
        <v>-299.16980338999969</v>
      </c>
      <c r="EO16" s="542">
        <f t="shared" si="43"/>
        <v>94.735819719999625</v>
      </c>
      <c r="EP16" s="542">
        <f t="shared" si="43"/>
        <v>24.363637063333471</v>
      </c>
      <c r="EQ16" s="542">
        <f t="shared" si="43"/>
        <v>-86.393255379349895</v>
      </c>
      <c r="ER16" s="542"/>
      <c r="ES16" s="542"/>
      <c r="ET16" s="542"/>
      <c r="EU16" s="542"/>
      <c r="EV16" s="542"/>
      <c r="EW16" s="542"/>
      <c r="EX16" s="542"/>
      <c r="EY16" s="542">
        <f t="shared" si="10"/>
        <v>-85.665717596016535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-199.33428190499984</v>
      </c>
      <c r="EA17" s="542">
        <f t="shared" si="53"/>
        <v>22.32650333000031</v>
      </c>
      <c r="EB17" s="542">
        <f t="shared" si="53"/>
        <v>33.979245680000396</v>
      </c>
      <c r="EC17" s="542">
        <f t="shared" si="53"/>
        <v>212.9320752000001</v>
      </c>
      <c r="ED17" s="542">
        <f t="shared" si="53"/>
        <v>-197.07751765000043</v>
      </c>
      <c r="EE17" s="542">
        <f t="shared" si="53"/>
        <v>44.500014919998961</v>
      </c>
      <c r="EF17" s="542">
        <f t="shared" si="53"/>
        <v>13.763291609998795</v>
      </c>
      <c r="EG17" s="542">
        <f t="shared" si="53"/>
        <v>8.5883592200022463</v>
      </c>
      <c r="EH17" s="542">
        <f t="shared" si="53"/>
        <v>3.5028911799996614</v>
      </c>
      <c r="EI17" s="542">
        <f t="shared" si="53"/>
        <v>80.584010949998401</v>
      </c>
      <c r="EJ17" s="542">
        <f t="shared" si="53"/>
        <v>39.180307690001655</v>
      </c>
      <c r="EK17" s="542">
        <f t="shared" si="9"/>
        <v>326.51084965300026</v>
      </c>
      <c r="EL17" s="573"/>
      <c r="EM17" s="542">
        <f>+EM18+EM30+EM32</f>
        <v>344.73406554999968</v>
      </c>
      <c r="EN17" s="542">
        <f t="shared" ref="EN17:EX17" si="54">+EN18+EN30+EN32</f>
        <v>-359.77248519999961</v>
      </c>
      <c r="EO17" s="542">
        <f t="shared" si="54"/>
        <v>42.686467219999685</v>
      </c>
      <c r="EP17" s="542">
        <f t="shared" si="54"/>
        <v>-23.698708066666335</v>
      </c>
      <c r="EQ17" s="542">
        <f t="shared" si="54"/>
        <v>-16.460843209350223</v>
      </c>
      <c r="ER17" s="542"/>
      <c r="ES17" s="542"/>
      <c r="ET17" s="542"/>
      <c r="EU17" s="542"/>
      <c r="EV17" s="542"/>
      <c r="EW17" s="542"/>
      <c r="EX17" s="542"/>
      <c r="EY17" s="542">
        <f t="shared" si="10"/>
        <v>-12.511503706016796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>
        <f t="shared" si="65"/>
        <v>1.9752218100000001</v>
      </c>
      <c r="ER18" s="520"/>
      <c r="ES18" s="520"/>
      <c r="ET18" s="520"/>
      <c r="EU18" s="520"/>
      <c r="EV18" s="520"/>
      <c r="EW18" s="520"/>
      <c r="EX18" s="520"/>
      <c r="EY18" s="520">
        <f t="shared" si="10"/>
        <v>15.04385332</v>
      </c>
      <c r="EZ18" s="704"/>
      <c r="FA18" s="708"/>
    </row>
    <row r="19" spans="2:157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>
        <f t="shared" si="76"/>
        <v>1.9752218100000001</v>
      </c>
      <c r="ER19" s="518"/>
      <c r="ES19" s="518"/>
      <c r="ET19" s="518"/>
      <c r="EU19" s="518"/>
      <c r="EV19" s="518"/>
      <c r="EW19" s="518"/>
      <c r="EX19" s="518"/>
      <c r="EY19" s="518">
        <f t="shared" si="10"/>
        <v>15.04385332</v>
      </c>
      <c r="EZ19" s="519"/>
      <c r="FA19" s="708"/>
    </row>
    <row r="20" spans="2:157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/>
      <c r="ES20" s="518"/>
      <c r="ET20" s="518"/>
      <c r="EU20" s="518"/>
      <c r="EV20" s="518"/>
      <c r="EW20" s="518"/>
      <c r="EX20" s="518"/>
      <c r="EY20" s="518">
        <f t="shared" si="10"/>
        <v>5.2786315100000003</v>
      </c>
      <c r="EZ20" s="519"/>
      <c r="FA20" s="708"/>
    </row>
    <row r="21" spans="2:157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/>
      <c r="ES22" s="518"/>
      <c r="ET22" s="518"/>
      <c r="EU22" s="518"/>
      <c r="EV22" s="518"/>
      <c r="EW22" s="518"/>
      <c r="EX22" s="518"/>
      <c r="EY22" s="518">
        <f t="shared" si="10"/>
        <v>9.7652218099999999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hidden="1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>
        <f t="shared" si="87"/>
        <v>24.764321549999998</v>
      </c>
      <c r="ER30" s="20"/>
      <c r="ES30" s="20"/>
      <c r="ET30" s="20"/>
      <c r="EU30" s="20"/>
      <c r="EV30" s="20"/>
      <c r="EW30" s="20"/>
      <c r="EX30" s="20"/>
      <c r="EY30" s="20">
        <f t="shared" si="10"/>
        <v>163.13393126</v>
      </c>
      <c r="EZ30" s="574"/>
      <c r="FA30" s="708"/>
    </row>
    <row r="31" spans="2:157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/>
      <c r="ES31" s="15"/>
      <c r="ET31" s="15"/>
      <c r="EU31" s="15"/>
      <c r="EV31" s="15"/>
      <c r="EW31" s="15"/>
      <c r="EX31" s="15"/>
      <c r="EY31" s="15">
        <f t="shared" si="10"/>
        <v>163.13393126</v>
      </c>
      <c r="EZ31" s="16"/>
      <c r="FA31" s="708"/>
    </row>
    <row r="32" spans="2:157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-223.22748705499984</v>
      </c>
      <c r="EA32" s="20">
        <f t="shared" ref="EA32" si="188">+EA33+EA38+EA39+EA35</f>
        <v>-8.0591186999996829</v>
      </c>
      <c r="EB32" s="20">
        <f t="shared" ref="EB32" si="189">+EB33+EB38+EB39+EB35</f>
        <v>18.238107520000398</v>
      </c>
      <c r="EC32" s="20">
        <f t="shared" ref="EC32" si="190">+EC33+EC38+EC39+EC35</f>
        <v>186.85787697000009</v>
      </c>
      <c r="ED32" s="20">
        <f t="shared" ref="ED32" si="191">+ED33+ED38+ED39+ED35</f>
        <v>-229.29765705000042</v>
      </c>
      <c r="EE32" s="20">
        <f t="shared" ref="EE32" si="192">+EE33+EE38+EE39+EE35</f>
        <v>17.311734339998953</v>
      </c>
      <c r="EF32" s="20">
        <f t="shared" ref="EF32" si="193">+EF33+EF38+EF39+EF35</f>
        <v>-19.424679150001204</v>
      </c>
      <c r="EG32" s="20">
        <f t="shared" ref="EG32" si="194">+EG33+EG38+EG39+EG35</f>
        <v>-34.014280579997759</v>
      </c>
      <c r="EH32" s="20">
        <f t="shared" ref="EH32" si="195">+EH33+EH38+EH39+EH35</f>
        <v>-29.145123060000333</v>
      </c>
      <c r="EI32" s="20">
        <f t="shared" ref="EI32" si="196">+EI33+EI38+EI39+EI35</f>
        <v>34.934611139998395</v>
      </c>
      <c r="EJ32" s="20">
        <f t="shared" ref="EJ32" si="197">+EJ33+EJ38+EJ39+EJ35</f>
        <v>-15.56503559999835</v>
      </c>
      <c r="EK32" s="20">
        <f t="shared" si="9"/>
        <v>-53.416868186999807</v>
      </c>
      <c r="EL32" s="574"/>
      <c r="EM32" s="20">
        <f>+EM33+EM38+EM39+EM35</f>
        <v>294.8970598199997</v>
      </c>
      <c r="EN32" s="20">
        <f t="shared" ref="EN32" si="198">+EN33+EN38+EN39+EN35</f>
        <v>-396.75186262999961</v>
      </c>
      <c r="EO32" s="20">
        <f t="shared" ref="EO32" si="199">+EO33+EO38+EO39+EO35</f>
        <v>5.1233110499996819</v>
      </c>
      <c r="EP32" s="20">
        <f t="shared" ref="EP32" si="200">+EP33+EP38+EP39+EP35</f>
        <v>-50.757409956666336</v>
      </c>
      <c r="EQ32" s="20">
        <f t="shared" ref="EQ32" si="201">+EQ33+EQ38+EQ39+EQ35</f>
        <v>-43.200386569350222</v>
      </c>
      <c r="ER32" s="20"/>
      <c r="ES32" s="20"/>
      <c r="ET32" s="20"/>
      <c r="EU32" s="20"/>
      <c r="EV32" s="20"/>
      <c r="EW32" s="20"/>
      <c r="EX32" s="20"/>
      <c r="EY32" s="20">
        <f t="shared" si="10"/>
        <v>-190.68928828601679</v>
      </c>
      <c r="EZ32" s="574"/>
      <c r="FA32" s="708"/>
    </row>
    <row r="33" spans="2:157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-226.96490605499983</v>
      </c>
      <c r="EA33" s="15">
        <v>-13.190881699999686</v>
      </c>
      <c r="EB33" s="15">
        <v>-44.247245549999604</v>
      </c>
      <c r="EC33" s="15">
        <v>185.75191497000009</v>
      </c>
      <c r="ED33" s="15">
        <v>-233.69739405000041</v>
      </c>
      <c r="EE33" s="15">
        <v>31.417582339998951</v>
      </c>
      <c r="EF33" s="15">
        <v>-27.75530287406853</v>
      </c>
      <c r="EG33" s="15">
        <v>-31.421438579997762</v>
      </c>
      <c r="EH33" s="15">
        <v>-23.25413906000033</v>
      </c>
      <c r="EI33" s="15">
        <v>26.999440139998395</v>
      </c>
      <c r="EJ33" s="15">
        <v>-24.989604599998348</v>
      </c>
      <c r="EK33" s="15">
        <f t="shared" si="9"/>
        <v>-128.84033498106714</v>
      </c>
      <c r="EL33" s="16"/>
      <c r="EM33" s="15">
        <v>236.3474416599997</v>
      </c>
      <c r="EN33" s="15">
        <v>-392.3434976299996</v>
      </c>
      <c r="EO33" s="15">
        <v>2.8053110499996801</v>
      </c>
      <c r="EP33" s="15">
        <v>-48.12350129666634</v>
      </c>
      <c r="EQ33" s="15">
        <v>-43.35084256935022</v>
      </c>
      <c r="ER33" s="15"/>
      <c r="ES33" s="15"/>
      <c r="ET33" s="15"/>
      <c r="EU33" s="15"/>
      <c r="EV33" s="15"/>
      <c r="EW33" s="15"/>
      <c r="EX33" s="15"/>
      <c r="EY33" s="15">
        <f t="shared" si="10"/>
        <v>-244.66508878601678</v>
      </c>
      <c r="EZ33" s="16"/>
      <c r="FA33" s="708"/>
    </row>
    <row r="34" spans="2:157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5.5949791800006494</v>
      </c>
      <c r="EA34" s="15">
        <v>14.179804880000169</v>
      </c>
      <c r="EB34" s="15">
        <v>10.10420900000004</v>
      </c>
      <c r="EC34" s="15">
        <v>28.600064860000195</v>
      </c>
      <c r="ED34" s="15">
        <v>-5.0425605800001563</v>
      </c>
      <c r="EE34" s="15">
        <v>13.807946789998354</v>
      </c>
      <c r="EF34" s="15">
        <v>-16.869414424068339</v>
      </c>
      <c r="EG34" s="15">
        <v>-19.221849149997858</v>
      </c>
      <c r="EH34" s="15">
        <v>7.2006516033329717</v>
      </c>
      <c r="EI34" s="15">
        <v>-1.4846935173348967</v>
      </c>
      <c r="EJ34" s="15">
        <v>-32.215744829998215</v>
      </c>
      <c r="EK34" s="15">
        <f t="shared" si="9"/>
        <v>168.74957752493256</v>
      </c>
      <c r="EL34" s="16"/>
      <c r="EM34" s="15">
        <v>54.723420039999596</v>
      </c>
      <c r="EN34" s="15">
        <v>-25.565457349999406</v>
      </c>
      <c r="EO34" s="15">
        <v>-21.691558300001248</v>
      </c>
      <c r="EP34" s="15">
        <v>-4.1621327399990502</v>
      </c>
      <c r="EQ34" s="15">
        <v>-57.533125900461769</v>
      </c>
      <c r="ER34" s="15"/>
      <c r="ES34" s="15"/>
      <c r="ET34" s="15"/>
      <c r="EU34" s="15"/>
      <c r="EV34" s="15"/>
      <c r="EW34" s="15"/>
      <c r="EX34" s="15"/>
      <c r="EY34" s="15">
        <f t="shared" si="10"/>
        <v>-54.228854250461879</v>
      </c>
      <c r="EZ34" s="16"/>
      <c r="FA34" s="708"/>
    </row>
    <row r="35" spans="2:157" x14ac:dyDescent="0.25">
      <c r="B35" s="692" t="s">
        <v>685</v>
      </c>
      <c r="C35" s="15">
        <f>+SUM(C36:C37)</f>
        <v>-4.0632587650370997</v>
      </c>
      <c r="D35" s="15">
        <f t="shared" ref="D35:N35" si="202">+SUM(D36:D37)</f>
        <v>0</v>
      </c>
      <c r="E35" s="15">
        <f t="shared" si="202"/>
        <v>0</v>
      </c>
      <c r="F35" s="15">
        <f t="shared" si="202"/>
        <v>0</v>
      </c>
      <c r="G35" s="15">
        <f t="shared" si="202"/>
        <v>4.08736605</v>
      </c>
      <c r="H35" s="15">
        <f t="shared" si="202"/>
        <v>0</v>
      </c>
      <c r="I35" s="15">
        <f t="shared" si="202"/>
        <v>0</v>
      </c>
      <c r="J35" s="15">
        <f t="shared" si="202"/>
        <v>0</v>
      </c>
      <c r="K35" s="15">
        <f t="shared" si="202"/>
        <v>0</v>
      </c>
      <c r="L35" s="15">
        <f t="shared" si="202"/>
        <v>0</v>
      </c>
      <c r="M35" s="15">
        <f t="shared" si="202"/>
        <v>0</v>
      </c>
      <c r="N35" s="15">
        <f t="shared" si="202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3">+SUM(R36:R37)</f>
        <v>0</v>
      </c>
      <c r="S35" s="15">
        <f t="shared" si="203"/>
        <v>0</v>
      </c>
      <c r="T35" s="15">
        <f t="shared" si="203"/>
        <v>0</v>
      </c>
      <c r="U35" s="15">
        <f t="shared" si="203"/>
        <v>0</v>
      </c>
      <c r="V35" s="15">
        <f t="shared" si="203"/>
        <v>0</v>
      </c>
      <c r="W35" s="15">
        <f t="shared" si="203"/>
        <v>0</v>
      </c>
      <c r="X35" s="15">
        <f t="shared" si="203"/>
        <v>0</v>
      </c>
      <c r="Y35" s="15">
        <f t="shared" si="203"/>
        <v>0</v>
      </c>
      <c r="Z35" s="15">
        <f t="shared" si="203"/>
        <v>0</v>
      </c>
      <c r="AA35" s="15">
        <f t="shared" si="203"/>
        <v>0</v>
      </c>
      <c r="AB35" s="15">
        <f t="shared" si="203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4">+SUM(AF36:AF37)</f>
        <v>60</v>
      </c>
      <c r="AG35" s="15">
        <f t="shared" si="204"/>
        <v>0</v>
      </c>
      <c r="AH35" s="15">
        <f t="shared" si="204"/>
        <v>0</v>
      </c>
      <c r="AI35" s="15">
        <f t="shared" si="204"/>
        <v>0</v>
      </c>
      <c r="AJ35" s="15">
        <f t="shared" si="204"/>
        <v>0</v>
      </c>
      <c r="AK35" s="15">
        <f t="shared" si="204"/>
        <v>0</v>
      </c>
      <c r="AL35" s="15">
        <f t="shared" si="204"/>
        <v>0</v>
      </c>
      <c r="AM35" s="15">
        <f t="shared" si="204"/>
        <v>0</v>
      </c>
      <c r="AN35" s="15">
        <f t="shared" si="204"/>
        <v>0</v>
      </c>
      <c r="AO35" s="15">
        <f t="shared" si="204"/>
        <v>0</v>
      </c>
      <c r="AP35" s="15">
        <f t="shared" si="204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5">+SUM(AT36:AT37)</f>
        <v>50.296333329999996</v>
      </c>
      <c r="AU35" s="15">
        <f t="shared" si="205"/>
        <v>0</v>
      </c>
      <c r="AV35" s="15">
        <f t="shared" si="205"/>
        <v>0</v>
      </c>
      <c r="AW35" s="15">
        <f t="shared" si="205"/>
        <v>0</v>
      </c>
      <c r="AX35" s="15">
        <f t="shared" si="205"/>
        <v>0</v>
      </c>
      <c r="AY35" s="15">
        <f t="shared" si="205"/>
        <v>0</v>
      </c>
      <c r="AZ35" s="15">
        <f t="shared" si="205"/>
        <v>0</v>
      </c>
      <c r="BA35" s="15">
        <f t="shared" si="205"/>
        <v>0</v>
      </c>
      <c r="BB35" s="15">
        <f t="shared" si="205"/>
        <v>0</v>
      </c>
      <c r="BC35" s="15">
        <f t="shared" si="205"/>
        <v>0</v>
      </c>
      <c r="BD35" s="15">
        <f t="shared" si="205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6">+SUM(BH36:BH37)</f>
        <v>0</v>
      </c>
      <c r="BI35" s="15">
        <f t="shared" si="206"/>
        <v>0</v>
      </c>
      <c r="BJ35" s="15">
        <f t="shared" si="206"/>
        <v>20.135333329999998</v>
      </c>
      <c r="BK35" s="15">
        <f t="shared" si="206"/>
        <v>-17.179442809999998</v>
      </c>
      <c r="BL35" s="15">
        <f t="shared" si="206"/>
        <v>0</v>
      </c>
      <c r="BM35" s="15">
        <f t="shared" si="206"/>
        <v>0</v>
      </c>
      <c r="BN35" s="15">
        <f t="shared" si="206"/>
        <v>0</v>
      </c>
      <c r="BO35" s="15">
        <f t="shared" si="206"/>
        <v>0</v>
      </c>
      <c r="BP35" s="15">
        <f t="shared" si="206"/>
        <v>0</v>
      </c>
      <c r="BQ35" s="15">
        <f t="shared" si="206"/>
        <v>-17</v>
      </c>
      <c r="BR35" s="15">
        <f t="shared" si="206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7">+SUM(BV36:BV37)</f>
        <v>-20.959400289999998</v>
      </c>
      <c r="BW35" s="15">
        <f t="shared" si="207"/>
        <v>0</v>
      </c>
      <c r="BX35" s="15">
        <f t="shared" si="207"/>
        <v>0</v>
      </c>
      <c r="BY35" s="15">
        <f t="shared" si="207"/>
        <v>34.898514420000005</v>
      </c>
      <c r="BZ35" s="15">
        <f t="shared" si="207"/>
        <v>0</v>
      </c>
      <c r="CA35" s="15">
        <f t="shared" si="207"/>
        <v>0</v>
      </c>
      <c r="CB35" s="15">
        <f t="shared" si="207"/>
        <v>21.209149010000001</v>
      </c>
      <c r="CC35" s="15">
        <f t="shared" si="207"/>
        <v>0</v>
      </c>
      <c r="CD35" s="15">
        <f t="shared" si="207"/>
        <v>0</v>
      </c>
      <c r="CE35" s="15">
        <f t="shared" si="207"/>
        <v>-36</v>
      </c>
      <c r="CF35" s="15">
        <f t="shared" si="207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08">+SUM(CJ36:CJ37)</f>
        <v>0</v>
      </c>
      <c r="CK35" s="15">
        <f t="shared" si="208"/>
        <v>0</v>
      </c>
      <c r="CL35" s="15">
        <f t="shared" si="208"/>
        <v>0</v>
      </c>
      <c r="CM35" s="15">
        <f t="shared" si="208"/>
        <v>36.431339999999999</v>
      </c>
      <c r="CN35" s="15">
        <f t="shared" si="208"/>
        <v>0</v>
      </c>
      <c r="CO35" s="15">
        <f t="shared" si="208"/>
        <v>0</v>
      </c>
      <c r="CP35" s="15">
        <f t="shared" si="208"/>
        <v>0</v>
      </c>
      <c r="CQ35" s="15">
        <f t="shared" si="208"/>
        <v>0</v>
      </c>
      <c r="CR35" s="15">
        <f t="shared" si="208"/>
        <v>0</v>
      </c>
      <c r="CS35" s="15">
        <f t="shared" si="208"/>
        <v>0</v>
      </c>
      <c r="CT35" s="15">
        <f t="shared" si="208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09">+SUM(CX36:CX37)</f>
        <v>-77.832344960353367</v>
      </c>
      <c r="CY35" s="15">
        <f t="shared" si="209"/>
        <v>0</v>
      </c>
      <c r="CZ35" s="15">
        <f t="shared" si="209"/>
        <v>-2.1381023690259275</v>
      </c>
      <c r="DA35" s="15">
        <f t="shared" si="209"/>
        <v>8.9340486199999987</v>
      </c>
      <c r="DB35" s="15">
        <f t="shared" si="209"/>
        <v>0.22695783999999897</v>
      </c>
      <c r="DC35" s="15">
        <f t="shared" si="209"/>
        <v>0</v>
      </c>
      <c r="DD35" s="15">
        <f t="shared" si="209"/>
        <v>8.7301680899999994</v>
      </c>
      <c r="DE35" s="15">
        <f t="shared" si="209"/>
        <v>-9.1298896389958575</v>
      </c>
      <c r="DF35" s="15">
        <f t="shared" si="209"/>
        <v>-14.865149308075118</v>
      </c>
      <c r="DG35" s="15">
        <f t="shared" si="209"/>
        <v>-39.320475156805458</v>
      </c>
      <c r="DH35" s="15">
        <f t="shared" si="209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0">+SUM(DL36:DL37)</f>
        <v>-21.878840629999999</v>
      </c>
      <c r="DM35" s="15">
        <f t="shared" si="210"/>
        <v>24.701689819999999</v>
      </c>
      <c r="DN35" s="15">
        <f t="shared" si="210"/>
        <v>-61.865883771912934</v>
      </c>
      <c r="DO35" s="15">
        <f t="shared" si="210"/>
        <v>-115.69459706194675</v>
      </c>
      <c r="DP35" s="15">
        <f t="shared" si="210"/>
        <v>20.85932549</v>
      </c>
      <c r="DQ35" s="15">
        <f t="shared" si="210"/>
        <v>0</v>
      </c>
      <c r="DR35" s="15">
        <f t="shared" si="210"/>
        <v>0.58985122000000001</v>
      </c>
      <c r="DS35" s="15">
        <f t="shared" si="210"/>
        <v>0</v>
      </c>
      <c r="DT35" s="15">
        <f t="shared" si="210"/>
        <v>5.4048153000000001</v>
      </c>
      <c r="DU35" s="15">
        <f t="shared" si="210"/>
        <v>0.95023446999999994</v>
      </c>
      <c r="DV35" s="15">
        <f t="shared" si="210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1">+SUM(DZ36:DZ37)</f>
        <v>0</v>
      </c>
      <c r="EA35" s="15">
        <f t="shared" si="211"/>
        <v>0</v>
      </c>
      <c r="EB35" s="15">
        <f t="shared" si="211"/>
        <v>61.309870070000002</v>
      </c>
      <c r="EC35" s="15">
        <f t="shared" si="211"/>
        <v>0</v>
      </c>
      <c r="ED35" s="15">
        <f t="shared" si="211"/>
        <v>0</v>
      </c>
      <c r="EE35" s="15">
        <f t="shared" si="211"/>
        <v>0</v>
      </c>
      <c r="EF35" s="15">
        <f t="shared" si="211"/>
        <v>-1.9006822759326754</v>
      </c>
      <c r="EG35" s="15">
        <f t="shared" si="211"/>
        <v>0</v>
      </c>
      <c r="EH35" s="15">
        <f t="shared" si="211"/>
        <v>0</v>
      </c>
      <c r="EI35" s="15">
        <f t="shared" si="211"/>
        <v>0</v>
      </c>
      <c r="EJ35" s="15">
        <f t="shared" si="211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2">+SUM(EN36:EN37)</f>
        <v>0</v>
      </c>
      <c r="EO35" s="15">
        <f t="shared" si="212"/>
        <v>0</v>
      </c>
      <c r="EP35" s="15">
        <f t="shared" si="212"/>
        <v>-3.4383876600000001</v>
      </c>
      <c r="EQ35" s="15">
        <f t="shared" si="212"/>
        <v>0</v>
      </c>
      <c r="ER35" s="15"/>
      <c r="ES35" s="15"/>
      <c r="ET35" s="15"/>
      <c r="EU35" s="15"/>
      <c r="EV35" s="15"/>
      <c r="EW35" s="15"/>
      <c r="EX35" s="15"/>
      <c r="EY35" s="15">
        <f t="shared" si="10"/>
        <v>53.055221500000002</v>
      </c>
      <c r="EZ35" s="16"/>
      <c r="FA35" s="708"/>
    </row>
    <row r="36" spans="2:157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/>
      <c r="ES36" s="15"/>
      <c r="ET36" s="15"/>
      <c r="EU36" s="15"/>
      <c r="EV36" s="15"/>
      <c r="EW36" s="15"/>
      <c r="EX36" s="15"/>
      <c r="EY36" s="15">
        <f t="shared" si="10"/>
        <v>0</v>
      </c>
      <c r="EZ36" s="16"/>
      <c r="FA36" s="708"/>
    </row>
    <row r="37" spans="2:157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/>
      <c r="ES37" s="15"/>
      <c r="ET37" s="15"/>
      <c r="EU37" s="15"/>
      <c r="EV37" s="15"/>
      <c r="EW37" s="15"/>
      <c r="EX37" s="15"/>
      <c r="EY37" s="15">
        <f t="shared" si="10"/>
        <v>53.055221500000002</v>
      </c>
      <c r="EZ37" s="16"/>
      <c r="FA37" s="708"/>
    </row>
    <row r="38" spans="2:157" x14ac:dyDescent="0.25">
      <c r="B38" s="692" t="s">
        <v>732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/>
      <c r="ES38" s="15"/>
      <c r="ET38" s="15"/>
      <c r="EU38" s="15"/>
      <c r="EV38" s="15"/>
      <c r="EW38" s="15"/>
      <c r="EX38" s="15"/>
      <c r="EY38" s="15">
        <f t="shared" si="10"/>
        <v>0.92057900000000004</v>
      </c>
      <c r="EZ38" s="16"/>
      <c r="FA38" s="708"/>
    </row>
    <row r="39" spans="2:15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708"/>
    </row>
    <row r="40" spans="2:157" ht="15.75" x14ac:dyDescent="0.25">
      <c r="B40" s="693" t="s">
        <v>737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/>
      <c r="ES40" s="24"/>
      <c r="ET40" s="24"/>
      <c r="EU40" s="24"/>
      <c r="EV40" s="24"/>
      <c r="EW40" s="24"/>
      <c r="EX40" s="24"/>
      <c r="EY40" s="24">
        <f t="shared" si="10"/>
        <v>-73.15421388999971</v>
      </c>
      <c r="EZ40" s="685"/>
    </row>
    <row r="41" spans="2:157" x14ac:dyDescent="0.25">
      <c r="B41" s="114" t="s">
        <v>731</v>
      </c>
    </row>
    <row r="42" spans="2:157" x14ac:dyDescent="0.25">
      <c r="B42" s="114" t="s">
        <v>738</v>
      </c>
    </row>
  </sheetData>
  <mergeCells count="11">
    <mergeCell ref="AS5:BE5"/>
    <mergeCell ref="BG5:BS5"/>
    <mergeCell ref="C5:O5"/>
    <mergeCell ref="Q5:AC5"/>
    <mergeCell ref="AE5:AQ5"/>
    <mergeCell ref="DK5:DW5"/>
    <mergeCell ref="DY5:EK5"/>
    <mergeCell ref="EM5:EY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41:EY51 C19:EQ40 EY19:EY40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EZ45"/>
  <sheetViews>
    <sheetView zoomScaleNormal="100" workbookViewId="0">
      <pane xSplit="2" ySplit="6" topLeftCell="EQ7" activePane="bottomRight" state="frozen"/>
      <selection activeCell="B3" sqref="B3"/>
      <selection pane="topRight" activeCell="B3" sqref="B3"/>
      <selection pane="bottomLeft" activeCell="B3" sqref="B3"/>
      <selection pane="bottomRight" activeCell="FB35" sqref="FB3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7" width="10.140625" style="9" customWidth="1"/>
    <col min="148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730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-186.7875890866668</v>
      </c>
      <c r="EN7" s="542">
        <v>-142.8482312266666</v>
      </c>
      <c r="EO7" s="542">
        <v>-9.691409546667046</v>
      </c>
      <c r="EP7" s="542">
        <v>-399.10031217333312</v>
      </c>
      <c r="EQ7" s="542">
        <v>-170.61684428333331</v>
      </c>
      <c r="ER7" s="542"/>
      <c r="ES7" s="542"/>
      <c r="ET7" s="542"/>
      <c r="EU7" s="542"/>
      <c r="EV7" s="542"/>
      <c r="EW7" s="542"/>
      <c r="EX7" s="542"/>
      <c r="EY7" s="542">
        <f t="shared" ref="EY7:EY37" si="10">+SUM(EM7:EX7)</f>
        <v>-909.04438631666687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/>
      <c r="ES8" s="521"/>
      <c r="ET8" s="521"/>
      <c r="EU8" s="521"/>
      <c r="EV8" s="521"/>
      <c r="EW8" s="521"/>
      <c r="EX8" s="521"/>
      <c r="EY8" s="521">
        <f t="shared" si="10"/>
        <v>8.9499363299999999</v>
      </c>
      <c r="EZ8" s="684"/>
    </row>
    <row r="9" spans="2:15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/>
      <c r="ES10" s="518"/>
      <c r="ET10" s="518"/>
      <c r="EU10" s="518"/>
      <c r="EV10" s="518"/>
      <c r="EW10" s="518"/>
      <c r="EX10" s="518"/>
      <c r="EY10" s="518">
        <f t="shared" si="10"/>
        <v>8.9499363299999999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/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/>
      <c r="ES12" s="518"/>
      <c r="ET12" s="518"/>
      <c r="EU12" s="518"/>
      <c r="EV12" s="518"/>
      <c r="EW12" s="518"/>
      <c r="EX12" s="518"/>
      <c r="EY12" s="518">
        <f t="shared" si="10"/>
        <v>0</v>
      </c>
      <c r="EZ12" s="519"/>
    </row>
    <row r="13" spans="2:156" ht="15.75" x14ac:dyDescent="0.25">
      <c r="B13" s="695" t="s">
        <v>739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/>
      <c r="ES13" s="518"/>
      <c r="ET13" s="518"/>
      <c r="EU13" s="518"/>
      <c r="EV13" s="518"/>
      <c r="EW13" s="518"/>
      <c r="EX13" s="518"/>
      <c r="EY13" s="518">
        <f t="shared" si="10"/>
        <v>8.9499363299999999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-186.7875890866668</v>
      </c>
      <c r="EN16" s="542">
        <f t="shared" ref="EN16:EX16" si="43">+EN8+EN7</f>
        <v>-141.89775515666659</v>
      </c>
      <c r="EO16" s="542">
        <f t="shared" si="43"/>
        <v>-5.0490921466670455</v>
      </c>
      <c r="EP16" s="542">
        <f t="shared" si="43"/>
        <v>-395.74316931333311</v>
      </c>
      <c r="EQ16" s="542">
        <f t="shared" si="43"/>
        <v>-170.61684428333331</v>
      </c>
      <c r="ER16" s="542"/>
      <c r="ES16" s="542"/>
      <c r="ET16" s="542"/>
      <c r="EU16" s="542"/>
      <c r="EV16" s="542"/>
      <c r="EW16" s="542"/>
      <c r="EX16" s="542"/>
      <c r="EY16" s="542">
        <f t="shared" si="10"/>
        <v>-900.09444998666675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-150.13930607423524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-1532.9712158800007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-228.72976088666667</v>
      </c>
      <c r="EN17" s="542">
        <f t="shared" ref="EN17:EX17" si="54">+EN18+EN30+EN32</f>
        <v>-340.21164682666625</v>
      </c>
      <c r="EO17" s="542">
        <f t="shared" si="54"/>
        <v>-419.55792117666726</v>
      </c>
      <c r="EP17" s="542">
        <f t="shared" si="54"/>
        <v>-77.729507063333244</v>
      </c>
      <c r="EQ17" s="542">
        <f t="shared" si="54"/>
        <v>-83.245327263333252</v>
      </c>
      <c r="ER17" s="542"/>
      <c r="ES17" s="542"/>
      <c r="ET17" s="542"/>
      <c r="EU17" s="542"/>
      <c r="EV17" s="542"/>
      <c r="EW17" s="542"/>
      <c r="EX17" s="542"/>
      <c r="EY17" s="542">
        <f t="shared" si="10"/>
        <v>-1149.4741632166665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/>
      <c r="ES18" s="520"/>
      <c r="ET18" s="520"/>
      <c r="EU18" s="520"/>
      <c r="EV18" s="520"/>
      <c r="EW18" s="520"/>
      <c r="EX18" s="520"/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/>
      <c r="ES19" s="518"/>
      <c r="ET19" s="518"/>
      <c r="EU19" s="518"/>
      <c r="EV19" s="518"/>
      <c r="EW19" s="518"/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/>
      <c r="ES20" s="518"/>
      <c r="ET20" s="518"/>
      <c r="EU20" s="518"/>
      <c r="EV20" s="518"/>
      <c r="EW20" s="518"/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</row>
    <row r="27" spans="2:156" ht="15.75" x14ac:dyDescent="0.25">
      <c r="B27" s="694" t="s">
        <v>739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/>
      <c r="ES30" s="20"/>
      <c r="ET30" s="20"/>
      <c r="EU30" s="20"/>
      <c r="EV30" s="20"/>
      <c r="EW30" s="20"/>
      <c r="EX30" s="20"/>
      <c r="EY30" s="20">
        <f t="shared" si="10"/>
        <v>0</v>
      </c>
      <c r="EZ30" s="574"/>
    </row>
    <row r="31" spans="2:15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-150.13930607423524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-1532.9712158800007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-228.72976088666667</v>
      </c>
      <c r="EN32" s="20">
        <f t="shared" ref="EN32" si="198">+EN33++EN40+EN41+EN35</f>
        <v>-340.21164682666625</v>
      </c>
      <c r="EO32" s="20">
        <f t="shared" ref="EO32" si="199">+EO33++EO40+EO41+EO35</f>
        <v>-419.55792117666726</v>
      </c>
      <c r="EP32" s="20">
        <f t="shared" ref="EP32" si="200">+EP33++EP40+EP41+EP35</f>
        <v>-77.729507063333244</v>
      </c>
      <c r="EQ32" s="20">
        <f t="shared" ref="EQ32" si="201">+EQ33++EQ40+EQ41+EQ35</f>
        <v>-83.245327263333252</v>
      </c>
      <c r="ER32" s="20"/>
      <c r="ES32" s="20"/>
      <c r="ET32" s="20"/>
      <c r="EU32" s="20"/>
      <c r="EV32" s="20"/>
      <c r="EW32" s="20"/>
      <c r="EX32" s="20"/>
      <c r="EY32" s="20">
        <f t="shared" si="10"/>
        <v>-1149.4741632166665</v>
      </c>
      <c r="EZ32" s="574"/>
    </row>
    <row r="33" spans="2:156" x14ac:dyDescent="0.25">
      <c r="B33" s="692" t="s">
        <v>99</v>
      </c>
      <c r="C33" s="15">
        <v>82.932777165153539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-76.133820818360562</v>
      </c>
      <c r="EN33" s="15">
        <v>-316.25304702195695</v>
      </c>
      <c r="EO33" s="15">
        <v>-59.422174504314853</v>
      </c>
      <c r="EP33" s="15">
        <v>-78.846248916351897</v>
      </c>
      <c r="EQ33" s="15">
        <v>-137.9302947713303</v>
      </c>
      <c r="ER33" s="15"/>
      <c r="ES33" s="15"/>
      <c r="ET33" s="15"/>
      <c r="EU33" s="15"/>
      <c r="EV33" s="15"/>
      <c r="EW33" s="15"/>
      <c r="EX33" s="15"/>
      <c r="EY33" s="15">
        <f t="shared" si="10"/>
        <v>-668.58558603231461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-232.40856456999708</v>
      </c>
      <c r="AB34" s="15">
        <v>263.76986337859398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-148.93492353199503</v>
      </c>
      <c r="EN34" s="15">
        <v>87.839293919998624</v>
      </c>
      <c r="EO34" s="15">
        <v>18.01611769235501</v>
      </c>
      <c r="EP34" s="15">
        <v>-235.35417420467434</v>
      </c>
      <c r="EQ34" s="15">
        <v>-44.940599804666704</v>
      </c>
      <c r="ER34" s="15"/>
      <c r="ES34" s="15"/>
      <c r="ET34" s="15"/>
      <c r="EU34" s="15"/>
      <c r="EV34" s="15"/>
      <c r="EW34" s="15"/>
      <c r="EX34" s="15"/>
      <c r="EY34" s="15">
        <f t="shared" si="10"/>
        <v>-323.37428592898243</v>
      </c>
      <c r="EZ34" s="16"/>
    </row>
    <row r="35" spans="2:156" x14ac:dyDescent="0.25">
      <c r="B35" s="692" t="s">
        <v>685</v>
      </c>
      <c r="C35" s="15">
        <f>+SUM(C36:C39)</f>
        <v>-217.9220832393888</v>
      </c>
      <c r="D35" s="15">
        <f t="shared" ref="D35:N35" si="202">+SUM(D36:D39)</f>
        <v>-89.856123231042986</v>
      </c>
      <c r="E35" s="15">
        <f t="shared" si="202"/>
        <v>-759.10637841999949</v>
      </c>
      <c r="F35" s="15">
        <f t="shared" si="202"/>
        <v>-173.08422618999998</v>
      </c>
      <c r="G35" s="15">
        <f t="shared" si="202"/>
        <v>-226.69096739999998</v>
      </c>
      <c r="H35" s="15">
        <f t="shared" si="202"/>
        <v>-9.1624241702412235</v>
      </c>
      <c r="I35" s="15">
        <f t="shared" si="202"/>
        <v>-244.16225254</v>
      </c>
      <c r="J35" s="15">
        <f t="shared" si="202"/>
        <v>-161.36512956999948</v>
      </c>
      <c r="K35" s="15">
        <f t="shared" si="202"/>
        <v>-236.47224088999937</v>
      </c>
      <c r="L35" s="15">
        <f t="shared" si="202"/>
        <v>-505.93260380000027</v>
      </c>
      <c r="M35" s="15">
        <f t="shared" si="202"/>
        <v>-226.15301871000148</v>
      </c>
      <c r="N35" s="15">
        <f t="shared" si="202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3">+SUM(R36:R39)</f>
        <v>-133.34033908999942</v>
      </c>
      <c r="S35" s="15">
        <f t="shared" si="203"/>
        <v>-343.30691506999915</v>
      </c>
      <c r="T35" s="15">
        <f t="shared" si="203"/>
        <v>-208.493841740682</v>
      </c>
      <c r="U35" s="15">
        <f t="shared" si="203"/>
        <v>-270.31813781000034</v>
      </c>
      <c r="V35" s="15">
        <f t="shared" si="203"/>
        <v>-222.68299919599539</v>
      </c>
      <c r="W35" s="15">
        <f t="shared" si="203"/>
        <v>-246.45290782673163</v>
      </c>
      <c r="X35" s="15">
        <f t="shared" si="203"/>
        <v>-254.18503181000261</v>
      </c>
      <c r="Y35" s="15">
        <f t="shared" si="203"/>
        <v>-270.08647708999706</v>
      </c>
      <c r="Z35" s="15">
        <f t="shared" si="203"/>
        <v>-130.7078617599978</v>
      </c>
      <c r="AA35" s="15">
        <f t="shared" si="203"/>
        <v>-203.8283609100032</v>
      </c>
      <c r="AB35" s="15">
        <f t="shared" si="203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4">+SUM(AF36:AF39)</f>
        <v>-70.778883860006019</v>
      </c>
      <c r="AG35" s="15">
        <f t="shared" si="204"/>
        <v>-373.78140617999372</v>
      </c>
      <c r="AH35" s="15">
        <f t="shared" si="204"/>
        <v>-128.47134991000041</v>
      </c>
      <c r="AI35" s="15">
        <f t="shared" si="204"/>
        <v>-99.428131940000554</v>
      </c>
      <c r="AJ35" s="15">
        <f t="shared" si="204"/>
        <v>-196.25885502109892</v>
      </c>
      <c r="AK35" s="15">
        <f t="shared" si="204"/>
        <v>-144.74443345000029</v>
      </c>
      <c r="AL35" s="15">
        <f t="shared" si="204"/>
        <v>-95.203267375562916</v>
      </c>
      <c r="AM35" s="15">
        <f t="shared" si="204"/>
        <v>-121.12870094111568</v>
      </c>
      <c r="AN35" s="15">
        <f t="shared" si="204"/>
        <v>-134.50665195331328</v>
      </c>
      <c r="AO35" s="15">
        <f t="shared" si="204"/>
        <v>-109.40948664047322</v>
      </c>
      <c r="AP35" s="15">
        <f t="shared" si="204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5">+SUM(AT36:AT39)</f>
        <v>-59.852988701043785</v>
      </c>
      <c r="AU35" s="15">
        <f t="shared" si="205"/>
        <v>-150.97094443999941</v>
      </c>
      <c r="AV35" s="15">
        <f t="shared" si="205"/>
        <v>36.735172960000355</v>
      </c>
      <c r="AW35" s="15">
        <f t="shared" si="205"/>
        <v>-341.72803941999564</v>
      </c>
      <c r="AX35" s="15">
        <f t="shared" si="205"/>
        <v>345.22369038666795</v>
      </c>
      <c r="AY35" s="15">
        <f t="shared" si="205"/>
        <v>-43.928168949998053</v>
      </c>
      <c r="AZ35" s="15">
        <f t="shared" si="205"/>
        <v>3.8875372199983644</v>
      </c>
      <c r="BA35" s="15">
        <f t="shared" si="205"/>
        <v>-54.790133100000787</v>
      </c>
      <c r="BB35" s="15">
        <f t="shared" si="205"/>
        <v>4.9931804799999782</v>
      </c>
      <c r="BC35" s="15">
        <f t="shared" si="205"/>
        <v>5.0509827100009517</v>
      </c>
      <c r="BD35" s="15">
        <f t="shared" si="205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6">+SUM(BH36:BH39)</f>
        <v>-39.313292210000213</v>
      </c>
      <c r="BI35" s="15">
        <f t="shared" si="206"/>
        <v>-486.67488740000033</v>
      </c>
      <c r="BJ35" s="15">
        <f t="shared" si="206"/>
        <v>-35.974244350002266</v>
      </c>
      <c r="BK35" s="15">
        <f t="shared" si="206"/>
        <v>16.421248840002335</v>
      </c>
      <c r="BL35" s="15">
        <f t="shared" si="206"/>
        <v>-109.24169885675641</v>
      </c>
      <c r="BM35" s="15">
        <f t="shared" si="206"/>
        <v>-65.180369768390577</v>
      </c>
      <c r="BN35" s="15">
        <f t="shared" si="206"/>
        <v>-57.677396971610243</v>
      </c>
      <c r="BO35" s="15">
        <f t="shared" si="206"/>
        <v>-44.133236251256292</v>
      </c>
      <c r="BP35" s="15">
        <f t="shared" si="206"/>
        <v>-81.001114942309812</v>
      </c>
      <c r="BQ35" s="15">
        <f t="shared" si="206"/>
        <v>-26.884929398390746</v>
      </c>
      <c r="BR35" s="15">
        <f t="shared" si="206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07">+SUM(BV36:BV39)</f>
        <v>-27.328407422435816</v>
      </c>
      <c r="BW35" s="15">
        <f t="shared" si="207"/>
        <v>96.783955245654454</v>
      </c>
      <c r="BX35" s="15">
        <f t="shared" si="207"/>
        <v>58.091479161608021</v>
      </c>
      <c r="BY35" s="15">
        <f t="shared" si="207"/>
        <v>231.20085106160968</v>
      </c>
      <c r="BZ35" s="15">
        <f t="shared" si="207"/>
        <v>-292.84190629839179</v>
      </c>
      <c r="CA35" s="15">
        <f t="shared" si="207"/>
        <v>-67.317901858390627</v>
      </c>
      <c r="CB35" s="15">
        <f t="shared" si="207"/>
        <v>-25.296360848390862</v>
      </c>
      <c r="CC35" s="15">
        <f t="shared" si="207"/>
        <v>-64.915108118391458</v>
      </c>
      <c r="CD35" s="15">
        <f t="shared" si="207"/>
        <v>-72.292668818391917</v>
      </c>
      <c r="CE35" s="15">
        <f t="shared" si="207"/>
        <v>24.699117891610726</v>
      </c>
      <c r="CF35" s="15">
        <f t="shared" si="207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08">+SUM(CJ36:CJ39)</f>
        <v>-133.0318825383917</v>
      </c>
      <c r="CK35" s="15">
        <f t="shared" si="208"/>
        <v>-524.33503788838948</v>
      </c>
      <c r="CL35" s="15">
        <f t="shared" si="208"/>
        <v>265.42464255160655</v>
      </c>
      <c r="CM35" s="15">
        <f t="shared" si="208"/>
        <v>172.00817290336045</v>
      </c>
      <c r="CN35" s="15">
        <f t="shared" si="208"/>
        <v>-485.52967507014296</v>
      </c>
      <c r="CO35" s="15">
        <f t="shared" si="208"/>
        <v>-68.126380528389248</v>
      </c>
      <c r="CP35" s="15">
        <f t="shared" si="208"/>
        <v>121.24897431331576</v>
      </c>
      <c r="CQ35" s="15">
        <f t="shared" si="208"/>
        <v>-346.44330799009714</v>
      </c>
      <c r="CR35" s="15">
        <f t="shared" si="208"/>
        <v>-180.25532235839322</v>
      </c>
      <c r="CS35" s="15">
        <f t="shared" si="208"/>
        <v>-88.003998095643936</v>
      </c>
      <c r="CT35" s="15">
        <f t="shared" si="208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09">+SUM(CX36:CX39)</f>
        <v>-312.89970752839218</v>
      </c>
      <c r="CY35" s="15">
        <f t="shared" si="209"/>
        <v>78.40646468161134</v>
      </c>
      <c r="CZ35" s="15">
        <f t="shared" si="209"/>
        <v>-0.55948828839164833</v>
      </c>
      <c r="DA35" s="15">
        <f t="shared" si="209"/>
        <v>200.09777063855478</v>
      </c>
      <c r="DB35" s="15">
        <f t="shared" si="209"/>
        <v>-145.70020803839085</v>
      </c>
      <c r="DC35" s="15">
        <f t="shared" si="209"/>
        <v>-274.30784203921064</v>
      </c>
      <c r="DD35" s="15">
        <f t="shared" si="209"/>
        <v>13.001890361610833</v>
      </c>
      <c r="DE35" s="15">
        <f t="shared" si="209"/>
        <v>-65.756144573047862</v>
      </c>
      <c r="DF35" s="15">
        <f t="shared" si="209"/>
        <v>-3.9823066126666617</v>
      </c>
      <c r="DG35" s="15">
        <f t="shared" si="209"/>
        <v>-149.42094471796895</v>
      </c>
      <c r="DH35" s="15">
        <f t="shared" si="209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0">+SUM(DL36:DL39)</f>
        <v>153.06964443000027</v>
      </c>
      <c r="DM35" s="15">
        <f t="shared" si="210"/>
        <v>231.45333961502854</v>
      </c>
      <c r="DN35" s="15">
        <f t="shared" si="210"/>
        <v>-144.63352647041023</v>
      </c>
      <c r="DO35" s="15">
        <f t="shared" si="210"/>
        <v>99.95342573160012</v>
      </c>
      <c r="DP35" s="15">
        <f t="shared" si="210"/>
        <v>-3.680369479598653</v>
      </c>
      <c r="DQ35" s="15">
        <f t="shared" si="210"/>
        <v>-197.88579435830098</v>
      </c>
      <c r="DR35" s="15">
        <f t="shared" si="210"/>
        <v>68.579029218032062</v>
      </c>
      <c r="DS35" s="15">
        <f t="shared" si="210"/>
        <v>72.149039548663168</v>
      </c>
      <c r="DT35" s="15">
        <f t="shared" si="210"/>
        <v>265.63489931840684</v>
      </c>
      <c r="DU35" s="15">
        <f t="shared" si="210"/>
        <v>194.72041236671436</v>
      </c>
      <c r="DV35" s="15">
        <f t="shared" si="210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1">+SUM(DZ36:DZ39)</f>
        <v>-87.248018554711479</v>
      </c>
      <c r="EA35" s="15">
        <f t="shared" si="211"/>
        <v>-238.22729804644581</v>
      </c>
      <c r="EB35" s="15">
        <f t="shared" si="211"/>
        <v>12.506653872964506</v>
      </c>
      <c r="EC35" s="15">
        <f t="shared" si="211"/>
        <v>-312.1473077252399</v>
      </c>
      <c r="ED35" s="15">
        <f t="shared" si="211"/>
        <v>-42.407295719997421</v>
      </c>
      <c r="EE35" s="15">
        <f t="shared" si="211"/>
        <v>4.8022564066892244</v>
      </c>
      <c r="EF35" s="15">
        <f t="shared" si="211"/>
        <v>-131.99870818176578</v>
      </c>
      <c r="EG35" s="15">
        <f t="shared" si="211"/>
        <v>-355.22146983000016</v>
      </c>
      <c r="EH35" s="15">
        <f t="shared" si="211"/>
        <v>31.64019513999861</v>
      </c>
      <c r="EI35" s="15">
        <f t="shared" si="211"/>
        <v>-488.2430788941445</v>
      </c>
      <c r="EJ35" s="15">
        <f t="shared" si="211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12">+SUM(EN36:EN39)</f>
        <v>-168.39367680470929</v>
      </c>
      <c r="EO35" s="15">
        <f t="shared" si="212"/>
        <v>-359.73033067235235</v>
      </c>
      <c r="EP35" s="15">
        <f t="shared" si="212"/>
        <v>11.978483853018474</v>
      </c>
      <c r="EQ35" s="15">
        <f t="shared" si="212"/>
        <v>31.804916507997177</v>
      </c>
      <c r="ER35" s="15"/>
      <c r="ES35" s="15"/>
      <c r="ET35" s="15"/>
      <c r="EU35" s="15"/>
      <c r="EV35" s="15"/>
      <c r="EW35" s="15"/>
      <c r="EX35" s="15"/>
      <c r="EY35" s="15">
        <f t="shared" si="10"/>
        <v>-564.22800518435201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/>
      <c r="ES36" s="15"/>
      <c r="ET36" s="15"/>
      <c r="EU36" s="15"/>
      <c r="EV36" s="15"/>
      <c r="EW36" s="15"/>
      <c r="EX36" s="15"/>
      <c r="EY36" s="15">
        <f t="shared" si="10"/>
        <v>392.88166666999996</v>
      </c>
      <c r="EZ36" s="16"/>
    </row>
    <row r="37" spans="2:15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/>
      <c r="ES37" s="15"/>
      <c r="ET37" s="15"/>
      <c r="EU37" s="15"/>
      <c r="EV37" s="15"/>
      <c r="EW37" s="15"/>
      <c r="EX37" s="15"/>
      <c r="EY37" s="15">
        <f t="shared" si="10"/>
        <v>-753.11512187435085</v>
      </c>
      <c r="EZ37" s="16"/>
    </row>
    <row r="38" spans="2:15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/>
      <c r="ES38" s="15"/>
      <c r="ET38" s="15"/>
      <c r="EU38" s="15"/>
      <c r="EV38" s="15"/>
      <c r="EW38" s="15"/>
      <c r="EX38" s="15"/>
      <c r="EY38" s="15"/>
      <c r="EZ38" s="16"/>
    </row>
    <row r="39" spans="2:15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/>
      <c r="ES39" s="15"/>
      <c r="ET39" s="15"/>
      <c r="EU39" s="15"/>
      <c r="EV39" s="15"/>
      <c r="EW39" s="15"/>
      <c r="EX39" s="15"/>
      <c r="EY39" s="15">
        <f>+SUM(EM39:EX39)</f>
        <v>-203.99454998000124</v>
      </c>
      <c r="EZ39" s="16"/>
    </row>
    <row r="40" spans="2:156" x14ac:dyDescent="0.25">
      <c r="B40" s="692" t="s">
        <v>732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/>
      <c r="ES40" s="15"/>
      <c r="ET40" s="15"/>
      <c r="EU40" s="15"/>
      <c r="EV40" s="15"/>
      <c r="EW40" s="15"/>
      <c r="EX40" s="15"/>
      <c r="EY40" s="15">
        <f>+SUM(EM40:EX40)</f>
        <v>83.339427999999884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737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/>
      <c r="ES42" s="24"/>
      <c r="ET42" s="24"/>
      <c r="EU42" s="24"/>
      <c r="EV42" s="24"/>
      <c r="EW42" s="24"/>
      <c r="EX42" s="24"/>
      <c r="EY42" s="24">
        <f>+SUM(EM42:EX42)</f>
        <v>249.37971322999988</v>
      </c>
      <c r="EZ42" s="685"/>
    </row>
    <row r="43" spans="2:156" x14ac:dyDescent="0.25">
      <c r="B43" s="114" t="s">
        <v>693</v>
      </c>
    </row>
    <row r="44" spans="2:156" x14ac:dyDescent="0.25">
      <c r="B44" s="114" t="s">
        <v>731</v>
      </c>
    </row>
    <row r="45" spans="2:156" x14ac:dyDescent="0.25">
      <c r="B45" s="114" t="s">
        <v>738</v>
      </c>
    </row>
  </sheetData>
  <mergeCells count="11">
    <mergeCell ref="C5:O5"/>
    <mergeCell ref="Q5:AC5"/>
    <mergeCell ref="AE5:AQ5"/>
    <mergeCell ref="AS5:BE5"/>
    <mergeCell ref="DK5:DW5"/>
    <mergeCell ref="DY5:EK5"/>
    <mergeCell ref="EM5:EY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35:EQ48 EY35:EZ4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2023-08-29T14:59:09Z</dcterms:modified>
</cp:coreProperties>
</file>