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charts/chart16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cabezas\Desktop\FINANCIAMIENTO PÚBLICO\ESTADISTICAS\DEUDA PÚBLICA\09-AGOSTO - copia\"/>
    </mc:Choice>
  </mc:AlternateContent>
  <bookViews>
    <workbookView xWindow="0" yWindow="0" windowWidth="21600" windowHeight="9300" tabRatio="741"/>
  </bookViews>
  <sheets>
    <sheet name="SALDOS Y MOVIMIENTOS EX 2019" sheetId="77" r:id="rId1"/>
    <sheet name="SALDOS Y MOVIMIENTOS IN 2019" sheetId="105" r:id="rId2"/>
    <sheet name="RELACION DEUDA PIB MENSUAL" sheetId="134" r:id="rId3"/>
    <sheet name="SALDO POR PAIS" sheetId="85" r:id="rId4"/>
    <sheet name="SALDO POR MONEDA" sheetId="114" r:id="rId5"/>
    <sheet name="SALDO POR TASAS DE INTERES" sheetId="89" r:id="rId6"/>
    <sheet name="OBLICACIONES NO PAGADAS" sheetId="125" r:id="rId7"/>
    <sheet name="VENTAS ANTICIPADAS" sheetId="124" r:id="rId8"/>
    <sheet name="OTRAS OBLIGACIONES" sheetId="96" r:id="rId9"/>
    <sheet name="PASIVOS CONTINGENTES" sheetId="102" r:id="rId10"/>
  </sheets>
  <definedNames>
    <definedName name="_xlnm._FilterDatabase" localSheetId="3" hidden="1">'SALDO POR PAIS'!$G$5:$K$5</definedName>
    <definedName name="_xlnm._FilterDatabase" localSheetId="0" hidden="1">'SALDOS Y MOVIMIENTOS EX 2019'!$A$5:$N$5</definedName>
    <definedName name="_xlnm._FilterDatabase" localSheetId="1" hidden="1">'SALDOS Y MOVIMIENTOS IN 2019'!$A$5:$N$5</definedName>
    <definedName name="_xlnm.Print_Area" localSheetId="8">'OTRAS OBLIGACIONES'!$A$1:$F$42</definedName>
  </definedNames>
  <calcPr calcId="162913"/>
</workbook>
</file>

<file path=xl/calcChain.xml><?xml version="1.0" encoding="utf-8"?>
<calcChain xmlns="http://schemas.openxmlformats.org/spreadsheetml/2006/main">
  <c r="C9" i="124" l="1"/>
  <c r="B22" i="114"/>
  <c r="B18" i="114"/>
  <c r="E31" i="85"/>
  <c r="D31" i="85"/>
  <c r="C31" i="85"/>
  <c r="B31" i="85"/>
  <c r="E24" i="85"/>
  <c r="B30" i="85"/>
  <c r="D24" i="85"/>
  <c r="C24" i="85"/>
  <c r="B24" i="85"/>
  <c r="D30" i="85"/>
  <c r="C30" i="85"/>
  <c r="B23" i="114" l="1"/>
  <c r="C23" i="114" s="1"/>
  <c r="C22" i="114" l="1"/>
  <c r="I928" i="77" l="1"/>
  <c r="J49" i="89" l="1"/>
  <c r="Q48" i="89"/>
  <c r="G48" i="89"/>
  <c r="B48" i="89"/>
  <c r="Q47" i="89"/>
  <c r="G47" i="89"/>
  <c r="B47" i="89" s="1"/>
  <c r="P46" i="89"/>
  <c r="P39" i="89" s="1"/>
  <c r="O46" i="89"/>
  <c r="N46" i="89"/>
  <c r="M46" i="89"/>
  <c r="L46" i="89"/>
  <c r="K46" i="89"/>
  <c r="J46" i="89"/>
  <c r="I46" i="89"/>
  <c r="H46" i="89"/>
  <c r="H39" i="89" s="1"/>
  <c r="Q39" i="89" s="1"/>
  <c r="F46" i="89"/>
  <c r="E46" i="89"/>
  <c r="D46" i="89"/>
  <c r="C46" i="89"/>
  <c r="G46" i="89" s="1"/>
  <c r="Q45" i="89"/>
  <c r="G45" i="89"/>
  <c r="B45" i="89" s="1"/>
  <c r="C45" i="89"/>
  <c r="P44" i="89"/>
  <c r="O44" i="89"/>
  <c r="N44" i="89"/>
  <c r="M44" i="89"/>
  <c r="L44" i="89"/>
  <c r="L39" i="89" s="1"/>
  <c r="K44" i="89"/>
  <c r="J44" i="89"/>
  <c r="I44" i="89"/>
  <c r="Q44" i="89" s="1"/>
  <c r="H44" i="89"/>
  <c r="F44" i="89"/>
  <c r="E44" i="89"/>
  <c r="D44" i="89"/>
  <c r="D39" i="89" s="1"/>
  <c r="C44" i="89"/>
  <c r="Q43" i="89"/>
  <c r="G43" i="89"/>
  <c r="B43" i="89"/>
  <c r="Q42" i="89"/>
  <c r="G42" i="89"/>
  <c r="B42" i="89"/>
  <c r="Q41" i="89"/>
  <c r="G41" i="89"/>
  <c r="B41" i="89"/>
  <c r="P40" i="89"/>
  <c r="O40" i="89"/>
  <c r="N40" i="89"/>
  <c r="M40" i="89"/>
  <c r="L40" i="89"/>
  <c r="K40" i="89"/>
  <c r="J40" i="89"/>
  <c r="I40" i="89"/>
  <c r="H40" i="89"/>
  <c r="Q40" i="89" s="1"/>
  <c r="F40" i="89"/>
  <c r="E40" i="89"/>
  <c r="D40" i="89"/>
  <c r="C40" i="89"/>
  <c r="G40" i="89" s="1"/>
  <c r="O39" i="89"/>
  <c r="N39" i="89"/>
  <c r="M39" i="89"/>
  <c r="K39" i="89"/>
  <c r="J39" i="89"/>
  <c r="I39" i="89"/>
  <c r="F39" i="89"/>
  <c r="E39" i="89"/>
  <c r="C39" i="89"/>
  <c r="G39" i="89" s="1"/>
  <c r="Q38" i="89"/>
  <c r="G38" i="89"/>
  <c r="B38" i="89" s="1"/>
  <c r="P37" i="89"/>
  <c r="O37" i="89"/>
  <c r="N37" i="89"/>
  <c r="M37" i="89"/>
  <c r="L37" i="89"/>
  <c r="K37" i="89"/>
  <c r="J37" i="89"/>
  <c r="I37" i="89"/>
  <c r="H37" i="89"/>
  <c r="H7" i="89" s="1"/>
  <c r="H49" i="89" s="1"/>
  <c r="F37" i="89"/>
  <c r="E37" i="89"/>
  <c r="D37" i="89"/>
  <c r="C37" i="89"/>
  <c r="G37" i="89" s="1"/>
  <c r="Q36" i="89"/>
  <c r="G36" i="89"/>
  <c r="B36" i="89" s="1"/>
  <c r="Q35" i="89"/>
  <c r="G35" i="89"/>
  <c r="B35" i="89" s="1"/>
  <c r="P34" i="89"/>
  <c r="O34" i="89"/>
  <c r="N34" i="89"/>
  <c r="N7" i="89" s="1"/>
  <c r="N49" i="89" s="1"/>
  <c r="M34" i="89"/>
  <c r="L34" i="89"/>
  <c r="K34" i="89"/>
  <c r="J34" i="89"/>
  <c r="I34" i="89"/>
  <c r="H34" i="89"/>
  <c r="Q34" i="89" s="1"/>
  <c r="F34" i="89"/>
  <c r="G34" i="89" s="1"/>
  <c r="E34" i="89"/>
  <c r="D34" i="89"/>
  <c r="C34" i="89"/>
  <c r="Q33" i="89"/>
  <c r="G33" i="89"/>
  <c r="B33" i="89"/>
  <c r="Q32" i="89"/>
  <c r="P32" i="89"/>
  <c r="O32" i="89"/>
  <c r="N32" i="89"/>
  <c r="M32" i="89"/>
  <c r="L32" i="89"/>
  <c r="K32" i="89"/>
  <c r="J32" i="89"/>
  <c r="I32" i="89"/>
  <c r="I7" i="89" s="1"/>
  <c r="I49" i="89" s="1"/>
  <c r="H32" i="89"/>
  <c r="F32" i="89"/>
  <c r="E32" i="89"/>
  <c r="D32" i="89"/>
  <c r="C32" i="89"/>
  <c r="G32" i="89" s="1"/>
  <c r="B32" i="89" s="1"/>
  <c r="Q31" i="89"/>
  <c r="B31" i="89" s="1"/>
  <c r="G31" i="89"/>
  <c r="Q30" i="89"/>
  <c r="G30" i="89"/>
  <c r="B30" i="89"/>
  <c r="Q29" i="89"/>
  <c r="G29" i="89"/>
  <c r="B29" i="89"/>
  <c r="Q28" i="89"/>
  <c r="G28" i="89"/>
  <c r="B28" i="89" s="1"/>
  <c r="Q27" i="89"/>
  <c r="G27" i="89"/>
  <c r="B27" i="89" s="1"/>
  <c r="Q26" i="89"/>
  <c r="G26" i="89"/>
  <c r="B26" i="89" s="1"/>
  <c r="Q25" i="89"/>
  <c r="G25" i="89"/>
  <c r="B25" i="89" s="1"/>
  <c r="Q24" i="89"/>
  <c r="G24" i="89"/>
  <c r="B24" i="89"/>
  <c r="Q23" i="89"/>
  <c r="B23" i="89" s="1"/>
  <c r="G23" i="89"/>
  <c r="Q22" i="89"/>
  <c r="G22" i="89"/>
  <c r="B22" i="89"/>
  <c r="Q21" i="89"/>
  <c r="G21" i="89"/>
  <c r="B21" i="89"/>
  <c r="Q20" i="89"/>
  <c r="G20" i="89"/>
  <c r="B20" i="89" s="1"/>
  <c r="Q19" i="89"/>
  <c r="G19" i="89"/>
  <c r="B19" i="89" s="1"/>
  <c r="P18" i="89"/>
  <c r="P17" i="89" s="1"/>
  <c r="P7" i="89" s="1"/>
  <c r="P49" i="89" s="1"/>
  <c r="G18" i="89"/>
  <c r="O17" i="89"/>
  <c r="N17" i="89"/>
  <c r="M17" i="89"/>
  <c r="L17" i="89"/>
  <c r="K17" i="89"/>
  <c r="J17" i="89"/>
  <c r="I17" i="89"/>
  <c r="H17" i="89"/>
  <c r="F17" i="89"/>
  <c r="E17" i="89"/>
  <c r="D17" i="89"/>
  <c r="C17" i="89"/>
  <c r="G17" i="89" s="1"/>
  <c r="P16" i="89"/>
  <c r="Q16" i="89" s="1"/>
  <c r="Q14" i="89" s="1"/>
  <c r="G16" i="89"/>
  <c r="Q15" i="89"/>
  <c r="G15" i="89"/>
  <c r="B15" i="89" s="1"/>
  <c r="C15" i="89"/>
  <c r="P14" i="89"/>
  <c r="O14" i="89"/>
  <c r="N14" i="89"/>
  <c r="M14" i="89"/>
  <c r="L14" i="89"/>
  <c r="L7" i="89" s="1"/>
  <c r="L49" i="89" s="1"/>
  <c r="K14" i="89"/>
  <c r="J14" i="89"/>
  <c r="I14" i="89"/>
  <c r="H14" i="89"/>
  <c r="F14" i="89"/>
  <c r="E14" i="89"/>
  <c r="D14" i="89"/>
  <c r="D7" i="89" s="1"/>
  <c r="D49" i="89" s="1"/>
  <c r="C14" i="89"/>
  <c r="G14" i="89" s="1"/>
  <c r="B14" i="89" s="1"/>
  <c r="Q13" i="89"/>
  <c r="G13" i="89"/>
  <c r="B13" i="89" s="1"/>
  <c r="Q12" i="89"/>
  <c r="G12" i="89"/>
  <c r="B12" i="89"/>
  <c r="Q11" i="89"/>
  <c r="G11" i="89"/>
  <c r="B11" i="89"/>
  <c r="N10" i="89"/>
  <c r="Q10" i="89" s="1"/>
  <c r="B10" i="89" s="1"/>
  <c r="G10" i="89"/>
  <c r="Q9" i="89"/>
  <c r="Q8" i="89" s="1"/>
  <c r="C9" i="89"/>
  <c r="G9" i="89" s="1"/>
  <c r="B9" i="89" s="1"/>
  <c r="P8" i="89"/>
  <c r="O8" i="89"/>
  <c r="N8" i="89"/>
  <c r="M8" i="89"/>
  <c r="L8" i="89"/>
  <c r="K8" i="89"/>
  <c r="J8" i="89"/>
  <c r="I8" i="89"/>
  <c r="H8" i="89"/>
  <c r="F8" i="89"/>
  <c r="E8" i="89"/>
  <c r="D8" i="89"/>
  <c r="C8" i="89"/>
  <c r="G8" i="89" s="1"/>
  <c r="O7" i="89"/>
  <c r="O49" i="89" s="1"/>
  <c r="M7" i="89"/>
  <c r="M49" i="89" s="1"/>
  <c r="K7" i="89"/>
  <c r="K49" i="89" s="1"/>
  <c r="J7" i="89"/>
  <c r="E7" i="89"/>
  <c r="E49" i="89" s="1"/>
  <c r="C7" i="89"/>
  <c r="C49" i="89" s="1"/>
  <c r="N928" i="77"/>
  <c r="M928" i="77"/>
  <c r="L928" i="77"/>
  <c r="K928" i="77"/>
  <c r="J928" i="77"/>
  <c r="B34" i="89" l="1"/>
  <c r="Q49" i="89"/>
  <c r="B8" i="89"/>
  <c r="G7" i="89"/>
  <c r="B16" i="89"/>
  <c r="B39" i="89"/>
  <c r="G49" i="89"/>
  <c r="B40" i="89"/>
  <c r="F7" i="89"/>
  <c r="F49" i="89" s="1"/>
  <c r="Q18" i="89"/>
  <c r="Q37" i="89"/>
  <c r="B37" i="89" s="1"/>
  <c r="Q46" i="89"/>
  <c r="B46" i="89" s="1"/>
  <c r="G44" i="89"/>
  <c r="B44" i="89" s="1"/>
  <c r="G9" i="124"/>
  <c r="F9" i="124"/>
  <c r="E9" i="124"/>
  <c r="D9" i="124"/>
  <c r="H8" i="124"/>
  <c r="H9" i="124" s="1"/>
  <c r="H7" i="124"/>
  <c r="H6" i="124"/>
  <c r="B18" i="89" l="1"/>
  <c r="Q17" i="89"/>
  <c r="K207" i="105"/>
  <c r="B17" i="89" l="1"/>
  <c r="B7" i="89" s="1"/>
  <c r="B49" i="89" s="1"/>
  <c r="Q7" i="89"/>
  <c r="N207" i="105"/>
  <c r="M207" i="105"/>
  <c r="L207" i="105"/>
  <c r="B13" i="125"/>
  <c r="B10" i="96" l="1"/>
  <c r="C13" i="125"/>
  <c r="D13" i="125"/>
  <c r="E13" i="125"/>
  <c r="E30" i="85" l="1"/>
  <c r="C18" i="114"/>
  <c r="F92" i="134"/>
  <c r="G92" i="134" s="1"/>
  <c r="F91" i="134"/>
  <c r="G91" i="134" s="1"/>
  <c r="F90" i="134"/>
  <c r="G90" i="134" s="1"/>
  <c r="F89" i="134"/>
  <c r="G89" i="134" s="1"/>
  <c r="R73" i="85" l="1"/>
  <c r="R63" i="85"/>
  <c r="C14" i="114" l="1"/>
  <c r="C12" i="114" l="1"/>
  <c r="C21" i="114"/>
  <c r="C15" i="114"/>
  <c r="C7" i="114"/>
  <c r="C11" i="114"/>
  <c r="C13" i="114"/>
  <c r="C8" i="114"/>
  <c r="C19" i="114"/>
  <c r="C17" i="114"/>
  <c r="C20" i="114"/>
  <c r="C16" i="114"/>
  <c r="C9" i="114"/>
  <c r="C6" i="114"/>
  <c r="C10" i="114"/>
  <c r="B12" i="102" l="1"/>
</calcChain>
</file>

<file path=xl/sharedStrings.xml><?xml version="1.0" encoding="utf-8"?>
<sst xmlns="http://schemas.openxmlformats.org/spreadsheetml/2006/main" count="4588" uniqueCount="317">
  <si>
    <t>DESEMBOLSOS</t>
  </si>
  <si>
    <t>AMORTIZACIONES</t>
  </si>
  <si>
    <t>AIF</t>
  </si>
  <si>
    <t>BIRF</t>
  </si>
  <si>
    <t>TOTAL</t>
  </si>
  <si>
    <t>BID</t>
  </si>
  <si>
    <t>CAF</t>
  </si>
  <si>
    <t>FLAR</t>
  </si>
  <si>
    <t>FIDA</t>
  </si>
  <si>
    <t>MUN. QUITO</t>
  </si>
  <si>
    <t>MUN. GUAYAQUIL</t>
  </si>
  <si>
    <t>ENERO</t>
  </si>
  <si>
    <t>AJUSTES CAMBIARIOS</t>
  </si>
  <si>
    <t>TAME</t>
  </si>
  <si>
    <t xml:space="preserve">BANCOS </t>
  </si>
  <si>
    <t xml:space="preserve">MUN. MACHALA </t>
  </si>
  <si>
    <t>ARMADA</t>
  </si>
  <si>
    <t>BANCO CENTRAL</t>
  </si>
  <si>
    <t>MUN. LOJA</t>
  </si>
  <si>
    <t>MUN. BABAHOYO</t>
  </si>
  <si>
    <t>HIDROTOAPI</t>
  </si>
  <si>
    <t>MUN. SANTO DOMINGO</t>
  </si>
  <si>
    <t>CFN</t>
  </si>
  <si>
    <t>BEV</t>
  </si>
  <si>
    <t>BNF</t>
  </si>
  <si>
    <t>ETAPA-CUENCA</t>
  </si>
  <si>
    <t>INIAP</t>
  </si>
  <si>
    <t>ESPOL</t>
  </si>
  <si>
    <t>MUN. CUENCA</t>
  </si>
  <si>
    <t>CON. PROV. GUAYAS</t>
  </si>
  <si>
    <t>EMAAP-Q</t>
  </si>
  <si>
    <t>CON. PROV. PICHINCHA</t>
  </si>
  <si>
    <t>CON. PROV. CHIMBORAZO</t>
  </si>
  <si>
    <t>GLOBAL 12</t>
  </si>
  <si>
    <t>AUT. PORT. GUAYAS</t>
  </si>
  <si>
    <t>AUT. PORT. BOLIVAR</t>
  </si>
  <si>
    <t>DAC</t>
  </si>
  <si>
    <t>EE QUITO</t>
  </si>
  <si>
    <t>PETROECUADOR</t>
  </si>
  <si>
    <t>GLOBAL 30</t>
  </si>
  <si>
    <t>INOCAR</t>
  </si>
  <si>
    <t>FEBRERO</t>
  </si>
  <si>
    <t>MARZO</t>
  </si>
  <si>
    <t>ABRIL</t>
  </si>
  <si>
    <t>EE MANABI (DEUDA DIRECTA MANDATO 15)</t>
  </si>
  <si>
    <t>EE EL ORO (DEUDA DIRECTA MANDATO 15)</t>
  </si>
  <si>
    <t>EP PETROECUADOR</t>
  </si>
  <si>
    <t>CELEC EP</t>
  </si>
  <si>
    <t>MUN. IBARRA</t>
  </si>
  <si>
    <t>IESS</t>
  </si>
  <si>
    <t>CON. PROV. TUNGURAHUA</t>
  </si>
  <si>
    <t>PETROAMAZONAS</t>
  </si>
  <si>
    <t>BONOS SOBERANOS 2014-2024</t>
  </si>
  <si>
    <t>BONOS SOBERANOS 2015-2020</t>
  </si>
  <si>
    <t>BONOS SOBERANOS 2016-2022</t>
  </si>
  <si>
    <t>BONOS SOBERANOS 2016-2026</t>
  </si>
  <si>
    <t>BONOS SOBERANOS 2017-2023</t>
  </si>
  <si>
    <t>BONOS SOBERANOS 2017-2027jun</t>
  </si>
  <si>
    <t>BONOS SOBERANOS 2017-2027oct</t>
  </si>
  <si>
    <t>PETROAMAZONAS 1</t>
  </si>
  <si>
    <t>BONOS SOBERANOS 2018-2028</t>
  </si>
  <si>
    <t>EMAPA-G</t>
  </si>
  <si>
    <t>BONOS SOBERANOS 2019-2029</t>
  </si>
  <si>
    <t>FMI</t>
  </si>
  <si>
    <t>AÑO</t>
  </si>
  <si>
    <t>MES</t>
  </si>
  <si>
    <t>SALDO DEL MES</t>
  </si>
  <si>
    <t>TIPO DE ACREEDOR GENERAL</t>
  </si>
  <si>
    <t>DEUDOR</t>
  </si>
  <si>
    <t xml:space="preserve">GOBIERNO CENTRAL </t>
  </si>
  <si>
    <t>BANCO DE DESARROLLO DEL ECUADOR</t>
  </si>
  <si>
    <t>BRADY DESCUENTO</t>
  </si>
  <si>
    <t>MUN. MANTA</t>
  </si>
  <si>
    <t>BRADY PAR</t>
  </si>
  <si>
    <t>CLUB DE PARIS VII</t>
  </si>
  <si>
    <t>CLUB DE PARIS VIII</t>
  </si>
  <si>
    <t>TIPO DE ACREEDORS ESPECÍFICO</t>
  </si>
  <si>
    <t>PIB</t>
  </si>
  <si>
    <t>Marzo</t>
  </si>
  <si>
    <t>Junio</t>
  </si>
  <si>
    <t>Enero</t>
  </si>
  <si>
    <t>Febrero</t>
  </si>
  <si>
    <t>Abril</t>
  </si>
  <si>
    <t>Mayo</t>
  </si>
  <si>
    <t>Julio</t>
  </si>
  <si>
    <t>ACREEDOR</t>
  </si>
  <si>
    <t>BRADY PDI</t>
  </si>
  <si>
    <t>GOBIERNOS</t>
  </si>
  <si>
    <t>CONCEPTO</t>
  </si>
  <si>
    <t>PAÍS</t>
  </si>
  <si>
    <t>ESPAÑA</t>
  </si>
  <si>
    <t>CANADA</t>
  </si>
  <si>
    <t>ALEMANIA</t>
  </si>
  <si>
    <t>FRANCIA</t>
  </si>
  <si>
    <t>REINO UNIDO</t>
  </si>
  <si>
    <t>JAPON</t>
  </si>
  <si>
    <t>ISRAEL</t>
  </si>
  <si>
    <t>ITALIA</t>
  </si>
  <si>
    <t>CONTRATOS ORIGINALES</t>
  </si>
  <si>
    <t>CLUB DE PARÍS</t>
  </si>
  <si>
    <t>ARGENTINA</t>
  </si>
  <si>
    <t>AUSTRIA</t>
  </si>
  <si>
    <t xml:space="preserve">BELGICA </t>
  </si>
  <si>
    <t>BRASIL</t>
  </si>
  <si>
    <t>DINAMARCA</t>
  </si>
  <si>
    <t>ESTADOS UNIDOS - USA</t>
  </si>
  <si>
    <t>LUXEMBURGO</t>
  </si>
  <si>
    <t>R. DE KOREA</t>
  </si>
  <si>
    <t>R.P. DE CHINA</t>
  </si>
  <si>
    <t xml:space="preserve">RUSIA </t>
  </si>
  <si>
    <t xml:space="preserve">TOTAL DEUDA PÚBLICA EXTERNA </t>
  </si>
  <si>
    <t>CANASTA DE MONEDAS (BID)</t>
  </si>
  <si>
    <t>YEN (JAPON) JPY</t>
  </si>
  <si>
    <t>DERECHO ESPECIAL DE GIRO (SDR)</t>
  </si>
  <si>
    <t>LIBRA (REINO UNIDO) GBP</t>
  </si>
  <si>
    <t>DÓLAR (CANADA) CAD</t>
  </si>
  <si>
    <t>WON (KOREA) KRW</t>
  </si>
  <si>
    <t xml:space="preserve">(R.P.CHINA) CNY </t>
  </si>
  <si>
    <t>FRANCO (SUIZA) CHF</t>
  </si>
  <si>
    <t>KORONA (DINAMARCA) DKK</t>
  </si>
  <si>
    <t xml:space="preserve">OTRAS MONEDAS </t>
  </si>
  <si>
    <t>SUCRE (ECUADOR)</t>
  </si>
  <si>
    <t xml:space="preserve">UNIDAD VALOR CONSTANTE </t>
  </si>
  <si>
    <t>ESTRUCTURA DEL SALDO POR TASAS DE INTERES</t>
  </si>
  <si>
    <t>TASAS FIJAS</t>
  </si>
  <si>
    <t>TASAS VARIABLES</t>
  </si>
  <si>
    <t>0 - 3</t>
  </si>
  <si>
    <t>3.1 - 5</t>
  </si>
  <si>
    <t>5.1 - 8</t>
  </si>
  <si>
    <t>MAS DE 8.1</t>
  </si>
  <si>
    <t>SUBTOTAL</t>
  </si>
  <si>
    <t>SDR</t>
  </si>
  <si>
    <t>T.BEDE</t>
  </si>
  <si>
    <t>PRIME</t>
  </si>
  <si>
    <t>LIBOR 90</t>
  </si>
  <si>
    <t>LIBOR  180</t>
  </si>
  <si>
    <t>OTRAS</t>
  </si>
  <si>
    <t xml:space="preserve">  I. DEUDA EXTERNA</t>
  </si>
  <si>
    <t xml:space="preserve">    ORG.INTERNACIONALES</t>
  </si>
  <si>
    <t xml:space="preserve">          BIRF (AIF,BM)</t>
  </si>
  <si>
    <t xml:space="preserve">          BID</t>
  </si>
  <si>
    <t xml:space="preserve">          CAF</t>
  </si>
  <si>
    <t xml:space="preserve">          FMI</t>
  </si>
  <si>
    <t xml:space="preserve">     GOBIERNOS</t>
  </si>
  <si>
    <t xml:space="preserve">           CREDITOS ORIGINALES</t>
  </si>
  <si>
    <t xml:space="preserve">           CLUB PARIS</t>
  </si>
  <si>
    <t xml:space="preserve">      BANCOS Y BONOS</t>
  </si>
  <si>
    <t xml:space="preserve">             CREDITOS ORIGINALES</t>
  </si>
  <si>
    <t xml:space="preserve">             BONOS BRADY</t>
  </si>
  <si>
    <t xml:space="preserve">             BONOS GLOBAL </t>
  </si>
  <si>
    <t xml:space="preserve">              BONOS SOBERANOS 2014 - 2024</t>
  </si>
  <si>
    <t xml:space="preserve">              BONOS SOBERANOS 2015 - 2020</t>
  </si>
  <si>
    <t xml:space="preserve">              BONOS SOBERANOS 2016 - 2022</t>
  </si>
  <si>
    <t xml:space="preserve">              BONOS SOBERANOS 2016 - 2026</t>
  </si>
  <si>
    <t xml:space="preserve">              BONOS PETROAMAZONAS</t>
  </si>
  <si>
    <t xml:space="preserve">              BONOS SOBERANOS 2017 - 2023</t>
  </si>
  <si>
    <t xml:space="preserve">              BONOS SOBERANOS 2017 - 2027 (jun)</t>
  </si>
  <si>
    <t xml:space="preserve">              BONOS SOBERANOS 2017 - 2027 (oct)</t>
  </si>
  <si>
    <t xml:space="preserve">              BONOS PETROAMAZONAS1</t>
  </si>
  <si>
    <t xml:space="preserve">              BONOS SOBERANOS 2018 - 2028</t>
  </si>
  <si>
    <t xml:space="preserve">              BONOS SOBERANOS 2019 - 2029</t>
  </si>
  <si>
    <t xml:space="preserve">       PROVEEDORES</t>
  </si>
  <si>
    <t xml:space="preserve">II. DEUDA INTERNA </t>
  </si>
  <si>
    <t xml:space="preserve">        TITULOS Y CERTIFICADOS</t>
  </si>
  <si>
    <t xml:space="preserve">              BONOS MEDIANO Y LARGO PLAZO</t>
  </si>
  <si>
    <t xml:space="preserve">              BONOS SISTEMA FINANCIERO</t>
  </si>
  <si>
    <t xml:space="preserve">              CERTIFICADOS DE TESORERIA</t>
  </si>
  <si>
    <t xml:space="preserve">         ENTIDADES DEL ESTADO</t>
  </si>
  <si>
    <t xml:space="preserve">              BANCO DEL ESTADO</t>
  </si>
  <si>
    <t xml:space="preserve">              IESS</t>
  </si>
  <si>
    <t>% DE PARTICIPACIÓN</t>
  </si>
  <si>
    <t>En miles de USD</t>
  </si>
  <si>
    <t>PGE</t>
  </si>
  <si>
    <t>SPNF</t>
  </si>
  <si>
    <t>SPT</t>
  </si>
  <si>
    <t>CONDONACIONES</t>
  </si>
  <si>
    <t>MONTO</t>
  </si>
  <si>
    <t>ÁMBITO  PGE/ ACREEDOR</t>
  </si>
  <si>
    <t>VALOR AGREGADO</t>
  </si>
  <si>
    <t>BANCA PÚBLICA</t>
  </si>
  <si>
    <t>EMPRESAS PÚBLICAS</t>
  </si>
  <si>
    <t>GADs</t>
  </si>
  <si>
    <t>PRIVADO</t>
  </si>
  <si>
    <t>Crédito FMI al BCE, Instrumento Rápido Financiamiento (DEG's). RFI - Rapid Financing Instrument</t>
  </si>
  <si>
    <t>Deg's emisión especial 2009</t>
  </si>
  <si>
    <t>SALDO DEUDA EXTERNA</t>
  </si>
  <si>
    <t>SALDO DEUDA INTERNA</t>
  </si>
  <si>
    <t>TOTAL SALDO DEUDA INTERNA</t>
  </si>
  <si>
    <t>RELACIÓN DEUDA/PIB</t>
  </si>
  <si>
    <t>PETROCHINA</t>
  </si>
  <si>
    <t xml:space="preserve">UNIPEC </t>
  </si>
  <si>
    <t>INTERESES</t>
  </si>
  <si>
    <t>OBLIGACIONES NO PAGADAS Y REGISTRADAS EN PRESUPUESTOS CLAUSURADOS</t>
  </si>
  <si>
    <t xml:space="preserve">CONTINGENTES POR LAUDOS </t>
  </si>
  <si>
    <t xml:space="preserve">PASIVOS CONTINGENTES POR OPERACIONES COMERCIALES </t>
  </si>
  <si>
    <t>CERTIFICADOS DE GARANTÍA YASUNÍ</t>
  </si>
  <si>
    <t>BONOS PROGRAMA DE FINANCIAMIENTO VIVIENDA SOCIAL</t>
  </si>
  <si>
    <t>PASIVO CONTINGENTE OPERACIÓN  REPO</t>
  </si>
  <si>
    <t>PASIVOS CONTINGENTES POR GARANTÍA SOBERANA</t>
  </si>
  <si>
    <t xml:space="preserve">TOTAL SALDO DEUDA </t>
  </si>
  <si>
    <t>RELACIÓN DEUDA/PIB (ANTERIOR)</t>
  </si>
  <si>
    <t>RELACIÓN DEUDA/PIB (NUEVA)</t>
  </si>
  <si>
    <t xml:space="preserve">PASIVOS POR DERECHOS CONTRACTUALES INTANGIBLES </t>
  </si>
  <si>
    <t xml:space="preserve">DERECHOS ESPECIALES DE GIRO - DEG </t>
  </si>
  <si>
    <t>PGE 
(para agregado)</t>
  </si>
  <si>
    <t>SPT
(para agregado)</t>
  </si>
  <si>
    <t>PGE 
(para consolidado)</t>
  </si>
  <si>
    <t>SPNF
(para consolidado)</t>
  </si>
  <si>
    <t>SPT
(para consolidado)</t>
  </si>
  <si>
    <t>ORGANISMOS INTERNACIONALES</t>
  </si>
  <si>
    <t xml:space="preserve">PROVEEDORES </t>
  </si>
  <si>
    <t>BONOS EMITIDOS EN MERCADOS INTERNACIONALES</t>
  </si>
  <si>
    <t>SEGURIDAD SOCIAL</t>
  </si>
  <si>
    <t>VENTAS ANTICIPADAS PETROLERAS</t>
  </si>
  <si>
    <t>MAYO</t>
  </si>
  <si>
    <t>SALDOS DE LA DEUDA PÚBLICA POR MONEDA DEL PAGO</t>
  </si>
  <si>
    <t>En miles USD y porcentajes</t>
  </si>
  <si>
    <t>TÍTULOS DE DEUDA</t>
  </si>
  <si>
    <t>OTRAS CUENTAS POR PAGAR</t>
  </si>
  <si>
    <t>PRÉSTAMOS INTERNOS</t>
  </si>
  <si>
    <t>BONOS EMITIDOS EN MERCADO NACIONAL CON TENEDORES PRIVADOS</t>
  </si>
  <si>
    <t>BONOS EMITIDOS EN MERCADO NACIONAL CON TENEDORES PÚBLICOS</t>
  </si>
  <si>
    <t>OBLICACIONES NO PAGADAS Y REGISTRADAS EN PRESUPUESTOS CLAUSURADOS</t>
  </si>
  <si>
    <t>OTRAS OBLIGACIONES DEL ESTADO FUERA DEL ENDEUDAMIENTO PÚBLICO</t>
  </si>
  <si>
    <t xml:space="preserve"> En miles de USD</t>
  </si>
  <si>
    <t>CERTIFICADOS DE TESORERÍA</t>
  </si>
  <si>
    <t>ACUMULACIÓN DE CONTRATOS DE PRESTACIÓN DE SERVICIOS PETROLEROS SHE</t>
  </si>
  <si>
    <t xml:space="preserve">PASIVOS CORRIENTES PETROAMAZONAS EP </t>
  </si>
  <si>
    <t>SALDO DE LAS CARTAS DE CRÉDITO POR IMPORTACIÓN DE DERIVADOS</t>
  </si>
  <si>
    <t>PASIVOS CONTINGENTES</t>
  </si>
  <si>
    <t>SPNF
(para agregado)</t>
  </si>
  <si>
    <t>TOTAL SALDO DEUDA EXTERNA</t>
  </si>
  <si>
    <t>SALDOS DE LA DEUDA PÚBLICA EXTERNA</t>
  </si>
  <si>
    <t>NOTAS:</t>
  </si>
  <si>
    <t xml:space="preserve">NOTAS:  </t>
  </si>
  <si>
    <t xml:space="preserve">          OTROS (FLAR.FIDA)</t>
  </si>
  <si>
    <t xml:space="preserve">       OTRAS CUENTAS POR PAGAR </t>
  </si>
  <si>
    <t xml:space="preserve">       DERECHOS ESPECIALES DE GIRO - DEG </t>
  </si>
  <si>
    <t xml:space="preserve">         PRÉSTAMOS INTERNOS</t>
  </si>
  <si>
    <t xml:space="preserve"> CONTRATO </t>
  </si>
  <si>
    <t xml:space="preserve"> PRODUCTO </t>
  </si>
  <si>
    <t xml:space="preserve"> MONTO CONTRATADO PARA EL ANTICIPO </t>
  </si>
  <si>
    <t xml:space="preserve"> DESEMBOLSOS </t>
  </si>
  <si>
    <t xml:space="preserve"> AMORTIZACIONES </t>
  </si>
  <si>
    <t xml:space="preserve"> OMAN </t>
  </si>
  <si>
    <t xml:space="preserve"> TOTAL </t>
  </si>
  <si>
    <t>JUNIO</t>
  </si>
  <si>
    <t>CRUDO</t>
  </si>
  <si>
    <t>DERIVADOS</t>
  </si>
  <si>
    <t>CONSOLIDACIÓN SECTOR PÚBLICO TOTAL</t>
  </si>
  <si>
    <t>CONSOLIDACIÓN SECTOR PÚBLICO NO FINANCIERO</t>
  </si>
  <si>
    <t>CONSOLIDACIÓN PGE</t>
  </si>
  <si>
    <t xml:space="preserve">TOTAL DEUDA EXTERNA </t>
  </si>
  <si>
    <t xml:space="preserve">TOTAL DEUDA INTERNA </t>
  </si>
  <si>
    <t>TOTAL DEUDA PUBLICA</t>
  </si>
  <si>
    <t xml:space="preserve"> PETROTAILANDIA I</t>
  </si>
  <si>
    <t xml:space="preserve"> PETROTAILANDIA II</t>
  </si>
  <si>
    <t>JULIO</t>
  </si>
  <si>
    <t>BONOS BRADY, GLOBAL Y SOBERANOS</t>
  </si>
  <si>
    <t xml:space="preserve">               PROVEEDORES</t>
  </si>
  <si>
    <t xml:space="preserve">               PASIVOS POR DERECHOS 
                CONTRACTUALES INTANGIBLES </t>
  </si>
  <si>
    <t xml:space="preserve">               VENTAS ANTICIPADAS PETROLERAS </t>
  </si>
  <si>
    <t xml:space="preserve">               DERECHOS ESPECIALES DE GIRO - 
                DEG </t>
  </si>
  <si>
    <t xml:space="preserve">             OBLIGACIONES NO PAGADAS Y
              REGISTRADAS EN PRESUPUESTOS 
              CLAUSURADOS </t>
  </si>
  <si>
    <t>AGOSTO</t>
  </si>
  <si>
    <t>SALDO AL 01 DE ENERO 2019</t>
  </si>
  <si>
    <t>PERIODO CON CORTE AGOSTO 2019</t>
  </si>
  <si>
    <t>SALDO ADEUDADO AL 31 DE AGOSTO DE 2019</t>
  </si>
  <si>
    <t>PERIODO ENERO - AGOSTO 2019</t>
  </si>
  <si>
    <t>INTERÉS Y COMISIONES</t>
  </si>
  <si>
    <t xml:space="preserve">INDICADOR RELACIÓN DE LA DEUDA PÚBLICA AGREGADA DEL SECTOR PÚBLICO TOTAL CON EL PIB 2019 </t>
  </si>
  <si>
    <t>En millones de USD y porcentajes</t>
  </si>
  <si>
    <t xml:space="preserve">INDICADOR RELACIÓN DE LA DEUDA PÚBLICA CONSOLIDADA DEL SECTOR PÚBLICO TOTAL CON EL PIB 2019 </t>
  </si>
  <si>
    <t>PERIODO ENE- AGO 2019</t>
  </si>
  <si>
    <t>BASE DE DATOS DE SALDOS Y MOVIMIENTOS DE LA DEUDA EXTERNA</t>
  </si>
  <si>
    <t>PERIODO ENE-AGO 2019</t>
  </si>
  <si>
    <t>BASE DE DATOS DE SALDOS Y MOVIMIENTOS DE LA DEUDA INTERNA</t>
  </si>
  <si>
    <t>SUBTOTALES</t>
  </si>
  <si>
    <t>Agosto</t>
  </si>
  <si>
    <t>SALDO  AL 31 DE AGOSTO 2019</t>
  </si>
  <si>
    <t>SOCIEDADES ANÓNIMAS CON PARTICIPACIÓN PÚBLICA</t>
  </si>
  <si>
    <t>PROVEEDORES</t>
  </si>
  <si>
    <t>BANCOS</t>
  </si>
  <si>
    <t xml:space="preserve">GOBIERNOS </t>
  </si>
  <si>
    <t>BONOS PETROAMAZONAS</t>
  </si>
  <si>
    <t xml:space="preserve"> OMAN</t>
  </si>
  <si>
    <t>PASIVOS POR DERECHOS CONTRACTUALES INTANGIBLES</t>
  </si>
  <si>
    <t>DERECHOS ESPECIALES DE GIRO - DEG</t>
  </si>
  <si>
    <t>Nota 1: Deuda pública consolidada a nivel del Sector Público Total.</t>
  </si>
  <si>
    <t>Nota 2: La relación 2019 se establece con un PIB de USD 109.134,5 millones, según última previsión de cifras del BCE.</t>
  </si>
  <si>
    <t>Nota 3: El indicador Deuda /PIB estimado por el FMI bajo su metodología y definiciones para el año 2018 asciende a 45,8%.</t>
  </si>
  <si>
    <t>Nota 4: Las cifras presentadas son de carácter preliminar sujetas a actualización.</t>
  </si>
  <si>
    <t>Nota 1: Saldos de la deuda externa que se mantiene con gobiernos y con la banca internacional, identificando los países de origen de dichos acreedores</t>
  </si>
  <si>
    <t>Nota 2: Incluye atrasos de intereses y comisiones a fines de período.</t>
  </si>
  <si>
    <t>Nota 3: Deuda pública corresponde a agregación de saldos de los préstamos vigentes.</t>
  </si>
  <si>
    <t>SUBTOTAL 2</t>
  </si>
  <si>
    <t>SUBTOTAL 1</t>
  </si>
  <si>
    <t>DÓLAR (US/SUC)</t>
  </si>
  <si>
    <t>EURO (CEE)</t>
  </si>
  <si>
    <t>DÓLAR (US)</t>
  </si>
  <si>
    <t>Nota 2: Para convertir las monedas diferentes del dólar se utilizaron las cotizaciones a fines de cada período.</t>
  </si>
  <si>
    <t>Nota 3: Incluye atrasos de intereses y comisiones a fines de período.</t>
  </si>
  <si>
    <t>Nota 4:  Deuda pública corresponde a agregación de saldos de los préstamos vigentes.</t>
  </si>
  <si>
    <t>Nota 5: Las cifras presentadas son de carácter preliminar sujetas a actualización.</t>
  </si>
  <si>
    <t xml:space="preserve"> Nota 1: Saldos de la deuda externa que se mantiene con gobiernos y con la banca internacional, identificando las monedas de contratación con dichos acreedores.</t>
  </si>
  <si>
    <t>Nota 1: Saldos de la deuda pública interna y externa por tipos de tasas de interés (fija y variable)</t>
  </si>
  <si>
    <t>Nota 2: Deuda pública corresponde a agregación de saldos de los préstamos vigentes.</t>
  </si>
  <si>
    <t>Nota 3: Las cifras presentadas son de carácter preliminar sujetas a actualización.</t>
  </si>
  <si>
    <t xml:space="preserve">Nota 1: Para consolidar a nivel de Sector Público Total se consideran operaciones entre entidades del Sector Público. </t>
  </si>
  <si>
    <t xml:space="preserve">Nota 2: Para consolidar a nivel de Sector Público No Financiero se consideran operaciones entre entidades del Sector Público No Financiero </t>
  </si>
  <si>
    <t xml:space="preserve">Nota 3: Para consolidar a nivel de entidades bajo el ámbito de Presupuesto General del Estado se consideran operaciones entre entidades del Presupuesto General del Estado </t>
  </si>
  <si>
    <t>Nota 4: Corresponde a obligaciones del Presupuesto General del Estado frente a otras entidades del sector público y privado</t>
  </si>
  <si>
    <t>Nota 1: Información proporcionada por la Empresa Pública de Hidrocarburos del Ecuador, Empresa Pública PETROECUADOR.</t>
  </si>
  <si>
    <t>Nota 2: Las cifras presentadas son de carácter preliminar sujetas a actualización.</t>
  </si>
  <si>
    <t>Nota 3: Saldo al 30 septiembre de 2019 y movimientos corresponden al periodo enero a septiembre de 2019.</t>
  </si>
  <si>
    <t xml:space="preserve">Nota 1: Saldos de las cartas de crédito por importación de derivados correspondientes a las transacciones comerciales reportadas por la Empresa Pública PETROECUADOR, </t>
  </si>
  <si>
    <t>las cuales se actualizan con los volúmenes y precios finales luego de la recepción y liquidación de las importaciones.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</si>
</sst>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_-* #,##0.00_-;\-* #,##0.00_-;_-* &quot;-&quot;??_-;_-@_-"/>
    <numFmt numFmtId="166" formatCode="_ * #,##0.000_ ;_ * \-#,##0.000_ ;_ * &quot;-&quot;???_ ;_ @_ "/>
    <numFmt numFmtId="167" formatCode="_ [$€-2]\ * #,##0.000000_ ;_ [$€-2]\ * \-#,##0.000000_ ;_ [$€-2]\ * &quot;-&quot;??_ "/>
    <numFmt numFmtId="168" formatCode="_ * #,##0.000000_ ;_ * \-#,##0.000000_ ;_ * &quot;-&quot;??????_ ;_ @_ "/>
    <numFmt numFmtId="169" formatCode="_ [$€-2]\ * #,##0.00000000_ ;_ [$€-2]\ * \-#,##0.00000000_ ;_ [$€-2]\ * &quot;-&quot;??_ "/>
    <numFmt numFmtId="170" formatCode="#,##0.0_);\(#,##0.0\)"/>
    <numFmt numFmtId="171" formatCode="_-* #,##0.00\ _p_t_a_-;\-* #,##0.00\ _p_t_a_-;_-* &quot;-&quot;??\ _p_t_a_-;_-@_-"/>
    <numFmt numFmtId="172" formatCode="_ * #,##0.00_ ;_ * \-#,##0.00_ ;_ * &quot;-&quot;??????_ ;_ @_ "/>
    <numFmt numFmtId="173" formatCode="_(* #,##0.000000_);_(* \(#,##0.000000\);_(* &quot;-&quot;??_);_(@_)"/>
    <numFmt numFmtId="174" formatCode="_(* #,##0.00000_);_(* \(#,##0.00000\);_(* &quot;-&quot;??_);_(@_)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Arial"/>
      <family val="2"/>
    </font>
    <font>
      <b/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4094D1"/>
        <bgColor indexed="64"/>
      </patternFill>
    </fill>
    <fill>
      <patternFill patternType="solid">
        <fgColor theme="4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17">
    <xf numFmtId="167" fontId="0" fillId="0" borderId="0"/>
    <xf numFmtId="167" fontId="2" fillId="2" borderId="0" applyNumberFormat="0" applyBorder="0" applyAlignment="0" applyProtection="0"/>
    <xf numFmtId="167" fontId="2" fillId="2" borderId="0" applyNumberFormat="0" applyBorder="0" applyAlignment="0" applyProtection="0"/>
    <xf numFmtId="167" fontId="2" fillId="2" borderId="0" applyNumberFormat="0" applyBorder="0" applyAlignment="0" applyProtection="0"/>
    <xf numFmtId="167" fontId="2" fillId="2" borderId="0" applyNumberFormat="0" applyBorder="0" applyAlignment="0" applyProtection="0"/>
    <xf numFmtId="167" fontId="2" fillId="2" borderId="0" applyNumberFormat="0" applyBorder="0" applyAlignment="0" applyProtection="0"/>
    <xf numFmtId="167" fontId="2" fillId="3" borderId="0" applyNumberFormat="0" applyBorder="0" applyAlignment="0" applyProtection="0"/>
    <xf numFmtId="167" fontId="2" fillId="3" borderId="0" applyNumberFormat="0" applyBorder="0" applyAlignment="0" applyProtection="0"/>
    <xf numFmtId="167" fontId="2" fillId="3" borderId="0" applyNumberFormat="0" applyBorder="0" applyAlignment="0" applyProtection="0"/>
    <xf numFmtId="167" fontId="2" fillId="3" borderId="0" applyNumberFormat="0" applyBorder="0" applyAlignment="0" applyProtection="0"/>
    <xf numFmtId="167" fontId="2" fillId="3" borderId="0" applyNumberFormat="0" applyBorder="0" applyAlignment="0" applyProtection="0"/>
    <xf numFmtId="167" fontId="2" fillId="4" borderId="0" applyNumberFormat="0" applyBorder="0" applyAlignment="0" applyProtection="0"/>
    <xf numFmtId="167" fontId="2" fillId="4" borderId="0" applyNumberFormat="0" applyBorder="0" applyAlignment="0" applyProtection="0"/>
    <xf numFmtId="167" fontId="2" fillId="4" borderId="0" applyNumberFormat="0" applyBorder="0" applyAlignment="0" applyProtection="0"/>
    <xf numFmtId="167" fontId="2" fillId="4" borderId="0" applyNumberFormat="0" applyBorder="0" applyAlignment="0" applyProtection="0"/>
    <xf numFmtId="167" fontId="2" fillId="4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6" borderId="0" applyNumberFormat="0" applyBorder="0" applyAlignment="0" applyProtection="0"/>
    <xf numFmtId="167" fontId="2" fillId="6" borderId="0" applyNumberFormat="0" applyBorder="0" applyAlignment="0" applyProtection="0"/>
    <xf numFmtId="167" fontId="2" fillId="6" borderId="0" applyNumberFormat="0" applyBorder="0" applyAlignment="0" applyProtection="0"/>
    <xf numFmtId="167" fontId="2" fillId="6" borderId="0" applyNumberFormat="0" applyBorder="0" applyAlignment="0" applyProtection="0"/>
    <xf numFmtId="167" fontId="2" fillId="6" borderId="0" applyNumberFormat="0" applyBorder="0" applyAlignment="0" applyProtection="0"/>
    <xf numFmtId="167" fontId="2" fillId="7" borderId="0" applyNumberFormat="0" applyBorder="0" applyAlignment="0" applyProtection="0"/>
    <xf numFmtId="167" fontId="2" fillId="7" borderId="0" applyNumberFormat="0" applyBorder="0" applyAlignment="0" applyProtection="0"/>
    <xf numFmtId="167" fontId="2" fillId="7" borderId="0" applyNumberFormat="0" applyBorder="0" applyAlignment="0" applyProtection="0"/>
    <xf numFmtId="167" fontId="2" fillId="7" borderId="0" applyNumberFormat="0" applyBorder="0" applyAlignment="0" applyProtection="0"/>
    <xf numFmtId="167" fontId="2" fillId="7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9" borderId="0" applyNumberFormat="0" applyBorder="0" applyAlignment="0" applyProtection="0"/>
    <xf numFmtId="167" fontId="2" fillId="9" borderId="0" applyNumberFormat="0" applyBorder="0" applyAlignment="0" applyProtection="0"/>
    <xf numFmtId="167" fontId="2" fillId="9" borderId="0" applyNumberFormat="0" applyBorder="0" applyAlignment="0" applyProtection="0"/>
    <xf numFmtId="167" fontId="2" fillId="9" borderId="0" applyNumberFormat="0" applyBorder="0" applyAlignment="0" applyProtection="0"/>
    <xf numFmtId="167" fontId="2" fillId="9" borderId="0" applyNumberFormat="0" applyBorder="0" applyAlignment="0" applyProtection="0"/>
    <xf numFmtId="167" fontId="2" fillId="10" borderId="0" applyNumberFormat="0" applyBorder="0" applyAlignment="0" applyProtection="0"/>
    <xf numFmtId="167" fontId="2" fillId="10" borderId="0" applyNumberFormat="0" applyBorder="0" applyAlignment="0" applyProtection="0"/>
    <xf numFmtId="167" fontId="2" fillId="10" borderId="0" applyNumberFormat="0" applyBorder="0" applyAlignment="0" applyProtection="0"/>
    <xf numFmtId="167" fontId="2" fillId="10" borderId="0" applyNumberFormat="0" applyBorder="0" applyAlignment="0" applyProtection="0"/>
    <xf numFmtId="167" fontId="2" fillId="10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11" borderId="0" applyNumberFormat="0" applyBorder="0" applyAlignment="0" applyProtection="0"/>
    <xf numFmtId="167" fontId="2" fillId="11" borderId="0" applyNumberFormat="0" applyBorder="0" applyAlignment="0" applyProtection="0"/>
    <xf numFmtId="167" fontId="2" fillId="11" borderId="0" applyNumberFormat="0" applyBorder="0" applyAlignment="0" applyProtection="0"/>
    <xf numFmtId="167" fontId="2" fillId="11" borderId="0" applyNumberFormat="0" applyBorder="0" applyAlignment="0" applyProtection="0"/>
    <xf numFmtId="167" fontId="2" fillId="11" borderId="0" applyNumberFormat="0" applyBorder="0" applyAlignment="0" applyProtection="0"/>
    <xf numFmtId="167" fontId="3" fillId="12" borderId="0" applyNumberFormat="0" applyBorder="0" applyAlignment="0" applyProtection="0"/>
    <xf numFmtId="167" fontId="3" fillId="12" borderId="0" applyNumberFormat="0" applyBorder="0" applyAlignment="0" applyProtection="0"/>
    <xf numFmtId="167" fontId="3" fillId="12" borderId="0" applyNumberFormat="0" applyBorder="0" applyAlignment="0" applyProtection="0"/>
    <xf numFmtId="167" fontId="3" fillId="12" borderId="0" applyNumberFormat="0" applyBorder="0" applyAlignment="0" applyProtection="0"/>
    <xf numFmtId="167" fontId="3" fillId="12" borderId="0" applyNumberFormat="0" applyBorder="0" applyAlignment="0" applyProtection="0"/>
    <xf numFmtId="167" fontId="3" fillId="9" borderId="0" applyNumberFormat="0" applyBorder="0" applyAlignment="0" applyProtection="0"/>
    <xf numFmtId="167" fontId="3" fillId="9" borderId="0" applyNumberFormat="0" applyBorder="0" applyAlignment="0" applyProtection="0"/>
    <xf numFmtId="167" fontId="3" fillId="9" borderId="0" applyNumberFormat="0" applyBorder="0" applyAlignment="0" applyProtection="0"/>
    <xf numFmtId="167" fontId="3" fillId="9" borderId="0" applyNumberFormat="0" applyBorder="0" applyAlignment="0" applyProtection="0"/>
    <xf numFmtId="167" fontId="3" fillId="9" borderId="0" applyNumberFormat="0" applyBorder="0" applyAlignment="0" applyProtection="0"/>
    <xf numFmtId="167" fontId="3" fillId="10" borderId="0" applyNumberFormat="0" applyBorder="0" applyAlignment="0" applyProtection="0"/>
    <xf numFmtId="167" fontId="3" fillId="10" borderId="0" applyNumberFormat="0" applyBorder="0" applyAlignment="0" applyProtection="0"/>
    <xf numFmtId="167" fontId="3" fillId="10" borderId="0" applyNumberFormat="0" applyBorder="0" applyAlignment="0" applyProtection="0"/>
    <xf numFmtId="167" fontId="3" fillId="10" borderId="0" applyNumberFormat="0" applyBorder="0" applyAlignment="0" applyProtection="0"/>
    <xf numFmtId="167" fontId="3" fillId="10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5" borderId="0" applyNumberFormat="0" applyBorder="0" applyAlignment="0" applyProtection="0"/>
    <xf numFmtId="167" fontId="3" fillId="15" borderId="0" applyNumberFormat="0" applyBorder="0" applyAlignment="0" applyProtection="0"/>
    <xf numFmtId="167" fontId="3" fillId="15" borderId="0" applyNumberFormat="0" applyBorder="0" applyAlignment="0" applyProtection="0"/>
    <xf numFmtId="167" fontId="3" fillId="15" borderId="0" applyNumberFormat="0" applyBorder="0" applyAlignment="0" applyProtection="0"/>
    <xf numFmtId="167" fontId="3" fillId="15" borderId="0" applyNumberFormat="0" applyBorder="0" applyAlignment="0" applyProtection="0"/>
    <xf numFmtId="167" fontId="4" fillId="4" borderId="0" applyNumberFormat="0" applyBorder="0" applyAlignment="0" applyProtection="0"/>
    <xf numFmtId="167" fontId="4" fillId="4" borderId="0" applyNumberFormat="0" applyBorder="0" applyAlignment="0" applyProtection="0"/>
    <xf numFmtId="167" fontId="4" fillId="4" borderId="0" applyNumberFormat="0" applyBorder="0" applyAlignment="0" applyProtection="0"/>
    <xf numFmtId="167" fontId="4" fillId="4" borderId="0" applyNumberFormat="0" applyBorder="0" applyAlignment="0" applyProtection="0"/>
    <xf numFmtId="167" fontId="4" fillId="4" borderId="0" applyNumberFormat="0" applyBorder="0" applyAlignment="0" applyProtection="0"/>
    <xf numFmtId="167" fontId="5" fillId="16" borderId="1" applyNumberFormat="0" applyAlignment="0" applyProtection="0"/>
    <xf numFmtId="167" fontId="5" fillId="16" borderId="1" applyNumberFormat="0" applyAlignment="0" applyProtection="0"/>
    <xf numFmtId="167" fontId="5" fillId="16" borderId="1" applyNumberFormat="0" applyAlignment="0" applyProtection="0"/>
    <xf numFmtId="167" fontId="5" fillId="16" borderId="1" applyNumberFormat="0" applyAlignment="0" applyProtection="0"/>
    <xf numFmtId="167" fontId="5" fillId="16" borderId="1" applyNumberFormat="0" applyAlignment="0" applyProtection="0"/>
    <xf numFmtId="167" fontId="6" fillId="17" borderId="2" applyNumberFormat="0" applyAlignment="0" applyProtection="0"/>
    <xf numFmtId="167" fontId="6" fillId="17" borderId="2" applyNumberFormat="0" applyAlignment="0" applyProtection="0"/>
    <xf numFmtId="167" fontId="6" fillId="17" borderId="2" applyNumberFormat="0" applyAlignment="0" applyProtection="0"/>
    <xf numFmtId="167" fontId="6" fillId="17" borderId="2" applyNumberFormat="0" applyAlignment="0" applyProtection="0"/>
    <xf numFmtId="167" fontId="6" fillId="17" borderId="2" applyNumberFormat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3" fillId="18" borderId="0" applyNumberFormat="0" applyBorder="0" applyAlignment="0" applyProtection="0"/>
    <xf numFmtId="167" fontId="3" fillId="18" borderId="0" applyNumberFormat="0" applyBorder="0" applyAlignment="0" applyProtection="0"/>
    <xf numFmtId="167" fontId="3" fillId="18" borderId="0" applyNumberFormat="0" applyBorder="0" applyAlignment="0" applyProtection="0"/>
    <xf numFmtId="167" fontId="3" fillId="18" borderId="0" applyNumberFormat="0" applyBorder="0" applyAlignment="0" applyProtection="0"/>
    <xf numFmtId="167" fontId="3" fillId="18" borderId="0" applyNumberFormat="0" applyBorder="0" applyAlignment="0" applyProtection="0"/>
    <xf numFmtId="167" fontId="3" fillId="19" borderId="0" applyNumberFormat="0" applyBorder="0" applyAlignment="0" applyProtection="0"/>
    <xf numFmtId="167" fontId="3" fillId="19" borderId="0" applyNumberFormat="0" applyBorder="0" applyAlignment="0" applyProtection="0"/>
    <xf numFmtId="167" fontId="3" fillId="19" borderId="0" applyNumberFormat="0" applyBorder="0" applyAlignment="0" applyProtection="0"/>
    <xf numFmtId="167" fontId="3" fillId="19" borderId="0" applyNumberFormat="0" applyBorder="0" applyAlignment="0" applyProtection="0"/>
    <xf numFmtId="167" fontId="3" fillId="19" borderId="0" applyNumberFormat="0" applyBorder="0" applyAlignment="0" applyProtection="0"/>
    <xf numFmtId="167" fontId="3" fillId="20" borderId="0" applyNumberFormat="0" applyBorder="0" applyAlignment="0" applyProtection="0"/>
    <xf numFmtId="167" fontId="3" fillId="20" borderId="0" applyNumberFormat="0" applyBorder="0" applyAlignment="0" applyProtection="0"/>
    <xf numFmtId="167" fontId="3" fillId="20" borderId="0" applyNumberFormat="0" applyBorder="0" applyAlignment="0" applyProtection="0"/>
    <xf numFmtId="167" fontId="3" fillId="20" borderId="0" applyNumberFormat="0" applyBorder="0" applyAlignment="0" applyProtection="0"/>
    <xf numFmtId="167" fontId="3" fillId="20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21" borderId="0" applyNumberFormat="0" applyBorder="0" applyAlignment="0" applyProtection="0"/>
    <xf numFmtId="167" fontId="3" fillId="21" borderId="0" applyNumberFormat="0" applyBorder="0" applyAlignment="0" applyProtection="0"/>
    <xf numFmtId="167" fontId="3" fillId="21" borderId="0" applyNumberFormat="0" applyBorder="0" applyAlignment="0" applyProtection="0"/>
    <xf numFmtId="167" fontId="3" fillId="21" borderId="0" applyNumberFormat="0" applyBorder="0" applyAlignment="0" applyProtection="0"/>
    <xf numFmtId="167" fontId="3" fillId="21" borderId="0" applyNumberFormat="0" applyBorder="0" applyAlignment="0" applyProtection="0"/>
    <xf numFmtId="167" fontId="9" fillId="7" borderId="1" applyNumberFormat="0" applyAlignment="0" applyProtection="0"/>
    <xf numFmtId="167" fontId="9" fillId="7" borderId="1" applyNumberFormat="0" applyAlignment="0" applyProtection="0"/>
    <xf numFmtId="167" fontId="9" fillId="7" borderId="1" applyNumberFormat="0" applyAlignment="0" applyProtection="0"/>
    <xf numFmtId="167" fontId="9" fillId="7" borderId="1" applyNumberFormat="0" applyAlignment="0" applyProtection="0"/>
    <xf numFmtId="167" fontId="9" fillId="7" borderId="1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4" fontId="2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1" fillId="0" borderId="0" applyFont="0" applyFill="0" applyBorder="0" applyAlignment="0" applyProtection="0"/>
    <xf numFmtId="167" fontId="11" fillId="22" borderId="0" applyNumberFormat="0" applyBorder="0" applyAlignment="0" applyProtection="0"/>
    <xf numFmtId="167" fontId="11" fillId="22" borderId="0" applyNumberFormat="0" applyBorder="0" applyAlignment="0" applyProtection="0"/>
    <xf numFmtId="167" fontId="11" fillId="22" borderId="0" applyNumberFormat="0" applyBorder="0" applyAlignment="0" applyProtection="0"/>
    <xf numFmtId="167" fontId="11" fillId="22" borderId="0" applyNumberFormat="0" applyBorder="0" applyAlignment="0" applyProtection="0"/>
    <xf numFmtId="167" fontId="11" fillId="22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9" fontId="1" fillId="0" borderId="0"/>
    <xf numFmtId="0" fontId="22" fillId="0" borderId="0"/>
    <xf numFmtId="167" fontId="1" fillId="0" borderId="0"/>
    <xf numFmtId="169" fontId="20" fillId="0" borderId="0"/>
    <xf numFmtId="167" fontId="22" fillId="0" borderId="0"/>
    <xf numFmtId="0" fontId="21" fillId="0" borderId="0"/>
    <xf numFmtId="167" fontId="22" fillId="0" borderId="0"/>
    <xf numFmtId="167" fontId="1" fillId="0" borderId="0"/>
    <xf numFmtId="167" fontId="1" fillId="0" borderId="0"/>
    <xf numFmtId="169" fontId="22" fillId="0" borderId="0"/>
    <xf numFmtId="167" fontId="12" fillId="23" borderId="5" applyNumberFormat="0" applyFont="0" applyAlignment="0" applyProtection="0"/>
    <xf numFmtId="167" fontId="12" fillId="23" borderId="5" applyNumberFormat="0" applyFont="0" applyAlignment="0" applyProtection="0"/>
    <xf numFmtId="167" fontId="12" fillId="23" borderId="5" applyNumberFormat="0" applyFont="0" applyAlignment="0" applyProtection="0"/>
    <xf numFmtId="167" fontId="12" fillId="23" borderId="5" applyNumberFormat="0" applyFont="0" applyAlignment="0" applyProtection="0"/>
    <xf numFmtId="167" fontId="12" fillId="23" borderId="5" applyNumberFormat="0" applyFont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3" fillId="16" borderId="6" applyNumberFormat="0" applyAlignment="0" applyProtection="0"/>
    <xf numFmtId="167" fontId="13" fillId="16" borderId="6" applyNumberFormat="0" applyAlignment="0" applyProtection="0"/>
    <xf numFmtId="167" fontId="13" fillId="16" borderId="6" applyNumberFormat="0" applyAlignment="0" applyProtection="0"/>
    <xf numFmtId="167" fontId="13" fillId="16" borderId="6" applyNumberFormat="0" applyAlignment="0" applyProtection="0"/>
    <xf numFmtId="167" fontId="13" fillId="16" borderId="6" applyNumberFormat="0" applyAlignment="0" applyProtection="0"/>
    <xf numFmtId="167" fontId="1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6" fillId="0" borderId="4" applyNumberFormat="0" applyFill="0" applyAlignment="0" applyProtection="0"/>
    <xf numFmtId="167" fontId="16" fillId="0" borderId="4" applyNumberFormat="0" applyFill="0" applyAlignment="0" applyProtection="0"/>
    <xf numFmtId="167" fontId="16" fillId="0" borderId="4" applyNumberFormat="0" applyFill="0" applyAlignment="0" applyProtection="0"/>
    <xf numFmtId="167" fontId="16" fillId="0" borderId="4" applyNumberFormat="0" applyFill="0" applyAlignment="0" applyProtection="0"/>
    <xf numFmtId="167" fontId="16" fillId="0" borderId="4" applyNumberFormat="0" applyFill="0" applyAlignment="0" applyProtection="0"/>
    <xf numFmtId="167" fontId="17" fillId="0" borderId="7" applyNumberFormat="0" applyFill="0" applyAlignment="0" applyProtection="0"/>
    <xf numFmtId="167" fontId="17" fillId="0" borderId="7" applyNumberFormat="0" applyFill="0" applyAlignment="0" applyProtection="0"/>
    <xf numFmtId="167" fontId="17" fillId="0" borderId="7" applyNumberFormat="0" applyFill="0" applyAlignment="0" applyProtection="0"/>
    <xf numFmtId="167" fontId="17" fillId="0" borderId="7" applyNumberFormat="0" applyFill="0" applyAlignment="0" applyProtection="0"/>
    <xf numFmtId="167" fontId="17" fillId="0" borderId="7" applyNumberFormat="0" applyFill="0" applyAlignment="0" applyProtection="0"/>
    <xf numFmtId="167" fontId="8" fillId="0" borderId="8" applyNumberFormat="0" applyFill="0" applyAlignment="0" applyProtection="0"/>
    <xf numFmtId="167" fontId="8" fillId="0" borderId="8" applyNumberFormat="0" applyFill="0" applyAlignment="0" applyProtection="0"/>
    <xf numFmtId="167" fontId="8" fillId="0" borderId="8" applyNumberFormat="0" applyFill="0" applyAlignment="0" applyProtection="0"/>
    <xf numFmtId="167" fontId="8" fillId="0" borderId="8" applyNumberFormat="0" applyFill="0" applyAlignment="0" applyProtection="0"/>
    <xf numFmtId="167" fontId="8" fillId="0" borderId="8" applyNumberFormat="0" applyFill="0" applyAlignment="0" applyProtection="0"/>
    <xf numFmtId="167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167" fontId="19" fillId="0" borderId="9" applyNumberFormat="0" applyFill="0" applyAlignment="0" applyProtection="0"/>
    <xf numFmtId="167" fontId="19" fillId="0" borderId="9" applyNumberFormat="0" applyFill="0" applyAlignment="0" applyProtection="0"/>
    <xf numFmtId="167" fontId="19" fillId="0" borderId="9" applyNumberFormat="0" applyFill="0" applyAlignment="0" applyProtection="0"/>
    <xf numFmtId="167" fontId="19" fillId="0" borderId="9" applyNumberFormat="0" applyFill="0" applyAlignment="0" applyProtection="0"/>
    <xf numFmtId="167" fontId="19" fillId="0" borderId="9" applyNumberFormat="0" applyFill="0" applyAlignment="0" applyProtection="0"/>
  </cellStyleXfs>
  <cellXfs count="166">
    <xf numFmtId="167" fontId="0" fillId="0" borderId="0" xfId="0"/>
    <xf numFmtId="168" fontId="0" fillId="0" borderId="0" xfId="0" applyNumberFormat="1" applyFont="1"/>
    <xf numFmtId="168" fontId="25" fillId="0" borderId="0" xfId="0" applyNumberFormat="1" applyFont="1" applyAlignment="1">
      <alignment vertical="center"/>
    </xf>
    <xf numFmtId="168" fontId="0" fillId="0" borderId="0" xfId="0" applyNumberFormat="1" applyAlignment="1">
      <alignment vertical="center" wrapText="1"/>
    </xf>
    <xf numFmtId="168" fontId="0" fillId="0" borderId="0" xfId="0" applyNumberFormat="1" applyAlignment="1">
      <alignment horizontal="center" vertical="center" wrapText="1"/>
    </xf>
    <xf numFmtId="164" fontId="22" fillId="0" borderId="0" xfId="166" applyFont="1" applyAlignment="1">
      <alignment vertical="center" wrapText="1"/>
    </xf>
    <xf numFmtId="168" fontId="0" fillId="0" borderId="0" xfId="0" applyNumberFormat="1" applyAlignment="1">
      <alignment horizontal="left" vertical="center" wrapText="1"/>
    </xf>
    <xf numFmtId="168" fontId="24" fillId="0" borderId="0" xfId="0" applyNumberFormat="1" applyFont="1" applyAlignment="1">
      <alignment horizontal="left" vertical="center" wrapText="1"/>
    </xf>
    <xf numFmtId="168" fontId="26" fillId="0" borderId="0" xfId="0" applyNumberFormat="1" applyFont="1" applyAlignment="1">
      <alignment vertical="center" wrapText="1"/>
    </xf>
    <xf numFmtId="168" fontId="25" fillId="0" borderId="0" xfId="0" applyNumberFormat="1" applyFont="1" applyAlignment="1">
      <alignment vertical="center" wrapText="1"/>
    </xf>
    <xf numFmtId="168" fontId="27" fillId="0" borderId="0" xfId="0" applyNumberFormat="1" applyFont="1" applyAlignment="1">
      <alignment vertical="center"/>
    </xf>
    <xf numFmtId="168" fontId="23" fillId="24" borderId="0" xfId="0" applyNumberFormat="1" applyFont="1" applyFill="1" applyAlignment="1">
      <alignment horizontal="center" vertical="center"/>
    </xf>
    <xf numFmtId="164" fontId="23" fillId="24" borderId="0" xfId="166" applyFont="1" applyFill="1" applyAlignment="1">
      <alignment horizontal="center" vertical="center"/>
    </xf>
    <xf numFmtId="43" fontId="0" fillId="0" borderId="0" xfId="0" applyNumberFormat="1" applyFont="1" applyFill="1" applyBorder="1" applyAlignment="1">
      <alignment horizontal="left" vertical="center"/>
    </xf>
    <xf numFmtId="167" fontId="0" fillId="0" borderId="0" xfId="0" applyFont="1" applyAlignment="1">
      <alignment vertical="center"/>
    </xf>
    <xf numFmtId="167" fontId="0" fillId="0" borderId="0" xfId="0" applyAlignment="1">
      <alignment vertical="center"/>
    </xf>
    <xf numFmtId="164" fontId="22" fillId="0" borderId="0" xfId="166" applyFont="1" applyAlignment="1">
      <alignment vertical="center"/>
    </xf>
    <xf numFmtId="43" fontId="30" fillId="0" borderId="0" xfId="0" applyNumberFormat="1" applyFont="1" applyFill="1" applyBorder="1" applyAlignment="1">
      <alignment vertical="center"/>
    </xf>
    <xf numFmtId="10" fontId="24" fillId="25" borderId="0" xfId="274" applyNumberFormat="1" applyFont="1" applyFill="1" applyBorder="1" applyAlignment="1">
      <alignment horizontal="center" vertical="center"/>
    </xf>
    <xf numFmtId="164" fontId="22" fillId="0" borderId="0" xfId="166" applyFont="1" applyFill="1" applyBorder="1" applyAlignment="1">
      <alignment vertical="center"/>
    </xf>
    <xf numFmtId="164" fontId="22" fillId="0" borderId="0" xfId="166" applyFont="1"/>
    <xf numFmtId="0" fontId="24" fillId="0" borderId="0" xfId="0" applyNumberFormat="1" applyFont="1" applyFill="1" applyBorder="1" applyAlignment="1">
      <alignment horizontal="center" vertical="center" wrapText="1"/>
    </xf>
    <xf numFmtId="167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64" fontId="22" fillId="0" borderId="0" xfId="166" applyFont="1" applyFill="1" applyAlignment="1">
      <alignment vertical="center"/>
    </xf>
    <xf numFmtId="0" fontId="24" fillId="0" borderId="0" xfId="166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/>
    </xf>
    <xf numFmtId="0" fontId="22" fillId="0" borderId="0" xfId="166" applyNumberFormat="1" applyFont="1" applyFill="1" applyAlignment="1">
      <alignment vertical="center"/>
    </xf>
    <xf numFmtId="164" fontId="0" fillId="0" borderId="0" xfId="166" applyFont="1" applyFill="1"/>
    <xf numFmtId="0" fontId="22" fillId="0" borderId="0" xfId="166" applyNumberFormat="1" applyFont="1" applyFill="1" applyBorder="1" applyAlignment="1">
      <alignment horizontal="center" vertical="center"/>
    </xf>
    <xf numFmtId="164" fontId="0" fillId="0" borderId="0" xfId="166" applyFont="1"/>
    <xf numFmtId="43" fontId="30" fillId="0" borderId="0" xfId="0" applyNumberFormat="1" applyFont="1" applyFill="1" applyBorder="1" applyAlignment="1">
      <alignment horizontal="left" vertical="center"/>
    </xf>
    <xf numFmtId="168" fontId="0" fillId="0" borderId="0" xfId="0" applyNumberFormat="1" applyFont="1" applyAlignment="1">
      <alignment vertical="center" wrapText="1"/>
    </xf>
    <xf numFmtId="168" fontId="0" fillId="0" borderId="0" xfId="0" applyNumberFormat="1" applyFont="1" applyAlignment="1">
      <alignment vertical="center"/>
    </xf>
    <xf numFmtId="168" fontId="0" fillId="0" borderId="0" xfId="0" applyNumberFormat="1" applyFont="1" applyAlignment="1">
      <alignment horizontal="center" vertical="center"/>
    </xf>
    <xf numFmtId="164" fontId="30" fillId="0" borderId="0" xfId="166" applyFont="1" applyFill="1" applyAlignment="1">
      <alignment vertical="center"/>
    </xf>
    <xf numFmtId="10" fontId="22" fillId="0" borderId="0" xfId="274" applyNumberFormat="1" applyFont="1" applyAlignment="1">
      <alignment horizontal="center" vertical="center"/>
    </xf>
    <xf numFmtId="164" fontId="32" fillId="24" borderId="0" xfId="166" applyFont="1" applyFill="1" applyAlignment="1">
      <alignment horizontal="left" vertical="center"/>
    </xf>
    <xf numFmtId="168" fontId="24" fillId="0" borderId="0" xfId="0" applyNumberFormat="1" applyFont="1" applyFill="1" applyAlignment="1">
      <alignment horizontal="left" vertical="center"/>
    </xf>
    <xf numFmtId="164" fontId="24" fillId="0" borderId="0" xfId="166" applyFont="1" applyFill="1" applyAlignment="1">
      <alignment vertical="center"/>
    </xf>
    <xf numFmtId="10" fontId="24" fillId="0" borderId="0" xfId="274" applyNumberFormat="1" applyFont="1" applyFill="1" applyAlignment="1">
      <alignment horizontal="center" vertical="center"/>
    </xf>
    <xf numFmtId="164" fontId="32" fillId="26" borderId="0" xfId="166" applyFont="1" applyFill="1" applyAlignment="1">
      <alignment horizontal="left" vertical="center"/>
    </xf>
    <xf numFmtId="9" fontId="32" fillId="26" borderId="0" xfId="274" applyFont="1" applyFill="1" applyAlignment="1">
      <alignment horizontal="center" vertical="center" wrapText="1"/>
    </xf>
    <xf numFmtId="164" fontId="31" fillId="0" borderId="0" xfId="166" applyFont="1" applyAlignment="1">
      <alignment vertical="center"/>
    </xf>
    <xf numFmtId="167" fontId="25" fillId="0" borderId="0" xfId="0" applyFont="1"/>
    <xf numFmtId="167" fontId="0" fillId="0" borderId="0" xfId="0" applyAlignment="1">
      <alignment vertical="center" wrapText="1"/>
    </xf>
    <xf numFmtId="167" fontId="25" fillId="0" borderId="0" xfId="0" applyFont="1" applyAlignment="1">
      <alignment vertical="center"/>
    </xf>
    <xf numFmtId="168" fontId="23" fillId="24" borderId="0" xfId="0" applyNumberFormat="1" applyFont="1" applyFill="1" applyAlignment="1">
      <alignment horizontal="left" vertical="center"/>
    </xf>
    <xf numFmtId="164" fontId="23" fillId="24" borderId="0" xfId="166" applyFont="1" applyFill="1" applyAlignment="1">
      <alignment horizontal="left" vertical="center"/>
    </xf>
    <xf numFmtId="168" fontId="0" fillId="0" borderId="0" xfId="0" applyNumberFormat="1" applyFont="1" applyFill="1" applyAlignment="1">
      <alignment vertical="center" wrapText="1"/>
    </xf>
    <xf numFmtId="164" fontId="22" fillId="0" borderId="0" xfId="166" applyFont="1" applyFill="1" applyAlignment="1">
      <alignment vertical="center" wrapText="1"/>
    </xf>
    <xf numFmtId="164" fontId="22" fillId="0" borderId="0" xfId="166" applyFont="1" applyAlignment="1">
      <alignment horizontal="center" vertical="center" wrapText="1"/>
    </xf>
    <xf numFmtId="168" fontId="30" fillId="0" borderId="0" xfId="0" applyNumberFormat="1" applyFont="1" applyFill="1" applyAlignment="1">
      <alignment vertical="center" wrapText="1"/>
    </xf>
    <xf numFmtId="167" fontId="0" fillId="0" borderId="0" xfId="0" applyFont="1" applyAlignment="1">
      <alignment horizontal="left" indent="1"/>
    </xf>
    <xf numFmtId="164" fontId="0" fillId="0" borderId="0" xfId="166" applyFont="1" applyAlignment="1">
      <alignment vertical="center"/>
    </xf>
    <xf numFmtId="167" fontId="23" fillId="26" borderId="0" xfId="0" applyFont="1" applyFill="1" applyAlignment="1">
      <alignment horizontal="center" vertical="center" wrapText="1"/>
    </xf>
    <xf numFmtId="164" fontId="23" fillId="26" borderId="0" xfId="166" applyFont="1" applyFill="1" applyAlignment="1">
      <alignment horizontal="center" vertical="center" wrapText="1"/>
    </xf>
    <xf numFmtId="164" fontId="25" fillId="0" borderId="0" xfId="166" applyFont="1"/>
    <xf numFmtId="164" fontId="30" fillId="0" borderId="0" xfId="166" applyFont="1"/>
    <xf numFmtId="164" fontId="32" fillId="24" borderId="0" xfId="166" applyNumberFormat="1" applyFont="1" applyFill="1" applyAlignment="1">
      <alignment horizontal="center" vertical="center" wrapText="1"/>
    </xf>
    <xf numFmtId="167" fontId="33" fillId="0" borderId="0" xfId="0" applyFont="1" applyAlignment="1">
      <alignment horizontal="left" vertical="center" wrapText="1"/>
    </xf>
    <xf numFmtId="164" fontId="32" fillId="26" borderId="0" xfId="166" applyFont="1" applyFill="1" applyAlignment="1">
      <alignment horizontal="right" vertical="center" wrapText="1"/>
    </xf>
    <xf numFmtId="167" fontId="33" fillId="0" borderId="0" xfId="0" applyFont="1" applyAlignment="1">
      <alignment horizontal="left" vertical="center" wrapText="1" readingOrder="1"/>
    </xf>
    <xf numFmtId="164" fontId="33" fillId="0" borderId="0" xfId="166" applyFont="1" applyAlignment="1">
      <alignment horizontal="right" vertical="center" wrapText="1" readingOrder="1"/>
    </xf>
    <xf numFmtId="167" fontId="22" fillId="0" borderId="0" xfId="0" applyFont="1" applyAlignment="1">
      <alignment vertical="center"/>
    </xf>
    <xf numFmtId="164" fontId="32" fillId="26" borderId="0" xfId="166" applyFont="1" applyFill="1" applyAlignment="1">
      <alignment horizontal="right" vertical="center" wrapText="1" readingOrder="1"/>
    </xf>
    <xf numFmtId="0" fontId="30" fillId="0" borderId="0" xfId="166" applyNumberFormat="1" applyFont="1" applyFill="1" applyBorder="1" applyAlignment="1">
      <alignment horizontal="center" vertical="center"/>
    </xf>
    <xf numFmtId="167" fontId="30" fillId="0" borderId="0" xfId="0" applyFont="1" applyFill="1" applyAlignment="1">
      <alignment vertical="center"/>
    </xf>
    <xf numFmtId="0" fontId="30" fillId="0" borderId="0" xfId="0" applyNumberFormat="1" applyFont="1" applyFill="1" applyAlignment="1">
      <alignment vertical="center"/>
    </xf>
    <xf numFmtId="164" fontId="0" fillId="0" borderId="0" xfId="166" applyFont="1" applyFill="1" applyAlignment="1">
      <alignment vertical="center"/>
    </xf>
    <xf numFmtId="164" fontId="0" fillId="0" borderId="0" xfId="166" applyFont="1" applyAlignment="1">
      <alignment vertical="center" wrapText="1"/>
    </xf>
    <xf numFmtId="164" fontId="24" fillId="0" borderId="0" xfId="166" applyFont="1" applyAlignment="1">
      <alignment horizontal="left" vertical="center" wrapText="1"/>
    </xf>
    <xf numFmtId="172" fontId="22" fillId="0" borderId="0" xfId="0" applyNumberFormat="1" applyFont="1"/>
    <xf numFmtId="168" fontId="22" fillId="0" borderId="0" xfId="0" applyNumberFormat="1" applyFont="1"/>
    <xf numFmtId="168" fontId="24" fillId="0" borderId="0" xfId="0" applyNumberFormat="1" applyFont="1"/>
    <xf numFmtId="164" fontId="24" fillId="0" borderId="0" xfId="166" applyFont="1" applyFill="1" applyBorder="1" applyAlignment="1">
      <alignment horizontal="center" vertical="center" wrapText="1"/>
    </xf>
    <xf numFmtId="164" fontId="23" fillId="26" borderId="0" xfId="166" applyFont="1" applyFill="1" applyAlignment="1">
      <alignment vertical="center"/>
    </xf>
    <xf numFmtId="164" fontId="32" fillId="26" borderId="0" xfId="166" applyFont="1" applyFill="1" applyAlignment="1">
      <alignment horizontal="center" vertical="center" wrapText="1"/>
    </xf>
    <xf numFmtId="164" fontId="31" fillId="0" borderId="0" xfId="166" applyFont="1" applyFill="1" applyBorder="1" applyAlignment="1">
      <alignment horizontal="center" vertical="center"/>
    </xf>
    <xf numFmtId="168" fontId="24" fillId="0" borderId="0" xfId="0" applyNumberFormat="1" applyFont="1" applyFill="1" applyAlignment="1">
      <alignment vertical="center"/>
    </xf>
    <xf numFmtId="168" fontId="24" fillId="0" borderId="0" xfId="0" applyNumberFormat="1" applyFont="1" applyFill="1" applyAlignment="1">
      <alignment vertical="center" wrapText="1"/>
    </xf>
    <xf numFmtId="164" fontId="0" fillId="0" borderId="0" xfId="166" applyFont="1" applyFill="1" applyAlignment="1">
      <alignment vertical="center" wrapText="1"/>
    </xf>
    <xf numFmtId="164" fontId="23" fillId="24" borderId="0" xfId="166" applyFont="1" applyFill="1" applyAlignment="1">
      <alignment horizontal="right" vertical="center" wrapText="1"/>
    </xf>
    <xf numFmtId="164" fontId="22" fillId="0" borderId="0" xfId="166" applyFont="1" applyAlignment="1">
      <alignment horizontal="right" vertical="center" wrapText="1"/>
    </xf>
    <xf numFmtId="164" fontId="22" fillId="0" borderId="0" xfId="166" applyFont="1" applyFill="1" applyAlignment="1">
      <alignment horizontal="center" vertical="center" wrapText="1"/>
    </xf>
    <xf numFmtId="167" fontId="33" fillId="0" borderId="0" xfId="0" applyFont="1" applyAlignment="1">
      <alignment horizontal="center" vertical="center" wrapText="1" readingOrder="1"/>
    </xf>
    <xf numFmtId="167" fontId="32" fillId="26" borderId="0" xfId="0" applyFont="1" applyFill="1" applyAlignment="1">
      <alignment horizontal="left" vertical="center" wrapText="1" readingOrder="1"/>
    </xf>
    <xf numFmtId="167" fontId="32" fillId="26" borderId="0" xfId="0" applyFont="1" applyFill="1" applyAlignment="1">
      <alignment horizontal="left" vertical="center" wrapText="1"/>
    </xf>
    <xf numFmtId="167" fontId="0" fillId="0" borderId="0" xfId="0" applyFont="1" applyFill="1" applyAlignment="1">
      <alignment horizontal="left" vertical="center"/>
    </xf>
    <xf numFmtId="168" fontId="23" fillId="24" borderId="0" xfId="0" applyNumberFormat="1" applyFont="1" applyFill="1" applyAlignment="1">
      <alignment vertical="center"/>
    </xf>
    <xf numFmtId="172" fontId="23" fillId="24" borderId="0" xfId="0" applyNumberFormat="1" applyFont="1" applyFill="1" applyAlignment="1">
      <alignment horizontal="center" vertical="center"/>
    </xf>
    <xf numFmtId="10" fontId="23" fillId="24" borderId="0" xfId="274" applyNumberFormat="1" applyFont="1" applyFill="1" applyAlignment="1">
      <alignment horizontal="center" vertical="center"/>
    </xf>
    <xf numFmtId="164" fontId="30" fillId="0" borderId="0" xfId="166" applyFont="1" applyFill="1" applyAlignment="1">
      <alignment vertical="center" wrapText="1"/>
    </xf>
    <xf numFmtId="164" fontId="22" fillId="0" borderId="0" xfId="166" applyFont="1" applyFill="1" applyAlignment="1">
      <alignment horizontal="right" vertical="center" wrapText="1"/>
    </xf>
    <xf numFmtId="164" fontId="29" fillId="0" borderId="0" xfId="166" applyFont="1" applyAlignment="1">
      <alignment horizontal="right" vertical="center" wrapText="1" readingOrder="1"/>
    </xf>
    <xf numFmtId="164" fontId="33" fillId="0" borderId="0" xfId="166" applyFont="1" applyFill="1" applyAlignment="1">
      <alignment horizontal="right" vertical="center" wrapText="1" readingOrder="1"/>
    </xf>
    <xf numFmtId="167" fontId="32" fillId="26" borderId="0" xfId="0" applyFont="1" applyFill="1" applyAlignment="1">
      <alignment horizontal="center" vertical="center" wrapText="1" readingOrder="1"/>
    </xf>
    <xf numFmtId="164" fontId="32" fillId="26" borderId="0" xfId="166" applyFont="1" applyFill="1" applyAlignment="1">
      <alignment horizontal="left" vertical="center" wrapText="1"/>
    </xf>
    <xf numFmtId="164" fontId="33" fillId="0" borderId="0" xfId="166" applyFont="1" applyAlignment="1">
      <alignment horizontal="center" vertical="center" wrapText="1" readingOrder="1"/>
    </xf>
    <xf numFmtId="164" fontId="0" fillId="0" borderId="0" xfId="0" applyNumberFormat="1" applyFill="1"/>
    <xf numFmtId="10" fontId="32" fillId="26" borderId="0" xfId="274" applyNumberFormat="1" applyFont="1" applyFill="1" applyAlignment="1">
      <alignment horizontal="center" vertical="center" wrapText="1"/>
    </xf>
    <xf numFmtId="164" fontId="28" fillId="0" borderId="0" xfId="166" applyFont="1" applyFill="1" applyBorder="1" applyAlignment="1">
      <alignment vertical="center"/>
    </xf>
    <xf numFmtId="0" fontId="28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34" fillId="26" borderId="0" xfId="0" applyNumberFormat="1" applyFont="1" applyFill="1" applyBorder="1" applyAlignment="1">
      <alignment vertical="center"/>
    </xf>
    <xf numFmtId="164" fontId="34" fillId="26" borderId="0" xfId="166" applyFont="1" applyFill="1" applyBorder="1" applyAlignment="1">
      <alignment vertical="center"/>
    </xf>
    <xf numFmtId="168" fontId="24" fillId="0" borderId="0" xfId="0" applyNumberFormat="1" applyFont="1" applyAlignment="1">
      <alignment horizontal="center" vertical="center" wrapText="1"/>
    </xf>
    <xf numFmtId="164" fontId="32" fillId="26" borderId="0" xfId="166" applyFont="1" applyFill="1" applyAlignment="1">
      <alignment horizontal="center" vertical="center" wrapText="1"/>
    </xf>
    <xf numFmtId="173" fontId="0" fillId="0" borderId="0" xfId="166" applyNumberFormat="1" applyFont="1" applyAlignment="1">
      <alignment vertical="center"/>
    </xf>
    <xf numFmtId="174" fontId="22" fillId="0" borderId="0" xfId="166" applyNumberFormat="1" applyFont="1" applyFill="1" applyAlignment="1">
      <alignment vertical="center" wrapText="1"/>
    </xf>
    <xf numFmtId="164" fontId="30" fillId="0" borderId="0" xfId="166" applyFont="1" applyFill="1" applyBorder="1" applyAlignment="1">
      <alignment vertical="center"/>
    </xf>
    <xf numFmtId="164" fontId="1" fillId="0" borderId="0" xfId="166" applyFont="1" applyFill="1" applyBorder="1" applyAlignment="1">
      <alignment vertical="center"/>
    </xf>
    <xf numFmtId="167" fontId="33" fillId="0" borderId="0" xfId="0" applyFont="1" applyFill="1" applyAlignment="1">
      <alignment horizontal="center" vertical="center" wrapText="1" readingOrder="1"/>
    </xf>
    <xf numFmtId="164" fontId="25" fillId="0" borderId="0" xfId="166" applyFont="1" applyAlignment="1">
      <alignment vertical="center"/>
    </xf>
    <xf numFmtId="168" fontId="0" fillId="0" borderId="0" xfId="0" applyNumberFormat="1" applyFill="1" applyAlignment="1">
      <alignment vertical="center" wrapText="1"/>
    </xf>
    <xf numFmtId="164" fontId="0" fillId="0" borderId="0" xfId="166" applyFont="1" applyFill="1" applyAlignment="1">
      <alignment horizontal="center" vertical="center" wrapText="1"/>
    </xf>
    <xf numFmtId="164" fontId="0" fillId="0" borderId="0" xfId="166" applyFont="1" applyFill="1" applyBorder="1" applyAlignment="1">
      <alignment vertical="center"/>
    </xf>
    <xf numFmtId="170" fontId="23" fillId="26" borderId="0" xfId="166" applyNumberFormat="1" applyFont="1" applyFill="1" applyBorder="1" applyAlignment="1">
      <alignment horizontal="center" vertical="center" wrapText="1"/>
    </xf>
    <xf numFmtId="170" fontId="22" fillId="0" borderId="0" xfId="166" applyNumberFormat="1" applyFont="1" applyFill="1" applyBorder="1" applyAlignment="1">
      <alignment horizontal="center" vertical="center"/>
    </xf>
    <xf numFmtId="170" fontId="22" fillId="0" borderId="0" xfId="166" applyNumberFormat="1" applyFont="1" applyFill="1" applyBorder="1" applyAlignment="1">
      <alignment horizontal="left" vertical="center"/>
    </xf>
    <xf numFmtId="39" fontId="22" fillId="0" borderId="0" xfId="166" applyNumberFormat="1" applyFont="1" applyFill="1" applyBorder="1" applyAlignment="1">
      <alignment horizontal="center" vertical="center"/>
    </xf>
    <xf numFmtId="10" fontId="24" fillId="0" borderId="0" xfId="274" applyNumberFormat="1" applyFont="1" applyFill="1" applyBorder="1" applyAlignment="1">
      <alignment horizontal="center" vertical="center"/>
    </xf>
    <xf numFmtId="170" fontId="23" fillId="27" borderId="0" xfId="166" applyNumberFormat="1" applyFont="1" applyFill="1" applyBorder="1" applyAlignment="1">
      <alignment horizontal="center" vertical="center" wrapText="1"/>
    </xf>
    <xf numFmtId="0" fontId="31" fillId="0" borderId="0" xfId="166" applyNumberFormat="1" applyFont="1" applyFill="1" applyAlignment="1">
      <alignment horizontal="center" vertical="center" wrapText="1"/>
    </xf>
    <xf numFmtId="167" fontId="31" fillId="0" borderId="0" xfId="0" applyFont="1" applyFill="1" applyAlignment="1">
      <alignment horizontal="center" vertical="center" wrapText="1"/>
    </xf>
    <xf numFmtId="0" fontId="31" fillId="0" borderId="0" xfId="0" applyNumberFormat="1" applyFont="1" applyFill="1" applyBorder="1" applyAlignment="1">
      <alignment horizontal="center" vertical="center" wrapText="1"/>
    </xf>
    <xf numFmtId="164" fontId="31" fillId="0" borderId="0" xfId="166" applyFont="1" applyFill="1" applyAlignment="1">
      <alignment horizontal="center" vertical="center" wrapText="1"/>
    </xf>
    <xf numFmtId="164" fontId="35" fillId="0" borderId="0" xfId="166" applyFont="1" applyFill="1" applyBorder="1" applyAlignment="1">
      <alignment horizontal="center" vertical="center" wrapText="1"/>
    </xf>
    <xf numFmtId="0" fontId="35" fillId="0" borderId="0" xfId="0" applyNumberFormat="1" applyFont="1" applyFill="1" applyBorder="1" applyAlignment="1">
      <alignment horizontal="center" vertical="center" wrapText="1"/>
    </xf>
    <xf numFmtId="0" fontId="30" fillId="0" borderId="0" xfId="166" applyNumberFormat="1" applyFont="1" applyFill="1" applyAlignment="1">
      <alignment horizontal="center" vertical="center"/>
    </xf>
    <xf numFmtId="0" fontId="30" fillId="0" borderId="0" xfId="166" applyNumberFormat="1" applyFont="1" applyFill="1" applyAlignment="1">
      <alignment horizontal="center" vertical="center" wrapText="1"/>
    </xf>
    <xf numFmtId="0" fontId="30" fillId="0" borderId="0" xfId="166" applyNumberFormat="1" applyFont="1" applyFill="1" applyAlignment="1">
      <alignment vertical="center" wrapText="1"/>
    </xf>
    <xf numFmtId="167" fontId="24" fillId="0" borderId="0" xfId="0" applyFont="1" applyFill="1" applyAlignment="1">
      <alignment horizontal="center" vertical="center"/>
    </xf>
    <xf numFmtId="167" fontId="0" fillId="0" borderId="0" xfId="0" applyFont="1" applyFill="1" applyAlignment="1">
      <alignment horizontal="center" vertical="center"/>
    </xf>
    <xf numFmtId="167" fontId="0" fillId="0" borderId="0" xfId="0" applyFill="1" applyAlignment="1">
      <alignment vertical="center"/>
    </xf>
    <xf numFmtId="164" fontId="24" fillId="0" borderId="0" xfId="166" applyFont="1" applyFill="1" applyBorder="1" applyAlignment="1">
      <alignment vertical="center"/>
    </xf>
    <xf numFmtId="0" fontId="23" fillId="26" borderId="0" xfId="166" applyNumberFormat="1" applyFont="1" applyFill="1" applyBorder="1" applyAlignment="1">
      <alignment vertical="center"/>
    </xf>
    <xf numFmtId="167" fontId="0" fillId="26" borderId="0" xfId="0" applyFont="1" applyFill="1" applyAlignment="1">
      <alignment vertical="center"/>
    </xf>
    <xf numFmtId="0" fontId="22" fillId="26" borderId="0" xfId="166" applyNumberFormat="1" applyFont="1" applyFill="1" applyAlignment="1">
      <alignment vertical="center"/>
    </xf>
    <xf numFmtId="0" fontId="0" fillId="26" borderId="0" xfId="0" applyNumberFormat="1" applyFont="1" applyFill="1" applyAlignment="1">
      <alignment vertical="center"/>
    </xf>
    <xf numFmtId="167" fontId="0" fillId="26" borderId="0" xfId="0" applyFill="1" applyAlignment="1">
      <alignment vertical="center"/>
    </xf>
    <xf numFmtId="167" fontId="32" fillId="26" borderId="0" xfId="0" applyFont="1" applyFill="1" applyAlignment="1">
      <alignment horizontal="center" vertical="center" wrapText="1" readingOrder="1"/>
    </xf>
    <xf numFmtId="170" fontId="30" fillId="0" borderId="0" xfId="166" applyNumberFormat="1" applyFont="1" applyFill="1" applyBorder="1" applyAlignment="1">
      <alignment horizontal="left" vertical="center"/>
    </xf>
    <xf numFmtId="39" fontId="30" fillId="0" borderId="0" xfId="166" applyNumberFormat="1" applyFont="1" applyFill="1" applyBorder="1" applyAlignment="1">
      <alignment horizontal="center" vertical="center"/>
    </xf>
    <xf numFmtId="10" fontId="31" fillId="0" borderId="0" xfId="274" applyNumberFormat="1" applyFont="1" applyFill="1" applyBorder="1" applyAlignment="1">
      <alignment horizontal="center" vertical="center"/>
    </xf>
    <xf numFmtId="170" fontId="30" fillId="0" borderId="0" xfId="166" applyNumberFormat="1" applyFont="1" applyFill="1" applyBorder="1" applyAlignment="1">
      <alignment horizontal="center" vertical="center"/>
    </xf>
    <xf numFmtId="164" fontId="32" fillId="24" borderId="0" xfId="166" applyFont="1" applyFill="1" applyAlignment="1">
      <alignment horizontal="center" vertical="center" wrapText="1"/>
    </xf>
    <xf numFmtId="164" fontId="32" fillId="26" borderId="0" xfId="166" applyFont="1" applyFill="1" applyAlignment="1">
      <alignment horizontal="center" vertical="center" wrapText="1"/>
    </xf>
    <xf numFmtId="164" fontId="32" fillId="26" borderId="0" xfId="166" applyFont="1" applyFill="1" applyAlignment="1">
      <alignment horizontal="center" vertical="center" wrapText="1"/>
    </xf>
    <xf numFmtId="167" fontId="24" fillId="0" borderId="0" xfId="0" applyFont="1" applyFill="1" applyAlignment="1">
      <alignment horizontal="center" vertical="center"/>
    </xf>
    <xf numFmtId="164" fontId="24" fillId="0" borderId="0" xfId="166" applyFont="1" applyFill="1" applyAlignment="1">
      <alignment horizontal="center" vertical="center"/>
    </xf>
    <xf numFmtId="168" fontId="24" fillId="0" borderId="0" xfId="0" applyNumberFormat="1" applyFont="1" applyAlignment="1">
      <alignment horizontal="center" vertical="center"/>
    </xf>
    <xf numFmtId="0" fontId="24" fillId="0" borderId="0" xfId="0" applyNumberFormat="1" applyFont="1" applyAlignment="1">
      <alignment horizontal="center" vertical="center"/>
    </xf>
    <xf numFmtId="168" fontId="24" fillId="0" borderId="0" xfId="0" applyNumberFormat="1" applyFont="1" applyAlignment="1">
      <alignment horizontal="center"/>
    </xf>
    <xf numFmtId="168" fontId="24" fillId="0" borderId="0" xfId="0" applyNumberFormat="1" applyFont="1" applyAlignment="1">
      <alignment horizontal="center" vertical="center" wrapText="1"/>
    </xf>
    <xf numFmtId="164" fontId="32" fillId="26" borderId="0" xfId="166" applyFont="1" applyFill="1" applyAlignment="1">
      <alignment horizontal="center" vertical="center" wrapText="1"/>
    </xf>
    <xf numFmtId="164" fontId="31" fillId="0" borderId="0" xfId="166" applyFont="1" applyFill="1" applyBorder="1" applyAlignment="1">
      <alignment horizontal="center" vertical="center" wrapText="1"/>
    </xf>
    <xf numFmtId="164" fontId="31" fillId="0" borderId="0" xfId="166" applyFont="1" applyFill="1" applyBorder="1" applyAlignment="1">
      <alignment horizontal="center" vertical="center"/>
    </xf>
    <xf numFmtId="167" fontId="24" fillId="0" borderId="0" xfId="0" applyFont="1" applyAlignment="1">
      <alignment horizontal="center" vertical="center" wrapText="1"/>
    </xf>
    <xf numFmtId="167" fontId="24" fillId="0" borderId="0" xfId="0" applyFont="1" applyAlignment="1">
      <alignment horizontal="center" vertical="center"/>
    </xf>
    <xf numFmtId="164" fontId="24" fillId="0" borderId="0" xfId="166" applyFont="1" applyAlignment="1">
      <alignment horizontal="center" vertical="center" wrapText="1"/>
    </xf>
    <xf numFmtId="10" fontId="32" fillId="24" borderId="0" xfId="274" applyNumberFormat="1" applyFont="1" applyFill="1" applyAlignment="1">
      <alignment horizontal="center" vertical="center" wrapText="1"/>
    </xf>
    <xf numFmtId="167" fontId="0" fillId="0" borderId="0" xfId="0" applyFont="1" applyFill="1"/>
    <xf numFmtId="164" fontId="24" fillId="0" borderId="0" xfId="166" applyFont="1" applyFill="1" applyAlignment="1">
      <alignment vertical="center" wrapText="1"/>
    </xf>
    <xf numFmtId="167" fontId="32" fillId="26" borderId="0" xfId="0" applyFont="1" applyFill="1" applyAlignment="1">
      <alignment horizontal="left" vertical="center" wrapText="1" readingOrder="1"/>
    </xf>
    <xf numFmtId="164" fontId="23" fillId="26" borderId="0" xfId="166" applyFont="1" applyFill="1" applyAlignment="1">
      <alignment horizontal="left" vertical="center"/>
    </xf>
  </cellXfs>
  <cellStyles count="317">
    <cellStyle name="20% - Énfasis1 2" xfId="1"/>
    <cellStyle name="20% - Énfasis1 3" xfId="2"/>
    <cellStyle name="20% - Énfasis1 4" xfId="3"/>
    <cellStyle name="20% - Énfasis1 5" xfId="4"/>
    <cellStyle name="20% - Énfasis1 6" xfId="5"/>
    <cellStyle name="20% - Énfasis2 2" xfId="6"/>
    <cellStyle name="20% - Énfasis2 3" xfId="7"/>
    <cellStyle name="20% - Énfasis2 4" xfId="8"/>
    <cellStyle name="20% - Énfasis2 5" xfId="9"/>
    <cellStyle name="20% - Énfasis2 6" xfId="10"/>
    <cellStyle name="20% - Énfasis3 2" xfId="11"/>
    <cellStyle name="20% - Énfasis3 3" xfId="12"/>
    <cellStyle name="20% - Énfasis3 4" xfId="13"/>
    <cellStyle name="20% - Énfasis3 5" xfId="14"/>
    <cellStyle name="20% - Énfasis3 6" xfId="15"/>
    <cellStyle name="20% - Énfasis4 2" xfId="16"/>
    <cellStyle name="20% - Énfasis4 3" xfId="17"/>
    <cellStyle name="20% - Énfasis4 4" xfId="18"/>
    <cellStyle name="20% - Énfasis4 5" xfId="19"/>
    <cellStyle name="20% - Énfasis4 6" xfId="20"/>
    <cellStyle name="20% - Énfasis5 2" xfId="21"/>
    <cellStyle name="20% - Énfasis5 3" xfId="22"/>
    <cellStyle name="20% - Énfasis5 4" xfId="23"/>
    <cellStyle name="20% - Énfasis5 5" xfId="24"/>
    <cellStyle name="20% - Énfasis5 6" xfId="25"/>
    <cellStyle name="20% - Énfasis6 2" xfId="26"/>
    <cellStyle name="20% - Énfasis6 3" xfId="27"/>
    <cellStyle name="20% - Énfasis6 4" xfId="28"/>
    <cellStyle name="20% - Énfasis6 5" xfId="29"/>
    <cellStyle name="20% - Énfasis6 6" xfId="30"/>
    <cellStyle name="40% - Énfasis1 2" xfId="31"/>
    <cellStyle name="40% - Énfasis1 3" xfId="32"/>
    <cellStyle name="40% - Énfasis1 4" xfId="33"/>
    <cellStyle name="40% - Énfasis1 5" xfId="34"/>
    <cellStyle name="40% - Énfasis1 6" xfId="35"/>
    <cellStyle name="40% - Énfasis2 2" xfId="36"/>
    <cellStyle name="40% - Énfasis2 3" xfId="37"/>
    <cellStyle name="40% - Énfasis2 4" xfId="38"/>
    <cellStyle name="40% - Énfasis2 5" xfId="39"/>
    <cellStyle name="40% - Énfasis2 6" xfId="40"/>
    <cellStyle name="40% - Énfasis3 2" xfId="41"/>
    <cellStyle name="40% - Énfasis3 3" xfId="42"/>
    <cellStyle name="40% - Énfasis3 4" xfId="43"/>
    <cellStyle name="40% - Énfasis3 5" xfId="44"/>
    <cellStyle name="40% - Énfasis3 6" xfId="45"/>
    <cellStyle name="40% - Énfasis4 2" xfId="46"/>
    <cellStyle name="40% - Énfasis4 3" xfId="47"/>
    <cellStyle name="40% - Énfasis4 4" xfId="48"/>
    <cellStyle name="40% - Énfasis4 5" xfId="49"/>
    <cellStyle name="40% - Énfasis4 6" xfId="50"/>
    <cellStyle name="40% - Énfasis5 2" xfId="51"/>
    <cellStyle name="40% - Énfasis5 3" xfId="52"/>
    <cellStyle name="40% - Énfasis5 4" xfId="53"/>
    <cellStyle name="40% - Énfasis5 5" xfId="54"/>
    <cellStyle name="40% - Énfasis5 6" xfId="55"/>
    <cellStyle name="40% - Énfasis6 2" xfId="56"/>
    <cellStyle name="40% - Énfasis6 3" xfId="57"/>
    <cellStyle name="40% - Énfasis6 4" xfId="58"/>
    <cellStyle name="40% - Énfasis6 5" xfId="59"/>
    <cellStyle name="40% - Énfasis6 6" xfId="60"/>
    <cellStyle name="60% - Énfasis1 2" xfId="61"/>
    <cellStyle name="60% - Énfasis1 3" xfId="62"/>
    <cellStyle name="60% - Énfasis1 4" xfId="63"/>
    <cellStyle name="60% - Énfasis1 5" xfId="64"/>
    <cellStyle name="60% - Énfasis1 6" xfId="65"/>
    <cellStyle name="60% - Énfasis2 2" xfId="66"/>
    <cellStyle name="60% - Énfasis2 3" xfId="67"/>
    <cellStyle name="60% - Énfasis2 4" xfId="68"/>
    <cellStyle name="60% - Énfasis2 5" xfId="69"/>
    <cellStyle name="60% - Énfasis2 6" xfId="70"/>
    <cellStyle name="60% - Énfasis3 2" xfId="71"/>
    <cellStyle name="60% - Énfasis3 3" xfId="72"/>
    <cellStyle name="60% - Énfasis3 4" xfId="73"/>
    <cellStyle name="60% - Énfasis3 5" xfId="74"/>
    <cellStyle name="60% - Énfasis3 6" xfId="75"/>
    <cellStyle name="60% - Énfasis4 2" xfId="76"/>
    <cellStyle name="60% - Énfasis4 3" xfId="77"/>
    <cellStyle name="60% - Énfasis4 4" xfId="78"/>
    <cellStyle name="60% - Énfasis4 5" xfId="79"/>
    <cellStyle name="60% - Énfasis4 6" xfId="80"/>
    <cellStyle name="60% - Énfasis5 2" xfId="81"/>
    <cellStyle name="60% - Énfasis5 3" xfId="82"/>
    <cellStyle name="60% - Énfasis5 4" xfId="83"/>
    <cellStyle name="60% - Énfasis5 5" xfId="84"/>
    <cellStyle name="60% - Énfasis5 6" xfId="85"/>
    <cellStyle name="60% - Énfasis6 2" xfId="86"/>
    <cellStyle name="60% - Énfasis6 3" xfId="87"/>
    <cellStyle name="60% - Énfasis6 4" xfId="88"/>
    <cellStyle name="60% - Énfasis6 5" xfId="89"/>
    <cellStyle name="60% - Énfasis6 6" xfId="90"/>
    <cellStyle name="Buena 2" xfId="91"/>
    <cellStyle name="Buena 3" xfId="92"/>
    <cellStyle name="Buena 4" xfId="93"/>
    <cellStyle name="Buena 5" xfId="94"/>
    <cellStyle name="Buena 6" xfId="95"/>
    <cellStyle name="Cálculo 2" xfId="96"/>
    <cellStyle name="Cálculo 3" xfId="97"/>
    <cellStyle name="Cálculo 4" xfId="98"/>
    <cellStyle name="Cálculo 5" xfId="99"/>
    <cellStyle name="Cálculo 6" xfId="100"/>
    <cellStyle name="Celda de comprobación 2" xfId="101"/>
    <cellStyle name="Celda de comprobación 3" xfId="102"/>
    <cellStyle name="Celda de comprobación 4" xfId="103"/>
    <cellStyle name="Celda de comprobación 5" xfId="104"/>
    <cellStyle name="Celda de comprobación 6" xfId="105"/>
    <cellStyle name="Celda vinculada 2" xfId="106"/>
    <cellStyle name="Celda vinculada 3" xfId="107"/>
    <cellStyle name="Celda vinculada 4" xfId="108"/>
    <cellStyle name="Celda vinculada 5" xfId="109"/>
    <cellStyle name="Celda vinculada 6" xfId="110"/>
    <cellStyle name="Encabezado 4 2" xfId="111"/>
    <cellStyle name="Encabezado 4 3" xfId="112"/>
    <cellStyle name="Encabezado 4 4" xfId="113"/>
    <cellStyle name="Encabezado 4 5" xfId="114"/>
    <cellStyle name="Encabezado 4 6" xfId="115"/>
    <cellStyle name="Énfasis1 2" xfId="116"/>
    <cellStyle name="Énfasis1 3" xfId="117"/>
    <cellStyle name="Énfasis1 4" xfId="118"/>
    <cellStyle name="Énfasis1 5" xfId="119"/>
    <cellStyle name="Énfasis1 6" xfId="120"/>
    <cellStyle name="Énfasis2 2" xfId="121"/>
    <cellStyle name="Énfasis2 3" xfId="122"/>
    <cellStyle name="Énfasis2 4" xfId="123"/>
    <cellStyle name="Énfasis2 5" xfId="124"/>
    <cellStyle name="Énfasis2 6" xfId="125"/>
    <cellStyle name="Énfasis3 2" xfId="126"/>
    <cellStyle name="Énfasis3 3" xfId="127"/>
    <cellStyle name="Énfasis3 4" xfId="128"/>
    <cellStyle name="Énfasis3 5" xfId="129"/>
    <cellStyle name="Énfasis3 6" xfId="130"/>
    <cellStyle name="Énfasis4 2" xfId="131"/>
    <cellStyle name="Énfasis4 3" xfId="132"/>
    <cellStyle name="Énfasis4 4" xfId="133"/>
    <cellStyle name="Énfasis4 5" xfId="134"/>
    <cellStyle name="Énfasis4 6" xfId="135"/>
    <cellStyle name="Énfasis5 2" xfId="136"/>
    <cellStyle name="Énfasis5 3" xfId="137"/>
    <cellStyle name="Énfasis5 4" xfId="138"/>
    <cellStyle name="Énfasis5 5" xfId="139"/>
    <cellStyle name="Énfasis5 6" xfId="140"/>
    <cellStyle name="Énfasis6 2" xfId="141"/>
    <cellStyle name="Énfasis6 3" xfId="142"/>
    <cellStyle name="Énfasis6 4" xfId="143"/>
    <cellStyle name="Énfasis6 5" xfId="144"/>
    <cellStyle name="Énfasis6 6" xfId="145"/>
    <cellStyle name="Entrada 2" xfId="146"/>
    <cellStyle name="Entrada 3" xfId="147"/>
    <cellStyle name="Entrada 4" xfId="148"/>
    <cellStyle name="Entrada 5" xfId="149"/>
    <cellStyle name="Entrada 6" xfId="150"/>
    <cellStyle name="Euro" xfId="151"/>
    <cellStyle name="Euro 10" xfId="152"/>
    <cellStyle name="Euro 2" xfId="153"/>
    <cellStyle name="Euro 3" xfId="154"/>
    <cellStyle name="Euro 4" xfId="155"/>
    <cellStyle name="Euro 5" xfId="156"/>
    <cellStyle name="Euro 6" xfId="157"/>
    <cellStyle name="Euro 7" xfId="158"/>
    <cellStyle name="Euro 8" xfId="159"/>
    <cellStyle name="Euro 9" xfId="160"/>
    <cellStyle name="Incorrecto 2" xfId="161"/>
    <cellStyle name="Incorrecto 3" xfId="162"/>
    <cellStyle name="Incorrecto 4" xfId="163"/>
    <cellStyle name="Incorrecto 5" xfId="164"/>
    <cellStyle name="Incorrecto 6" xfId="165"/>
    <cellStyle name="Millares" xfId="166" builtinId="3"/>
    <cellStyle name="Millares [0] 2" xfId="167"/>
    <cellStyle name="Millares [0] 4" xfId="168"/>
    <cellStyle name="Millares 10" xfId="169"/>
    <cellStyle name="Millares 12" xfId="170"/>
    <cellStyle name="Millares 13" xfId="171"/>
    <cellStyle name="Millares 15" xfId="172"/>
    <cellStyle name="Millares 15 2" xfId="173"/>
    <cellStyle name="Millares 2" xfId="174"/>
    <cellStyle name="Millares 2 10" xfId="175"/>
    <cellStyle name="Millares 2 10 2" xfId="176"/>
    <cellStyle name="Millares 2 11" xfId="177"/>
    <cellStyle name="Millares 2 11 2" xfId="178"/>
    <cellStyle name="Millares 2 12" xfId="179"/>
    <cellStyle name="Millares 2 12 2" xfId="180"/>
    <cellStyle name="Millares 2 13" xfId="181"/>
    <cellStyle name="Millares 2 13 2" xfId="182"/>
    <cellStyle name="Millares 2 14" xfId="183"/>
    <cellStyle name="Millares 2 14 2" xfId="184"/>
    <cellStyle name="Millares 2 15" xfId="185"/>
    <cellStyle name="Millares 2 16" xfId="186"/>
    <cellStyle name="Millares 2 17" xfId="187"/>
    <cellStyle name="Millares 2 18" xfId="188"/>
    <cellStyle name="Millares 2 19" xfId="189"/>
    <cellStyle name="Millares 2 2" xfId="190"/>
    <cellStyle name="Millares 2 2 10" xfId="191"/>
    <cellStyle name="Millares 2 2 2" xfId="192"/>
    <cellStyle name="Millares 2 2 3" xfId="193"/>
    <cellStyle name="Millares 2 2 4" xfId="194"/>
    <cellStyle name="Millares 2 2 5" xfId="195"/>
    <cellStyle name="Millares 2 2 6" xfId="196"/>
    <cellStyle name="Millares 2 2 7" xfId="197"/>
    <cellStyle name="Millares 2 2 8" xfId="198"/>
    <cellStyle name="Millares 2 2 9" xfId="199"/>
    <cellStyle name="Millares 2 20" xfId="200"/>
    <cellStyle name="Millares 2 21" xfId="201"/>
    <cellStyle name="Millares 2 22" xfId="202"/>
    <cellStyle name="Millares 2 23" xfId="203"/>
    <cellStyle name="Millares 2 24" xfId="204"/>
    <cellStyle name="Millares 2 25" xfId="205"/>
    <cellStyle name="Millares 2 26" xfId="206"/>
    <cellStyle name="Millares 2 27" xfId="207"/>
    <cellStyle name="Millares 2 28" xfId="208"/>
    <cellStyle name="Millares 2 29" xfId="209"/>
    <cellStyle name="Millares 2 3" xfId="210"/>
    <cellStyle name="Millares 2 3 2" xfId="211"/>
    <cellStyle name="Millares 2 30" xfId="212"/>
    <cellStyle name="Millares 2 31" xfId="213"/>
    <cellStyle name="Millares 2 32" xfId="214"/>
    <cellStyle name="Millares 2 33" xfId="215"/>
    <cellStyle name="Millares 2 34" xfId="216"/>
    <cellStyle name="Millares 2 35" xfId="217"/>
    <cellStyle name="Millares 2 36" xfId="218"/>
    <cellStyle name="Millares 2 37" xfId="219"/>
    <cellStyle name="Millares 2 38" xfId="220"/>
    <cellStyle name="Millares 2 39" xfId="221"/>
    <cellStyle name="Millares 2 4" xfId="222"/>
    <cellStyle name="Millares 2 4 2" xfId="223"/>
    <cellStyle name="Millares 2 40" xfId="224"/>
    <cellStyle name="Millares 2 41" xfId="225"/>
    <cellStyle name="Millares 2 42" xfId="226"/>
    <cellStyle name="Millares 2 43" xfId="227"/>
    <cellStyle name="Millares 2 44" xfId="228"/>
    <cellStyle name="Millares 2 45" xfId="229"/>
    <cellStyle name="Millares 2 5" xfId="230"/>
    <cellStyle name="Millares 2 5 2" xfId="231"/>
    <cellStyle name="Millares 2 6" xfId="232"/>
    <cellStyle name="Millares 2 6 2" xfId="233"/>
    <cellStyle name="Millares 2 7" xfId="234"/>
    <cellStyle name="Millares 2 7 2" xfId="235"/>
    <cellStyle name="Millares 2 8" xfId="236"/>
    <cellStyle name="Millares 2 8 2" xfId="237"/>
    <cellStyle name="Millares 2 9" xfId="238"/>
    <cellStyle name="Millares 2 9 2" xfId="239"/>
    <cellStyle name="Millares 20" xfId="240"/>
    <cellStyle name="Millares 22" xfId="241"/>
    <cellStyle name="Millares 23" xfId="242"/>
    <cellStyle name="Millares 3" xfId="243"/>
    <cellStyle name="Millares 3 2" xfId="244"/>
    <cellStyle name="Millares 30" xfId="245"/>
    <cellStyle name="Millares 31" xfId="246"/>
    <cellStyle name="Millares 34" xfId="247"/>
    <cellStyle name="Millares 38" xfId="248"/>
    <cellStyle name="Millares 4" xfId="249"/>
    <cellStyle name="Millares 5" xfId="250"/>
    <cellStyle name="Neutral 2" xfId="251"/>
    <cellStyle name="Neutral 3" xfId="252"/>
    <cellStyle name="Neutral 4" xfId="253"/>
    <cellStyle name="Neutral 5" xfId="254"/>
    <cellStyle name="Neutral 6" xfId="255"/>
    <cellStyle name="Normal" xfId="0" builtinId="0"/>
    <cellStyle name="Normal 2" xfId="256"/>
    <cellStyle name="Normal 2 2" xfId="257"/>
    <cellStyle name="Normal 2 3" xfId="258"/>
    <cellStyle name="Normal 2 4" xfId="259"/>
    <cellStyle name="Normal 2 5" xfId="260"/>
    <cellStyle name="Normal 3" xfId="261"/>
    <cellStyle name="Normal 3 2" xfId="262"/>
    <cellStyle name="Normal 4" xfId="263"/>
    <cellStyle name="Normal 5" xfId="264"/>
    <cellStyle name="Normal 6" xfId="265"/>
    <cellStyle name="Normal 7" xfId="266"/>
    <cellStyle name="Normal 7 2" xfId="267"/>
    <cellStyle name="Normal 8" xfId="268"/>
    <cellStyle name="Notas 2" xfId="269"/>
    <cellStyle name="Notas 3" xfId="270"/>
    <cellStyle name="Notas 4" xfId="271"/>
    <cellStyle name="Notas 5" xfId="272"/>
    <cellStyle name="Notas 6" xfId="273"/>
    <cellStyle name="Porcentaje" xfId="274" builtinId="5"/>
    <cellStyle name="Porcentaje 2" xfId="275"/>
    <cellStyle name="Porcentual 2" xfId="276"/>
    <cellStyle name="Salida 2" xfId="277"/>
    <cellStyle name="Salida 3" xfId="278"/>
    <cellStyle name="Salida 4" xfId="279"/>
    <cellStyle name="Salida 5" xfId="280"/>
    <cellStyle name="Salida 6" xfId="281"/>
    <cellStyle name="Texto de advertencia 2" xfId="282"/>
    <cellStyle name="Texto de advertencia 3" xfId="283"/>
    <cellStyle name="Texto de advertencia 4" xfId="284"/>
    <cellStyle name="Texto de advertencia 5" xfId="285"/>
    <cellStyle name="Texto de advertencia 6" xfId="286"/>
    <cellStyle name="Texto explicativo 2" xfId="287"/>
    <cellStyle name="Texto explicativo 3" xfId="288"/>
    <cellStyle name="Texto explicativo 4" xfId="289"/>
    <cellStyle name="Texto explicativo 5" xfId="290"/>
    <cellStyle name="Texto explicativo 6" xfId="291"/>
    <cellStyle name="Título 1 2" xfId="292"/>
    <cellStyle name="Título 1 3" xfId="293"/>
    <cellStyle name="Título 1 4" xfId="294"/>
    <cellStyle name="Título 1 5" xfId="295"/>
    <cellStyle name="Título 1 6" xfId="296"/>
    <cellStyle name="Título 2 2" xfId="297"/>
    <cellStyle name="Título 2 3" xfId="298"/>
    <cellStyle name="Título 2 4" xfId="299"/>
    <cellStyle name="Título 2 5" xfId="300"/>
    <cellStyle name="Título 2 6" xfId="301"/>
    <cellStyle name="Título 3 2" xfId="302"/>
    <cellStyle name="Título 3 3" xfId="303"/>
    <cellStyle name="Título 3 4" xfId="304"/>
    <cellStyle name="Título 3 5" xfId="305"/>
    <cellStyle name="Título 3 6" xfId="306"/>
    <cellStyle name="Título 4" xfId="307"/>
    <cellStyle name="Título 5" xfId="308"/>
    <cellStyle name="Título 6" xfId="309"/>
    <cellStyle name="Título 7" xfId="310"/>
    <cellStyle name="Título 8" xfId="311"/>
    <cellStyle name="Total 2" xfId="312"/>
    <cellStyle name="Total 3" xfId="313"/>
    <cellStyle name="Total 4" xfId="314"/>
    <cellStyle name="Total 5" xfId="315"/>
    <cellStyle name="Total 6" xfId="316"/>
  </cellStyles>
  <dxfs count="0"/>
  <tableStyles count="0" defaultTableStyle="TableStyleMedium9" defaultPivotStyle="PivotStyleLight16"/>
  <colors>
    <mruColors>
      <color rgb="FF4094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COMPARACIÓN</a:t>
            </a:r>
            <a:r>
              <a:rPr lang="es-EC" b="1" baseline="0"/>
              <a:t> DEL CÁLCULO DE LA </a:t>
            </a:r>
            <a:r>
              <a:rPr lang="es-EC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RELACIÓN</a:t>
            </a:r>
            <a:r>
              <a:rPr lang="es-EC" sz="1800" b="1" i="0">
                <a:effectLst/>
              </a:rPr>
              <a:t> </a:t>
            </a:r>
            <a:r>
              <a:rPr lang="es-EC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DEUDA/PIB</a:t>
            </a:r>
            <a:r>
              <a:rPr lang="es-EC" b="1" baseline="0"/>
              <a:t>   </a:t>
            </a:r>
            <a:endParaRPr lang="es-EC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RELACIÓN DEUDA/PIB (ANTERIOR)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Enero</c:v>
              </c:pt>
              <c:pt idx="1">
                <c:v>Febrero</c:v>
              </c:pt>
              <c:pt idx="2">
                <c:v>Marzo</c:v>
              </c:pt>
              <c:pt idx="3">
                <c:v>Abril</c:v>
              </c:pt>
            </c:strLit>
          </c:cat>
          <c:val>
            <c:numLit>
              <c:formatCode>General</c:formatCode>
              <c:ptCount val="4"/>
              <c:pt idx="0">
                <c:v>0.46001226241666993</c:v>
              </c:pt>
              <c:pt idx="1">
                <c:v>0.45903403431820894</c:v>
              </c:pt>
              <c:pt idx="2">
                <c:v>0.46381199667507772</c:v>
              </c:pt>
              <c:pt idx="3">
                <c:v>0.46066178920037376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051-43B1-8F76-D0443F7A2104}"/>
            </c:ext>
          </c:extLst>
        </c:ser>
        <c:ser>
          <c:idx val="2"/>
          <c:order val="1"/>
          <c:tx>
            <c:v>RELACIÓN DEUDA/PIB (NUEVA)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Enero</c:v>
              </c:pt>
              <c:pt idx="1">
                <c:v>Febrero</c:v>
              </c:pt>
              <c:pt idx="2">
                <c:v>Marzo</c:v>
              </c:pt>
              <c:pt idx="3">
                <c:v>Abril</c:v>
              </c:pt>
            </c:strLit>
          </c:cat>
          <c:val>
            <c:numLit>
              <c:formatCode>General</c:formatCode>
              <c:ptCount val="4"/>
              <c:pt idx="0">
                <c:v>0.49345798272983504</c:v>
              </c:pt>
              <c:pt idx="1">
                <c:v>0.48911504064795208</c:v>
              </c:pt>
              <c:pt idx="2">
                <c:v>0.4954378677422559</c:v>
              </c:pt>
              <c:pt idx="3">
                <c:v>0.49166216338170632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051-43B1-8F76-D0443F7A2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00944"/>
        <c:axId val="34801504"/>
      </c:lineChart>
      <c:catAx>
        <c:axId val="34800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4801504"/>
        <c:crosses val="autoZero"/>
        <c:auto val="1"/>
        <c:lblAlgn val="ctr"/>
        <c:lblOffset val="100"/>
        <c:noMultiLvlLbl val="0"/>
      </c:catAx>
      <c:valAx>
        <c:axId val="34801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4800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4.7818556677308749E-2"/>
          <c:y val="0.89313521599110623"/>
          <c:w val="0.89815723846075557"/>
          <c:h val="7.5864767381483927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0,6 - 4%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9BBB59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6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0E3-45AB-8BFF-710F0C6DF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974576"/>
        <c:axId val="168975136"/>
      </c:barChart>
      <c:catAx>
        <c:axId val="168974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5136"/>
        <c:crosses val="autoZero"/>
        <c:auto val="1"/>
        <c:lblAlgn val="ctr"/>
        <c:lblOffset val="100"/>
        <c:noMultiLvlLbl val="0"/>
      </c:catAx>
      <c:valAx>
        <c:axId val="16897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4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24509366058984"/>
          <c:y val="0.88544675331739819"/>
          <c:w val="0.26071565562412885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0,6 - 4%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9BBB59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6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1C0-4BEE-A441-2ED13F51A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974576"/>
        <c:axId val="168975136"/>
      </c:barChart>
      <c:catAx>
        <c:axId val="168974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5136"/>
        <c:crosses val="autoZero"/>
        <c:auto val="1"/>
        <c:lblAlgn val="ctr"/>
        <c:lblOffset val="100"/>
        <c:noMultiLvlLbl val="0"/>
      </c:catAx>
      <c:valAx>
        <c:axId val="16897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4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24509366058984"/>
          <c:y val="0.88544675331739819"/>
          <c:w val="0.26071565562412885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4,1 - 100%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4BACC6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4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62A-4182-9A53-5A936B529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977376"/>
        <c:axId val="168977936"/>
      </c:barChart>
      <c:catAx>
        <c:axId val="16897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7936"/>
        <c:crosses val="autoZero"/>
        <c:auto val="1"/>
        <c:lblAlgn val="ctr"/>
        <c:lblOffset val="100"/>
        <c:noMultiLvlLbl val="0"/>
      </c:catAx>
      <c:valAx>
        <c:axId val="16897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73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045337888688912"/>
          <c:y val="0.89239143373557384"/>
          <c:w val="0.26872265825991959"/>
          <c:h val="7.2919144390844556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#¡REF!</c:v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6AC-43FB-B08B-A06F65E8DA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6AC-43FB-B08B-A06F65E8DADC}"/>
              </c:ext>
            </c:extLst>
          </c:dPt>
          <c:dLbls>
            <c:dLbl>
              <c:idx val="0"/>
              <c:layout>
                <c:manualLayout>
                  <c:x val="5.2711286089238946E-2"/>
                  <c:y val="-9.639800233304170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AC-43FB-B08B-A06F65E8DADC}"/>
                </c:ext>
              </c:extLst>
            </c:dLbl>
            <c:dLbl>
              <c:idx val="1"/>
              <c:layout>
                <c:manualLayout>
                  <c:x val="-1.0732502187226597E-2"/>
                  <c:y val="-2.85721055701370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AC-43FB-B08B-A06F65E8DADC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2"/>
            </c:numLit>
          </c:cat>
          <c:val>
            <c:numLit>
              <c:formatCode>General</c:formatCode>
              <c:ptCount val="2"/>
            </c:numLit>
          </c:val>
          <c:extLst>
            <c:ext xmlns:c16="http://schemas.microsoft.com/office/drawing/2014/chart" uri="{C3380CC4-5D6E-409C-BE32-E72D297353CC}">
              <c16:uniqueId val="{00000004-F6AC-43FB-B08B-A06F65E8DADC}"/>
            </c:ext>
          </c:extLst>
        </c:ser>
        <c:ser>
          <c:idx val="1"/>
          <c:order val="1"/>
          <c:tx>
            <c:v>#¡REF!</c:v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F6AC-43FB-B08B-A06F65E8DA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F6AC-43FB-B08B-A06F65E8DADC}"/>
              </c:ext>
            </c:extLst>
          </c:dPt>
          <c:cat>
            <c:numLit>
              <c:formatCode>General</c:formatCode>
              <c:ptCount val="2"/>
            </c:numLit>
          </c:cat>
          <c:val>
            <c:numLit>
              <c:formatCode>General</c:formatCode>
              <c:ptCount val="2"/>
            </c:numLit>
          </c:val>
          <c:extLst>
            <c:ext xmlns:c16="http://schemas.microsoft.com/office/drawing/2014/chart" uri="{C3380CC4-5D6E-409C-BE32-E72D297353CC}">
              <c16:uniqueId val="{00000009-F6AC-43FB-B08B-A06F65E8D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200499756014113"/>
          <c:y val="0.89622266793481209"/>
          <c:w val="0.69802294932222708"/>
          <c:h val="7.6127021986740789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#¡REF!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D4A6-4C38-B3D4-828CE84034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D4A6-4C38-B3D4-828CE84034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D4A6-4C38-B3D4-828CE84034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D4A6-4C38-B3D4-828CE840346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D4A6-4C38-B3D4-828CE840346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D4A6-4C38-B3D4-828CE840346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D4A6-4C38-B3D4-828CE840346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D4A6-4C38-B3D4-828CE840346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D4A6-4C38-B3D4-828CE840346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D4A6-4C38-B3D4-828CE840346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D4A6-4C38-B3D4-828CE8403466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D4A6-4C38-B3D4-828CE8403466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D4A6-4C38-B3D4-828CE8403466}"/>
                </c:ext>
              </c:extLst>
            </c:dLbl>
            <c:dLbl>
              <c:idx val="1"/>
              <c:layout>
                <c:manualLayout>
                  <c:x val="-6.1823802163833076E-2"/>
                  <c:y val="-6.746987951807230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A6-4C38-B3D4-828CE8403466}"/>
                </c:ext>
              </c:extLst>
            </c:dLbl>
            <c:dLbl>
              <c:idx val="2"/>
              <c:layout>
                <c:manualLayout>
                  <c:x val="-0.11540443070582174"/>
                  <c:y val="-2.891566265060241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A6-4C38-B3D4-828CE8403466}"/>
                </c:ext>
              </c:extLst>
            </c:dLbl>
            <c:dLbl>
              <c:idx val="3"/>
              <c:layout>
                <c:manualLayout>
                  <c:x val="-0.148377125193199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A6-4C38-B3D4-828CE8403466}"/>
                </c:ext>
              </c:extLst>
            </c:dLbl>
            <c:dLbl>
              <c:idx val="4"/>
              <c:layout>
                <c:manualLayout>
                  <c:x val="-1.8547140649149921E-2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4A6-4C38-B3D4-828CE8403466}"/>
                </c:ext>
              </c:extLst>
            </c:dLbl>
            <c:dLbl>
              <c:idx val="5"/>
              <c:layout>
                <c:manualLayout>
                  <c:x val="0.21638330757341576"/>
                  <c:y val="-0.10923694779116468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4A6-4C38-B3D4-828CE8403466}"/>
                </c:ext>
              </c:extLst>
            </c:dLbl>
            <c:dLbl>
              <c:idx val="6"/>
              <c:layout>
                <c:manualLayout>
                  <c:x val="0.146316331787738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4A6-4C38-B3D4-828CE8403466}"/>
                </c:ext>
              </c:extLst>
            </c:dLbl>
            <c:dLbl>
              <c:idx val="7"/>
              <c:layout>
                <c:manualLayout>
                  <c:x val="1.8547140649149883E-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4A6-4C38-B3D4-828CE8403466}"/>
                </c:ext>
              </c:extLst>
            </c:dLbl>
            <c:dLbl>
              <c:idx val="8"/>
              <c:layout>
                <c:manualLayout>
                  <c:x val="6.38845955692941E-2"/>
                  <c:y val="-0.1253012048192771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4A6-4C38-B3D4-828CE8403466}"/>
                </c:ext>
              </c:extLst>
            </c:dLbl>
            <c:dLbl>
              <c:idx val="9"/>
              <c:layout>
                <c:manualLayout>
                  <c:x val="0.25759917568263779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4A6-4C38-B3D4-828CE8403466}"/>
                </c:ext>
              </c:extLst>
            </c:dLbl>
            <c:dLbl>
              <c:idx val="10"/>
              <c:layout>
                <c:manualLayout>
                  <c:x val="0.2967542503863987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4A6-4C38-B3D4-828CE8403466}"/>
                </c:ext>
              </c:extLst>
            </c:dLbl>
            <c:dLbl>
              <c:idx val="11"/>
              <c:layout>
                <c:manualLayout>
                  <c:x val="0.28645028335909334"/>
                  <c:y val="-4.819277108433736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4A6-4C38-B3D4-828CE8403466}"/>
                </c:ext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18-D4A6-4C38-B3D4-828CE8403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172199969849391"/>
          <c:y val="0.16867985890005108"/>
          <c:w val="0.2921265593458488"/>
          <c:h val="0.665080586520201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PORCENTAJE</a:t>
            </a:r>
            <a:r>
              <a:rPr lang="en-US" b="1" baseline="0"/>
              <a:t> DE PARTICIPACIÓN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RANGO 0 - 0,5%</a:t>
            </a:r>
            <a:endParaRPr lang="en-US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#¡REF!</c:v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extLst>
            <c:ext xmlns:c16="http://schemas.microsoft.com/office/drawing/2014/chart" uri="{C3380CC4-5D6E-409C-BE32-E72D297353CC}">
              <c16:uniqueId val="{00000000-67BD-4D75-9F94-685027E57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2760544"/>
        <c:axId val="162761104"/>
      </c:barChart>
      <c:catAx>
        <c:axId val="16276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1104"/>
        <c:crosses val="autoZero"/>
        <c:auto val="1"/>
        <c:lblAlgn val="ctr"/>
        <c:lblOffset val="100"/>
        <c:noMultiLvlLbl val="0"/>
      </c:catAx>
      <c:valAx>
        <c:axId val="16276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05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361811282908863"/>
          <c:y val="0.88891909352648601"/>
          <c:w val="0.26023152137349459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0,6 - 4%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#¡REF!</c:v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extLst>
            <c:ext xmlns:c16="http://schemas.microsoft.com/office/drawing/2014/chart" uri="{C3380CC4-5D6E-409C-BE32-E72D297353CC}">
              <c16:uniqueId val="{00000000-F5B3-40C5-A218-074767D0B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763344"/>
        <c:axId val="162763904"/>
      </c:barChart>
      <c:catAx>
        <c:axId val="16276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3904"/>
        <c:crosses val="autoZero"/>
        <c:auto val="1"/>
        <c:lblAlgn val="ctr"/>
        <c:lblOffset val="100"/>
        <c:noMultiLvlLbl val="0"/>
      </c:catAx>
      <c:valAx>
        <c:axId val="16276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33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24509366058984"/>
          <c:y val="0.88544675331739819"/>
          <c:w val="0.26071565562412885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4,1 - 100%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#¡REF!</c:v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4"/>
            </c:numLit>
          </c:cat>
          <c:val>
            <c:numLit>
              <c:formatCode>General</c:formatCode>
              <c:ptCount val="4"/>
            </c:numLit>
          </c:val>
          <c:extLst>
            <c:ext xmlns:c16="http://schemas.microsoft.com/office/drawing/2014/chart" uri="{C3380CC4-5D6E-409C-BE32-E72D297353CC}">
              <c16:uniqueId val="{00000000-FC8E-4FC4-8D94-9E7AAFB60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766144"/>
        <c:axId val="162766704"/>
      </c:barChart>
      <c:catAx>
        <c:axId val="16276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6704"/>
        <c:crosses val="autoZero"/>
        <c:auto val="1"/>
        <c:lblAlgn val="ctr"/>
        <c:lblOffset val="100"/>
        <c:noMultiLvlLbl val="0"/>
      </c:catAx>
      <c:valAx>
        <c:axId val="162766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6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045337888688912"/>
          <c:y val="0.89239143373557384"/>
          <c:w val="0.26872265825991959"/>
          <c:h val="7.2919144390844556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283-4F26-8AFF-9EC9A15CD6B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283-4F26-8AFF-9EC9A15CD6B6}"/>
              </c:ext>
            </c:extLst>
          </c:dPt>
          <c:dLbls>
            <c:dLbl>
              <c:idx val="0"/>
              <c:layout>
                <c:manualLayout>
                  <c:x val="5.2711286089238946E-2"/>
                  <c:y val="-9.639800233304170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83-4F26-8AFF-9EC9A15CD6B6}"/>
                </c:ext>
              </c:extLst>
            </c:dLbl>
            <c:dLbl>
              <c:idx val="1"/>
              <c:layout>
                <c:manualLayout>
                  <c:x val="-1.0732502187226597E-2"/>
                  <c:y val="-2.85721055701370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83-4F26-8AFF-9EC9A15CD6B6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2283-4F26-8AFF-9EC9A15CD6B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2283-4F26-8AFF-9EC9A15CD6B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2283-4F26-8AFF-9EC9A15CD6B6}"/>
              </c:ext>
            </c:extLst>
          </c:dPt>
          <c:val>
            <c:numRef>
              <c:f>(#REF!,#REF!)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9-2283-4F26-8AFF-9EC9A15CD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200499756014113"/>
          <c:y val="0.89622266793481209"/>
          <c:w val="0.69802294932222708"/>
          <c:h val="7.6127021986740789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93EB-4FA3-9763-56DDC9AEC9A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93EB-4FA3-9763-56DDC9AEC9A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93EB-4FA3-9763-56DDC9AEC9A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93EB-4FA3-9763-56DDC9AEC9A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93EB-4FA3-9763-56DDC9AEC9A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93EB-4FA3-9763-56DDC9AEC9A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93EB-4FA3-9763-56DDC9AEC9A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93EB-4FA3-9763-56DDC9AEC9A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93EB-4FA3-9763-56DDC9AEC9A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93EB-4FA3-9763-56DDC9AEC9A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93EB-4FA3-9763-56DDC9AEC9A6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93EB-4FA3-9763-56DDC9AEC9A6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93EB-4FA3-9763-56DDC9AEC9A6}"/>
                </c:ext>
              </c:extLst>
            </c:dLbl>
            <c:dLbl>
              <c:idx val="1"/>
              <c:layout>
                <c:manualLayout>
                  <c:x val="-6.1823802163833076E-2"/>
                  <c:y val="-6.746987951807230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EB-4FA3-9763-56DDC9AEC9A6}"/>
                </c:ext>
              </c:extLst>
            </c:dLbl>
            <c:dLbl>
              <c:idx val="2"/>
              <c:layout>
                <c:manualLayout>
                  <c:x val="-0.11540443070582174"/>
                  <c:y val="-2.891566265060241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3EB-4FA3-9763-56DDC9AEC9A6}"/>
                </c:ext>
              </c:extLst>
            </c:dLbl>
            <c:dLbl>
              <c:idx val="3"/>
              <c:layout>
                <c:manualLayout>
                  <c:x val="-0.148377125193199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3EB-4FA3-9763-56DDC9AEC9A6}"/>
                </c:ext>
              </c:extLst>
            </c:dLbl>
            <c:dLbl>
              <c:idx val="4"/>
              <c:layout>
                <c:manualLayout>
                  <c:x val="-1.8547140649149921E-2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3EB-4FA3-9763-56DDC9AEC9A6}"/>
                </c:ext>
              </c:extLst>
            </c:dLbl>
            <c:dLbl>
              <c:idx val="5"/>
              <c:layout>
                <c:manualLayout>
                  <c:x val="0.21638330757341576"/>
                  <c:y val="-0.10923694779116468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3EB-4FA3-9763-56DDC9AEC9A6}"/>
                </c:ext>
              </c:extLst>
            </c:dLbl>
            <c:dLbl>
              <c:idx val="6"/>
              <c:layout>
                <c:manualLayout>
                  <c:x val="0.146316331787738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3EB-4FA3-9763-56DDC9AEC9A6}"/>
                </c:ext>
              </c:extLst>
            </c:dLbl>
            <c:dLbl>
              <c:idx val="7"/>
              <c:layout>
                <c:manualLayout>
                  <c:x val="1.8547140649149883E-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3EB-4FA3-9763-56DDC9AEC9A6}"/>
                </c:ext>
              </c:extLst>
            </c:dLbl>
            <c:dLbl>
              <c:idx val="8"/>
              <c:layout>
                <c:manualLayout>
                  <c:x val="6.38845955692941E-2"/>
                  <c:y val="-0.1253012048192771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3EB-4FA3-9763-56DDC9AEC9A6}"/>
                </c:ext>
              </c:extLst>
            </c:dLbl>
            <c:dLbl>
              <c:idx val="9"/>
              <c:layout>
                <c:manualLayout>
                  <c:x val="0.25759917568263779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3EB-4FA3-9763-56DDC9AEC9A6}"/>
                </c:ext>
              </c:extLst>
            </c:dLbl>
            <c:dLbl>
              <c:idx val="10"/>
              <c:layout>
                <c:manualLayout>
                  <c:x val="0.2967542503863987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3EB-4FA3-9763-56DDC9AEC9A6}"/>
                </c:ext>
              </c:extLst>
            </c:dLbl>
            <c:dLbl>
              <c:idx val="11"/>
              <c:layout>
                <c:manualLayout>
                  <c:x val="0.28645028335909334"/>
                  <c:y val="-4.819277108433736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3EB-4FA3-9763-56DDC9AEC9A6}"/>
                </c:ext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8-93EB-4FA3-9763-56DDC9AEC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172199969849391"/>
          <c:y val="0.16867985890005108"/>
          <c:w val="0.2921265593458488"/>
          <c:h val="0.665080586520201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PORCENTAJE</a:t>
            </a:r>
            <a:r>
              <a:rPr lang="en-US" b="1" baseline="0"/>
              <a:t> DE PARTICIPACIÓN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RANGO 0 - 0,5%</a:t>
            </a:r>
            <a:endParaRPr lang="en-US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6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BAB-4A03-86E6-91F35DE8E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8971776"/>
        <c:axId val="168972336"/>
      </c:barChart>
      <c:catAx>
        <c:axId val="16897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2336"/>
        <c:crosses val="autoZero"/>
        <c:auto val="1"/>
        <c:lblAlgn val="ctr"/>
        <c:lblOffset val="100"/>
        <c:noMultiLvlLbl val="0"/>
      </c:catAx>
      <c:valAx>
        <c:axId val="168972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17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361811282908863"/>
          <c:y val="0.88891909352648601"/>
          <c:w val="0.26023152137349459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4,1 - 100%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4BACC6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4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B57-4A84-95C4-BF5FDF5E2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977376"/>
        <c:axId val="168977936"/>
      </c:barChart>
      <c:catAx>
        <c:axId val="16897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7936"/>
        <c:crosses val="autoZero"/>
        <c:auto val="1"/>
        <c:lblAlgn val="ctr"/>
        <c:lblOffset val="100"/>
        <c:noMultiLvlLbl val="0"/>
      </c:catAx>
      <c:valAx>
        <c:axId val="16897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73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045337888688912"/>
          <c:y val="0.89239143373557384"/>
          <c:w val="0.26872265825991959"/>
          <c:h val="7.2919144390844556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0,6 - 4%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9BBB59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6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DA7-4E14-B438-47ECB3D28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974576"/>
        <c:axId val="168975136"/>
      </c:barChart>
      <c:catAx>
        <c:axId val="168974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5136"/>
        <c:crosses val="autoZero"/>
        <c:auto val="1"/>
        <c:lblAlgn val="ctr"/>
        <c:lblOffset val="100"/>
        <c:noMultiLvlLbl val="0"/>
      </c:catAx>
      <c:valAx>
        <c:axId val="16897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4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24509366058984"/>
          <c:y val="0.88544675331739819"/>
          <c:w val="0.26071565562412885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4,1 - 100%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4BACC6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4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50E-4B01-9318-28C91B2D0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977376"/>
        <c:axId val="168977936"/>
      </c:barChart>
      <c:catAx>
        <c:axId val="16897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7936"/>
        <c:crosses val="autoZero"/>
        <c:auto val="1"/>
        <c:lblAlgn val="ctr"/>
        <c:lblOffset val="100"/>
        <c:noMultiLvlLbl val="0"/>
      </c:catAx>
      <c:valAx>
        <c:axId val="16897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73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045337888688912"/>
          <c:y val="0.89239143373557384"/>
          <c:w val="0.26872265825991959"/>
          <c:h val="7.2919144390844556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#¡REF!</c:v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FB4-48E4-A5DC-4F684A0316F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FB4-48E4-A5DC-4F684A0316FA}"/>
              </c:ext>
            </c:extLst>
          </c:dPt>
          <c:dLbls>
            <c:dLbl>
              <c:idx val="0"/>
              <c:layout>
                <c:manualLayout>
                  <c:x val="5.2711286089238946E-2"/>
                  <c:y val="-9.639800233304170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B4-48E4-A5DC-4F684A0316FA}"/>
                </c:ext>
              </c:extLst>
            </c:dLbl>
            <c:dLbl>
              <c:idx val="1"/>
              <c:layout>
                <c:manualLayout>
                  <c:x val="-1.0732502187226597E-2"/>
                  <c:y val="-2.85721055701370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B4-48E4-A5DC-4F684A0316FA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2"/>
            </c:numLit>
          </c:cat>
          <c:val>
            <c:numLit>
              <c:formatCode>General</c:formatCode>
              <c:ptCount val="2"/>
            </c:numLit>
          </c:val>
          <c:extLst>
            <c:ext xmlns:c16="http://schemas.microsoft.com/office/drawing/2014/chart" uri="{C3380CC4-5D6E-409C-BE32-E72D297353CC}">
              <c16:uniqueId val="{00000004-AFB4-48E4-A5DC-4F684A0316FA}"/>
            </c:ext>
          </c:extLst>
        </c:ser>
        <c:ser>
          <c:idx val="1"/>
          <c:order val="1"/>
          <c:tx>
            <c:v>#¡REF!</c:v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AFB4-48E4-A5DC-4F684A0316F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AFB4-48E4-A5DC-4F684A0316FA}"/>
              </c:ext>
            </c:extLst>
          </c:dPt>
          <c:cat>
            <c:numLit>
              <c:formatCode>General</c:formatCode>
              <c:ptCount val="2"/>
            </c:numLit>
          </c:cat>
          <c:val>
            <c:numLit>
              <c:formatCode>General</c:formatCode>
              <c:ptCount val="2"/>
            </c:numLit>
          </c:val>
          <c:extLst>
            <c:ext xmlns:c16="http://schemas.microsoft.com/office/drawing/2014/chart" uri="{C3380CC4-5D6E-409C-BE32-E72D297353CC}">
              <c16:uniqueId val="{00000009-AFB4-48E4-A5DC-4F684A031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200499756014113"/>
          <c:y val="0.89622266793481209"/>
          <c:w val="0.69802294932222708"/>
          <c:h val="7.6127021986740789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#¡REF!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49F5-48D2-9FF0-6C83F8D8BDD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49F5-48D2-9FF0-6C83F8D8BDD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49F5-48D2-9FF0-6C83F8D8BDD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49F5-48D2-9FF0-6C83F8D8BDD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49F5-48D2-9FF0-6C83F8D8BDD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49F5-48D2-9FF0-6C83F8D8BDD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49F5-48D2-9FF0-6C83F8D8BDD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49F5-48D2-9FF0-6C83F8D8BDD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49F5-48D2-9FF0-6C83F8D8BDD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49F5-48D2-9FF0-6C83F8D8BDD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49F5-48D2-9FF0-6C83F8D8BDD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49F5-48D2-9FF0-6C83F8D8BDDF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49F5-48D2-9FF0-6C83F8D8BDDF}"/>
                </c:ext>
              </c:extLst>
            </c:dLbl>
            <c:dLbl>
              <c:idx val="1"/>
              <c:layout>
                <c:manualLayout>
                  <c:x val="-6.1823802163833076E-2"/>
                  <c:y val="-6.746987951807230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F5-48D2-9FF0-6C83F8D8BDDF}"/>
                </c:ext>
              </c:extLst>
            </c:dLbl>
            <c:dLbl>
              <c:idx val="2"/>
              <c:layout>
                <c:manualLayout>
                  <c:x val="-0.11540443070582174"/>
                  <c:y val="-2.891566265060241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F5-48D2-9FF0-6C83F8D8BDDF}"/>
                </c:ext>
              </c:extLst>
            </c:dLbl>
            <c:dLbl>
              <c:idx val="3"/>
              <c:layout>
                <c:manualLayout>
                  <c:x val="-0.148377125193199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9F5-48D2-9FF0-6C83F8D8BDDF}"/>
                </c:ext>
              </c:extLst>
            </c:dLbl>
            <c:dLbl>
              <c:idx val="4"/>
              <c:layout>
                <c:manualLayout>
                  <c:x val="-1.8547140649149921E-2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9F5-48D2-9FF0-6C83F8D8BDDF}"/>
                </c:ext>
              </c:extLst>
            </c:dLbl>
            <c:dLbl>
              <c:idx val="5"/>
              <c:layout>
                <c:manualLayout>
                  <c:x val="0.21638330757341576"/>
                  <c:y val="-0.10923694779116468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9F5-48D2-9FF0-6C83F8D8BDDF}"/>
                </c:ext>
              </c:extLst>
            </c:dLbl>
            <c:dLbl>
              <c:idx val="6"/>
              <c:layout>
                <c:manualLayout>
                  <c:x val="0.146316331787738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9F5-48D2-9FF0-6C83F8D8BDDF}"/>
                </c:ext>
              </c:extLst>
            </c:dLbl>
            <c:dLbl>
              <c:idx val="7"/>
              <c:layout>
                <c:manualLayout>
                  <c:x val="1.8547140649149883E-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9F5-48D2-9FF0-6C83F8D8BDDF}"/>
                </c:ext>
              </c:extLst>
            </c:dLbl>
            <c:dLbl>
              <c:idx val="8"/>
              <c:layout>
                <c:manualLayout>
                  <c:x val="6.38845955692941E-2"/>
                  <c:y val="-0.1253012048192771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9F5-48D2-9FF0-6C83F8D8BDDF}"/>
                </c:ext>
              </c:extLst>
            </c:dLbl>
            <c:dLbl>
              <c:idx val="9"/>
              <c:layout>
                <c:manualLayout>
                  <c:x val="0.25759917568263779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9F5-48D2-9FF0-6C83F8D8BDDF}"/>
                </c:ext>
              </c:extLst>
            </c:dLbl>
            <c:dLbl>
              <c:idx val="10"/>
              <c:layout>
                <c:manualLayout>
                  <c:x val="0.2967542503863987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9F5-48D2-9FF0-6C83F8D8BDDF}"/>
                </c:ext>
              </c:extLst>
            </c:dLbl>
            <c:dLbl>
              <c:idx val="11"/>
              <c:layout>
                <c:manualLayout>
                  <c:x val="0.28645028335909334"/>
                  <c:y val="-4.819277108433736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9F5-48D2-9FF0-6C83F8D8BDDF}"/>
                </c:ext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18-49F5-48D2-9FF0-6C83F8D8B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172199969849391"/>
          <c:y val="0.16867985890005108"/>
          <c:w val="0.2921265593458488"/>
          <c:h val="0.665080586520201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PORCENTAJE</a:t>
            </a:r>
            <a:r>
              <a:rPr lang="en-US" b="1" baseline="0"/>
              <a:t> DE PARTICIPACIÓN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RANGO 0 - 0,5%</a:t>
            </a:r>
            <a:endParaRPr lang="en-US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#¡REF!</c:v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extLst>
            <c:ext xmlns:c16="http://schemas.microsoft.com/office/drawing/2014/chart" uri="{C3380CC4-5D6E-409C-BE32-E72D297353CC}">
              <c16:uniqueId val="{00000000-10D5-4488-ACA9-FD49E0FA3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2760544"/>
        <c:axId val="162761104"/>
      </c:barChart>
      <c:catAx>
        <c:axId val="16276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1104"/>
        <c:crosses val="autoZero"/>
        <c:auto val="1"/>
        <c:lblAlgn val="ctr"/>
        <c:lblOffset val="100"/>
        <c:noMultiLvlLbl val="0"/>
      </c:catAx>
      <c:valAx>
        <c:axId val="16276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05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361811282908863"/>
          <c:y val="0.88891909352648601"/>
          <c:w val="0.26023152137349459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0,6 - 4%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#¡REF!</c:v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extLst>
            <c:ext xmlns:c16="http://schemas.microsoft.com/office/drawing/2014/chart" uri="{C3380CC4-5D6E-409C-BE32-E72D297353CC}">
              <c16:uniqueId val="{00000000-BC80-4525-B25D-F653578D0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763344"/>
        <c:axId val="162763904"/>
      </c:barChart>
      <c:catAx>
        <c:axId val="16276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3904"/>
        <c:crosses val="autoZero"/>
        <c:auto val="1"/>
        <c:lblAlgn val="ctr"/>
        <c:lblOffset val="100"/>
        <c:noMultiLvlLbl val="0"/>
      </c:catAx>
      <c:valAx>
        <c:axId val="16276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33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24509366058984"/>
          <c:y val="0.88544675331739819"/>
          <c:w val="0.26071565562412885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4,1 - 100%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#¡REF!</c:v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4"/>
            </c:numLit>
          </c:cat>
          <c:val>
            <c:numLit>
              <c:formatCode>General</c:formatCode>
              <c:ptCount val="4"/>
            </c:numLit>
          </c:val>
          <c:extLst>
            <c:ext xmlns:c16="http://schemas.microsoft.com/office/drawing/2014/chart" uri="{C3380CC4-5D6E-409C-BE32-E72D297353CC}">
              <c16:uniqueId val="{00000000-2B7C-4ABE-874D-4290E8CE8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766144"/>
        <c:axId val="162766704"/>
      </c:barChart>
      <c:catAx>
        <c:axId val="16276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6704"/>
        <c:crosses val="autoZero"/>
        <c:auto val="1"/>
        <c:lblAlgn val="ctr"/>
        <c:lblOffset val="100"/>
        <c:noMultiLvlLbl val="0"/>
      </c:catAx>
      <c:valAx>
        <c:axId val="162766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6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045337888688912"/>
          <c:y val="0.89239143373557384"/>
          <c:w val="0.26872265825991959"/>
          <c:h val="7.2919144390844556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C4B-491B-88DA-CB25D5A491B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C4B-491B-88DA-CB25D5A491B3}"/>
              </c:ext>
            </c:extLst>
          </c:dPt>
          <c:dLbls>
            <c:dLbl>
              <c:idx val="0"/>
              <c:layout>
                <c:manualLayout>
                  <c:x val="5.2711286089238946E-2"/>
                  <c:y val="-9.639800233304170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4B-491B-88DA-CB25D5A491B3}"/>
                </c:ext>
              </c:extLst>
            </c:dLbl>
            <c:dLbl>
              <c:idx val="1"/>
              <c:layout>
                <c:manualLayout>
                  <c:x val="-1.0732502187226597E-2"/>
                  <c:y val="-2.85721055701370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4B-491B-88DA-CB25D5A491B3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(#REF!,#REF!)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8C4B-491B-88DA-CB25D5A491B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8C4B-491B-88DA-CB25D5A491B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8C4B-491B-88DA-CB25D5A491B3}"/>
              </c:ext>
            </c:extLst>
          </c:dPt>
          <c:val>
            <c:numRef>
              <c:f>(#REF!,#REF!)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(#REF!,#REF!)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8C4B-491B-88DA-CB25D5A49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200499756014113"/>
          <c:y val="0.89622266793481209"/>
          <c:w val="0.69802294932222708"/>
          <c:h val="7.6127021986740789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5999-4A40-B11F-23EE5B18EAD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5999-4A40-B11F-23EE5B18EAD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5999-4A40-B11F-23EE5B18EAD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5999-4A40-B11F-23EE5B18EAD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5999-4A40-B11F-23EE5B18EAD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5999-4A40-B11F-23EE5B18EAD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5999-4A40-B11F-23EE5B18EAD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5999-4A40-B11F-23EE5B18EAD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5999-4A40-B11F-23EE5B18EAD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5999-4A40-B11F-23EE5B18EADB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5999-4A40-B11F-23EE5B18EADB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5999-4A40-B11F-23EE5B18EADB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999-4A40-B11F-23EE5B18EADB}"/>
                </c:ext>
              </c:extLst>
            </c:dLbl>
            <c:dLbl>
              <c:idx val="1"/>
              <c:layout>
                <c:manualLayout>
                  <c:x val="-6.1823802163833076E-2"/>
                  <c:y val="-6.746987951807230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99-4A40-B11F-23EE5B18EADB}"/>
                </c:ext>
              </c:extLst>
            </c:dLbl>
            <c:dLbl>
              <c:idx val="2"/>
              <c:layout>
                <c:manualLayout>
                  <c:x val="-0.11540443070582174"/>
                  <c:y val="-2.891566265060241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99-4A40-B11F-23EE5B18EADB}"/>
                </c:ext>
              </c:extLst>
            </c:dLbl>
            <c:dLbl>
              <c:idx val="3"/>
              <c:layout>
                <c:manualLayout>
                  <c:x val="-0.148377125193199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99-4A40-B11F-23EE5B18EADB}"/>
                </c:ext>
              </c:extLst>
            </c:dLbl>
            <c:dLbl>
              <c:idx val="4"/>
              <c:layout>
                <c:manualLayout>
                  <c:x val="-1.8547140649149921E-2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999-4A40-B11F-23EE5B18EADB}"/>
                </c:ext>
              </c:extLst>
            </c:dLbl>
            <c:dLbl>
              <c:idx val="5"/>
              <c:layout>
                <c:manualLayout>
                  <c:x val="0.21638330757341576"/>
                  <c:y val="-0.10923694779116468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999-4A40-B11F-23EE5B18EADB}"/>
                </c:ext>
              </c:extLst>
            </c:dLbl>
            <c:dLbl>
              <c:idx val="6"/>
              <c:layout>
                <c:manualLayout>
                  <c:x val="0.146316331787738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999-4A40-B11F-23EE5B18EADB}"/>
                </c:ext>
              </c:extLst>
            </c:dLbl>
            <c:dLbl>
              <c:idx val="7"/>
              <c:layout>
                <c:manualLayout>
                  <c:x val="1.8547140649149883E-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999-4A40-B11F-23EE5B18EADB}"/>
                </c:ext>
              </c:extLst>
            </c:dLbl>
            <c:dLbl>
              <c:idx val="8"/>
              <c:layout>
                <c:manualLayout>
                  <c:x val="6.38845955692941E-2"/>
                  <c:y val="-0.1253012048192771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999-4A40-B11F-23EE5B18EADB}"/>
                </c:ext>
              </c:extLst>
            </c:dLbl>
            <c:dLbl>
              <c:idx val="9"/>
              <c:layout>
                <c:manualLayout>
                  <c:x val="0.25759917568263779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999-4A40-B11F-23EE5B18EADB}"/>
                </c:ext>
              </c:extLst>
            </c:dLbl>
            <c:dLbl>
              <c:idx val="10"/>
              <c:layout>
                <c:manualLayout>
                  <c:x val="0.2967542503863987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999-4A40-B11F-23EE5B18EADB}"/>
                </c:ext>
              </c:extLst>
            </c:dLbl>
            <c:dLbl>
              <c:idx val="11"/>
              <c:layout>
                <c:manualLayout>
                  <c:x val="0.28645028335909334"/>
                  <c:y val="-4.819277108433736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999-4A40-B11F-23EE5B18EADB}"/>
                </c:ext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8-5999-4A40-B11F-23EE5B18E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172199969849391"/>
          <c:y val="0.16867985890005108"/>
          <c:w val="0.2921265593458488"/>
          <c:h val="0.665080586520201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PORCENTAJE</a:t>
            </a:r>
            <a:r>
              <a:rPr lang="en-US" b="1" baseline="0"/>
              <a:t> DE PARTICIPACIÓN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RANGO 0 - 0,5%</a:t>
            </a:r>
            <a:endParaRPr lang="en-US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6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E9F-48FF-9B9A-CDF905318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8971776"/>
        <c:axId val="168972336"/>
      </c:barChart>
      <c:catAx>
        <c:axId val="16897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2336"/>
        <c:crosses val="autoZero"/>
        <c:auto val="1"/>
        <c:lblAlgn val="ctr"/>
        <c:lblOffset val="100"/>
        <c:noMultiLvlLbl val="0"/>
      </c:catAx>
      <c:valAx>
        <c:axId val="168972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17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361811282908863"/>
          <c:y val="0.88891909352648601"/>
          <c:w val="0.26023152137349459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#¡REF!</c:v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E26-4983-9724-1757BE76F5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E26-4983-9724-1757BE76F562}"/>
              </c:ext>
            </c:extLst>
          </c:dPt>
          <c:dLbls>
            <c:dLbl>
              <c:idx val="0"/>
              <c:layout>
                <c:manualLayout>
                  <c:x val="5.2711286089238946E-2"/>
                  <c:y val="-9.639800233304170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26-4983-9724-1757BE76F562}"/>
                </c:ext>
              </c:extLst>
            </c:dLbl>
            <c:dLbl>
              <c:idx val="1"/>
              <c:layout>
                <c:manualLayout>
                  <c:x val="-1.0732502187226597E-2"/>
                  <c:y val="-2.85721055701370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26-4983-9724-1757BE76F562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2"/>
            </c:numLit>
          </c:cat>
          <c:val>
            <c:numLit>
              <c:formatCode>General</c:formatCode>
              <c:ptCount val="2"/>
            </c:numLit>
          </c:val>
          <c:extLst>
            <c:ext xmlns:c16="http://schemas.microsoft.com/office/drawing/2014/chart" uri="{C3380CC4-5D6E-409C-BE32-E72D297353CC}">
              <c16:uniqueId val="{00000004-FE26-4983-9724-1757BE76F562}"/>
            </c:ext>
          </c:extLst>
        </c:ser>
        <c:ser>
          <c:idx val="1"/>
          <c:order val="1"/>
          <c:tx>
            <c:v>#¡REF!</c:v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FE26-4983-9724-1757BE76F5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FE26-4983-9724-1757BE76F562}"/>
              </c:ext>
            </c:extLst>
          </c:dPt>
          <c:cat>
            <c:numLit>
              <c:formatCode>General</c:formatCode>
              <c:ptCount val="2"/>
            </c:numLit>
          </c:cat>
          <c:val>
            <c:numLit>
              <c:formatCode>General</c:formatCode>
              <c:ptCount val="2"/>
            </c:numLit>
          </c:val>
          <c:extLst>
            <c:ext xmlns:c16="http://schemas.microsoft.com/office/drawing/2014/chart" uri="{C3380CC4-5D6E-409C-BE32-E72D297353CC}">
              <c16:uniqueId val="{00000009-FE26-4983-9724-1757BE76F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200499756014113"/>
          <c:y val="0.89622266793481209"/>
          <c:w val="0.69802294932222708"/>
          <c:h val="7.6127021986740789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0,6 - 4%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9BBB59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6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179-47A4-8CA1-955A1DFA4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974576"/>
        <c:axId val="168975136"/>
      </c:barChart>
      <c:catAx>
        <c:axId val="168974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5136"/>
        <c:crosses val="autoZero"/>
        <c:auto val="1"/>
        <c:lblAlgn val="ctr"/>
        <c:lblOffset val="100"/>
        <c:noMultiLvlLbl val="0"/>
      </c:catAx>
      <c:valAx>
        <c:axId val="16897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4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24509366058984"/>
          <c:y val="0.88544675331739819"/>
          <c:w val="0.26071565562412885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4,1 - 100%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4BACC6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4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99B-4BC4-8731-74091E368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977376"/>
        <c:axId val="168977936"/>
      </c:barChart>
      <c:catAx>
        <c:axId val="16897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7936"/>
        <c:crosses val="autoZero"/>
        <c:auto val="1"/>
        <c:lblAlgn val="ctr"/>
        <c:lblOffset val="100"/>
        <c:noMultiLvlLbl val="0"/>
      </c:catAx>
      <c:valAx>
        <c:axId val="16897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73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045337888688912"/>
          <c:y val="0.89239143373557384"/>
          <c:w val="0.26872265825991959"/>
          <c:h val="7.2919144390844556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#¡REF!</c:v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B9C-49C7-9300-816A8AA29E7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B9C-49C7-9300-816A8AA29E72}"/>
              </c:ext>
            </c:extLst>
          </c:dPt>
          <c:dLbls>
            <c:dLbl>
              <c:idx val="0"/>
              <c:layout>
                <c:manualLayout>
                  <c:x val="5.2711286089238946E-2"/>
                  <c:y val="-9.639800233304170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9C-49C7-9300-816A8AA29E72}"/>
                </c:ext>
              </c:extLst>
            </c:dLbl>
            <c:dLbl>
              <c:idx val="1"/>
              <c:layout>
                <c:manualLayout>
                  <c:x val="-1.0732502187226597E-2"/>
                  <c:y val="-2.85721055701370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9C-49C7-9300-816A8AA29E72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2"/>
            </c:numLit>
          </c:cat>
          <c:val>
            <c:numLit>
              <c:formatCode>General</c:formatCode>
              <c:ptCount val="2"/>
            </c:numLit>
          </c:val>
          <c:extLst>
            <c:ext xmlns:c16="http://schemas.microsoft.com/office/drawing/2014/chart" uri="{C3380CC4-5D6E-409C-BE32-E72D297353CC}">
              <c16:uniqueId val="{00000004-BB9C-49C7-9300-816A8AA29E72}"/>
            </c:ext>
          </c:extLst>
        </c:ser>
        <c:ser>
          <c:idx val="1"/>
          <c:order val="1"/>
          <c:tx>
            <c:v>#¡REF!</c:v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BB9C-49C7-9300-816A8AA29E7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BB9C-49C7-9300-816A8AA29E72}"/>
              </c:ext>
            </c:extLst>
          </c:dPt>
          <c:cat>
            <c:numLit>
              <c:formatCode>General</c:formatCode>
              <c:ptCount val="2"/>
            </c:numLit>
          </c:cat>
          <c:val>
            <c:numLit>
              <c:formatCode>General</c:formatCode>
              <c:ptCount val="2"/>
            </c:numLit>
          </c:val>
          <c:extLst>
            <c:ext xmlns:c16="http://schemas.microsoft.com/office/drawing/2014/chart" uri="{C3380CC4-5D6E-409C-BE32-E72D297353CC}">
              <c16:uniqueId val="{00000009-BB9C-49C7-9300-816A8AA29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200499756014113"/>
          <c:y val="0.89622266793481209"/>
          <c:w val="0.69802294932222708"/>
          <c:h val="7.6127021986740789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#¡REF!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DE44-41AB-B355-60782A00912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DE44-41AB-B355-60782A00912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DE44-41AB-B355-60782A00912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DE44-41AB-B355-60782A00912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DE44-41AB-B355-60782A00912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DE44-41AB-B355-60782A00912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DE44-41AB-B355-60782A00912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DE44-41AB-B355-60782A00912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DE44-41AB-B355-60782A00912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DE44-41AB-B355-60782A00912B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DE44-41AB-B355-60782A00912B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DE44-41AB-B355-60782A00912B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DE44-41AB-B355-60782A00912B}"/>
                </c:ext>
              </c:extLst>
            </c:dLbl>
            <c:dLbl>
              <c:idx val="1"/>
              <c:layout>
                <c:manualLayout>
                  <c:x val="-6.1823802163833076E-2"/>
                  <c:y val="-6.746987951807230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44-41AB-B355-60782A00912B}"/>
                </c:ext>
              </c:extLst>
            </c:dLbl>
            <c:dLbl>
              <c:idx val="2"/>
              <c:layout>
                <c:manualLayout>
                  <c:x val="-0.11540443070582174"/>
                  <c:y val="-2.891566265060241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44-41AB-B355-60782A00912B}"/>
                </c:ext>
              </c:extLst>
            </c:dLbl>
            <c:dLbl>
              <c:idx val="3"/>
              <c:layout>
                <c:manualLayout>
                  <c:x val="-0.148377125193199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44-41AB-B355-60782A00912B}"/>
                </c:ext>
              </c:extLst>
            </c:dLbl>
            <c:dLbl>
              <c:idx val="4"/>
              <c:layout>
                <c:manualLayout>
                  <c:x val="-1.8547140649149921E-2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44-41AB-B355-60782A00912B}"/>
                </c:ext>
              </c:extLst>
            </c:dLbl>
            <c:dLbl>
              <c:idx val="5"/>
              <c:layout>
                <c:manualLayout>
                  <c:x val="0.21638330757341576"/>
                  <c:y val="-0.10923694779116468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E44-41AB-B355-60782A00912B}"/>
                </c:ext>
              </c:extLst>
            </c:dLbl>
            <c:dLbl>
              <c:idx val="6"/>
              <c:layout>
                <c:manualLayout>
                  <c:x val="0.146316331787738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44-41AB-B355-60782A00912B}"/>
                </c:ext>
              </c:extLst>
            </c:dLbl>
            <c:dLbl>
              <c:idx val="7"/>
              <c:layout>
                <c:manualLayout>
                  <c:x val="1.8547140649149883E-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44-41AB-B355-60782A00912B}"/>
                </c:ext>
              </c:extLst>
            </c:dLbl>
            <c:dLbl>
              <c:idx val="8"/>
              <c:layout>
                <c:manualLayout>
                  <c:x val="6.38845955692941E-2"/>
                  <c:y val="-0.1253012048192771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E44-41AB-B355-60782A00912B}"/>
                </c:ext>
              </c:extLst>
            </c:dLbl>
            <c:dLbl>
              <c:idx val="9"/>
              <c:layout>
                <c:manualLayout>
                  <c:x val="0.25759917568263779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E44-41AB-B355-60782A00912B}"/>
                </c:ext>
              </c:extLst>
            </c:dLbl>
            <c:dLbl>
              <c:idx val="10"/>
              <c:layout>
                <c:manualLayout>
                  <c:x val="0.2967542503863987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E44-41AB-B355-60782A00912B}"/>
                </c:ext>
              </c:extLst>
            </c:dLbl>
            <c:dLbl>
              <c:idx val="11"/>
              <c:layout>
                <c:manualLayout>
                  <c:x val="0.28645028335909334"/>
                  <c:y val="-4.819277108433736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E44-41AB-B355-60782A00912B}"/>
                </c:ext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18-DE44-41AB-B355-60782A009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172199969849391"/>
          <c:y val="0.16867985890005108"/>
          <c:w val="0.2921265593458488"/>
          <c:h val="0.665080586520201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PORCENTAJE</a:t>
            </a:r>
            <a:r>
              <a:rPr lang="en-US" b="1" baseline="0"/>
              <a:t> DE PARTICIPACIÓN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RANGO 0 - 0,5%</a:t>
            </a:r>
            <a:endParaRPr lang="en-US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#¡REF!</c:v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extLst>
            <c:ext xmlns:c16="http://schemas.microsoft.com/office/drawing/2014/chart" uri="{C3380CC4-5D6E-409C-BE32-E72D297353CC}">
              <c16:uniqueId val="{00000000-7735-420A-AA50-F2E1ECDA0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2760544"/>
        <c:axId val="162761104"/>
      </c:barChart>
      <c:catAx>
        <c:axId val="16276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1104"/>
        <c:crosses val="autoZero"/>
        <c:auto val="1"/>
        <c:lblAlgn val="ctr"/>
        <c:lblOffset val="100"/>
        <c:noMultiLvlLbl val="0"/>
      </c:catAx>
      <c:valAx>
        <c:axId val="16276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05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361811282908863"/>
          <c:y val="0.88891909352648601"/>
          <c:w val="0.26023152137349459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0,6 - 4%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#¡REF!</c:v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extLst>
            <c:ext xmlns:c16="http://schemas.microsoft.com/office/drawing/2014/chart" uri="{C3380CC4-5D6E-409C-BE32-E72D297353CC}">
              <c16:uniqueId val="{00000000-7B23-495E-B3F0-7D20F73F3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763344"/>
        <c:axId val="162763904"/>
      </c:barChart>
      <c:catAx>
        <c:axId val="16276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3904"/>
        <c:crosses val="autoZero"/>
        <c:auto val="1"/>
        <c:lblAlgn val="ctr"/>
        <c:lblOffset val="100"/>
        <c:noMultiLvlLbl val="0"/>
      </c:catAx>
      <c:valAx>
        <c:axId val="16276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33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24509366058984"/>
          <c:y val="0.88544675331739819"/>
          <c:w val="0.26071565562412885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4,1 - 100%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#¡REF!</c:v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4"/>
            </c:numLit>
          </c:cat>
          <c:val>
            <c:numLit>
              <c:formatCode>General</c:formatCode>
              <c:ptCount val="4"/>
            </c:numLit>
          </c:val>
          <c:extLst>
            <c:ext xmlns:c16="http://schemas.microsoft.com/office/drawing/2014/chart" uri="{C3380CC4-5D6E-409C-BE32-E72D297353CC}">
              <c16:uniqueId val="{00000000-0234-4DC7-99D1-4041DB9BC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766144"/>
        <c:axId val="162766704"/>
      </c:barChart>
      <c:catAx>
        <c:axId val="16276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6704"/>
        <c:crosses val="autoZero"/>
        <c:auto val="1"/>
        <c:lblAlgn val="ctr"/>
        <c:lblOffset val="100"/>
        <c:noMultiLvlLbl val="0"/>
      </c:catAx>
      <c:valAx>
        <c:axId val="162766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6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045337888688912"/>
          <c:y val="0.89239143373557384"/>
          <c:w val="0.26872265825991959"/>
          <c:h val="7.2919144390844556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C07-44DD-81DB-FF4755774C6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C07-44DD-81DB-FF4755774C6A}"/>
              </c:ext>
            </c:extLst>
          </c:dPt>
          <c:dLbls>
            <c:dLbl>
              <c:idx val="0"/>
              <c:layout>
                <c:manualLayout>
                  <c:x val="5.2711286089238946E-2"/>
                  <c:y val="-9.639800233304170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07-44DD-81DB-FF4755774C6A}"/>
                </c:ext>
              </c:extLst>
            </c:dLbl>
            <c:dLbl>
              <c:idx val="1"/>
              <c:layout>
                <c:manualLayout>
                  <c:x val="-1.0732502187226597E-2"/>
                  <c:y val="-2.85721055701370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07-44DD-81DB-FF4755774C6A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1C07-44DD-81DB-FF4755774C6A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1C07-44DD-81DB-FF4755774C6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1C07-44DD-81DB-FF4755774C6A}"/>
              </c:ext>
            </c:extLst>
          </c:dPt>
          <c:val>
            <c:numRef>
              <c:f>(#REF!,#REF!)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9-1C07-44DD-81DB-FF4755774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200499756014113"/>
          <c:y val="0.89622266793481209"/>
          <c:w val="0.69802294932222708"/>
          <c:h val="7.6127021986740789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1C13-4D61-8B3E-66E21A41BA6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1C13-4D61-8B3E-66E21A41BA6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1C13-4D61-8B3E-66E21A41BA6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1C13-4D61-8B3E-66E21A41BA6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1C13-4D61-8B3E-66E21A41BA6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1C13-4D61-8B3E-66E21A41BA6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1C13-4D61-8B3E-66E21A41BA6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1C13-4D61-8B3E-66E21A41BA6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1C13-4D61-8B3E-66E21A41BA6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1C13-4D61-8B3E-66E21A41BA6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1C13-4D61-8B3E-66E21A41BA60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1C13-4D61-8B3E-66E21A41BA60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1C13-4D61-8B3E-66E21A41BA60}"/>
                </c:ext>
              </c:extLst>
            </c:dLbl>
            <c:dLbl>
              <c:idx val="1"/>
              <c:layout>
                <c:manualLayout>
                  <c:x val="-6.1823802163833076E-2"/>
                  <c:y val="-6.746987951807230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13-4D61-8B3E-66E21A41BA60}"/>
                </c:ext>
              </c:extLst>
            </c:dLbl>
            <c:dLbl>
              <c:idx val="2"/>
              <c:layout>
                <c:manualLayout>
                  <c:x val="-0.11540443070582174"/>
                  <c:y val="-2.891566265060241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13-4D61-8B3E-66E21A41BA60}"/>
                </c:ext>
              </c:extLst>
            </c:dLbl>
            <c:dLbl>
              <c:idx val="3"/>
              <c:layout>
                <c:manualLayout>
                  <c:x val="-0.148377125193199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13-4D61-8B3E-66E21A41BA60}"/>
                </c:ext>
              </c:extLst>
            </c:dLbl>
            <c:dLbl>
              <c:idx val="4"/>
              <c:layout>
                <c:manualLayout>
                  <c:x val="-1.8547140649149921E-2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C13-4D61-8B3E-66E21A41BA60}"/>
                </c:ext>
              </c:extLst>
            </c:dLbl>
            <c:dLbl>
              <c:idx val="5"/>
              <c:layout>
                <c:manualLayout>
                  <c:x val="0.21638330757341576"/>
                  <c:y val="-0.10923694779116468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C13-4D61-8B3E-66E21A41BA60}"/>
                </c:ext>
              </c:extLst>
            </c:dLbl>
            <c:dLbl>
              <c:idx val="6"/>
              <c:layout>
                <c:manualLayout>
                  <c:x val="0.146316331787738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C13-4D61-8B3E-66E21A41BA60}"/>
                </c:ext>
              </c:extLst>
            </c:dLbl>
            <c:dLbl>
              <c:idx val="7"/>
              <c:layout>
                <c:manualLayout>
                  <c:x val="1.8547140649149883E-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C13-4D61-8B3E-66E21A41BA60}"/>
                </c:ext>
              </c:extLst>
            </c:dLbl>
            <c:dLbl>
              <c:idx val="8"/>
              <c:layout>
                <c:manualLayout>
                  <c:x val="6.38845955692941E-2"/>
                  <c:y val="-0.1253012048192771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C13-4D61-8B3E-66E21A41BA60}"/>
                </c:ext>
              </c:extLst>
            </c:dLbl>
            <c:dLbl>
              <c:idx val="9"/>
              <c:layout>
                <c:manualLayout>
                  <c:x val="0.25759917568263779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C13-4D61-8B3E-66E21A41BA60}"/>
                </c:ext>
              </c:extLst>
            </c:dLbl>
            <c:dLbl>
              <c:idx val="10"/>
              <c:layout>
                <c:manualLayout>
                  <c:x val="0.2967542503863987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C13-4D61-8B3E-66E21A41BA60}"/>
                </c:ext>
              </c:extLst>
            </c:dLbl>
            <c:dLbl>
              <c:idx val="11"/>
              <c:layout>
                <c:manualLayout>
                  <c:x val="0.28645028335909334"/>
                  <c:y val="-4.819277108433736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C13-4D61-8B3E-66E21A41BA60}"/>
                </c:ext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8-1C13-4D61-8B3E-66E21A41B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172199969849391"/>
          <c:y val="0.16867985890005108"/>
          <c:w val="0.2921265593458488"/>
          <c:h val="0.665080586520201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PORCENTAJE</a:t>
            </a:r>
            <a:r>
              <a:rPr lang="en-US" b="1" baseline="0"/>
              <a:t> DE PARTICIPACIÓN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RANGO 0 - 0,5%</a:t>
            </a:r>
            <a:endParaRPr lang="en-US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6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CA9-474C-B01C-479EBE465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8971776"/>
        <c:axId val="168972336"/>
      </c:barChart>
      <c:catAx>
        <c:axId val="16897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2336"/>
        <c:crosses val="autoZero"/>
        <c:auto val="1"/>
        <c:lblAlgn val="ctr"/>
        <c:lblOffset val="100"/>
        <c:noMultiLvlLbl val="0"/>
      </c:catAx>
      <c:valAx>
        <c:axId val="168972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17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361811282908863"/>
          <c:y val="0.88891909352648601"/>
          <c:w val="0.26023152137349459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#¡REF!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4464-488B-8189-E5CBED5702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4464-488B-8189-E5CBED5702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4464-488B-8189-E5CBED5702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4464-488B-8189-E5CBED5702D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4464-488B-8189-E5CBED5702D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4464-488B-8189-E5CBED5702D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4464-488B-8189-E5CBED5702D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4464-488B-8189-E5CBED5702D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4464-488B-8189-E5CBED5702D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4464-488B-8189-E5CBED5702D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4464-488B-8189-E5CBED5702D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4464-488B-8189-E5CBED5702DA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4464-488B-8189-E5CBED5702DA}"/>
                </c:ext>
              </c:extLst>
            </c:dLbl>
            <c:dLbl>
              <c:idx val="1"/>
              <c:layout>
                <c:manualLayout>
                  <c:x val="-6.1823802163833076E-2"/>
                  <c:y val="-6.746987951807230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64-488B-8189-E5CBED5702DA}"/>
                </c:ext>
              </c:extLst>
            </c:dLbl>
            <c:dLbl>
              <c:idx val="2"/>
              <c:layout>
                <c:manualLayout>
                  <c:x val="-0.11540443070582174"/>
                  <c:y val="-2.891566265060241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464-488B-8189-E5CBED5702DA}"/>
                </c:ext>
              </c:extLst>
            </c:dLbl>
            <c:dLbl>
              <c:idx val="3"/>
              <c:layout>
                <c:manualLayout>
                  <c:x val="-0.148377125193199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464-488B-8189-E5CBED5702DA}"/>
                </c:ext>
              </c:extLst>
            </c:dLbl>
            <c:dLbl>
              <c:idx val="4"/>
              <c:layout>
                <c:manualLayout>
                  <c:x val="-1.8547140649149921E-2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464-488B-8189-E5CBED5702DA}"/>
                </c:ext>
              </c:extLst>
            </c:dLbl>
            <c:dLbl>
              <c:idx val="5"/>
              <c:layout>
                <c:manualLayout>
                  <c:x val="0.21638330757341576"/>
                  <c:y val="-0.10923694779116468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464-488B-8189-E5CBED5702DA}"/>
                </c:ext>
              </c:extLst>
            </c:dLbl>
            <c:dLbl>
              <c:idx val="6"/>
              <c:layout>
                <c:manualLayout>
                  <c:x val="0.146316331787738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464-488B-8189-E5CBED5702DA}"/>
                </c:ext>
              </c:extLst>
            </c:dLbl>
            <c:dLbl>
              <c:idx val="7"/>
              <c:layout>
                <c:manualLayout>
                  <c:x val="1.8547140649149883E-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464-488B-8189-E5CBED5702DA}"/>
                </c:ext>
              </c:extLst>
            </c:dLbl>
            <c:dLbl>
              <c:idx val="8"/>
              <c:layout>
                <c:manualLayout>
                  <c:x val="6.38845955692941E-2"/>
                  <c:y val="-0.1253012048192771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464-488B-8189-E5CBED5702DA}"/>
                </c:ext>
              </c:extLst>
            </c:dLbl>
            <c:dLbl>
              <c:idx val="9"/>
              <c:layout>
                <c:manualLayout>
                  <c:x val="0.25759917568263779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464-488B-8189-E5CBED5702DA}"/>
                </c:ext>
              </c:extLst>
            </c:dLbl>
            <c:dLbl>
              <c:idx val="10"/>
              <c:layout>
                <c:manualLayout>
                  <c:x val="0.2967542503863987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464-488B-8189-E5CBED5702DA}"/>
                </c:ext>
              </c:extLst>
            </c:dLbl>
            <c:dLbl>
              <c:idx val="11"/>
              <c:layout>
                <c:manualLayout>
                  <c:x val="0.28645028335909334"/>
                  <c:y val="-4.819277108433736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464-488B-8189-E5CBED5702DA}"/>
                </c:ext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18-4464-488B-8189-E5CBED570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172199969849391"/>
          <c:y val="0.16867985890005108"/>
          <c:w val="0.2921265593458488"/>
          <c:h val="0.665080586520201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0,6 - 4%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9BBB59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6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185-4A77-B471-9CCA946CF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974576"/>
        <c:axId val="168975136"/>
      </c:barChart>
      <c:catAx>
        <c:axId val="168974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5136"/>
        <c:crosses val="autoZero"/>
        <c:auto val="1"/>
        <c:lblAlgn val="ctr"/>
        <c:lblOffset val="100"/>
        <c:noMultiLvlLbl val="0"/>
      </c:catAx>
      <c:valAx>
        <c:axId val="16897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4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24509366058984"/>
          <c:y val="0.88544675331739819"/>
          <c:w val="0.26071565562412885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4,1 - 100%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4BACC6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4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296-4396-BCF1-AF1635892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977376"/>
        <c:axId val="168977936"/>
      </c:barChart>
      <c:catAx>
        <c:axId val="16897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7936"/>
        <c:crosses val="autoZero"/>
        <c:auto val="1"/>
        <c:lblAlgn val="ctr"/>
        <c:lblOffset val="100"/>
        <c:noMultiLvlLbl val="0"/>
      </c:catAx>
      <c:valAx>
        <c:axId val="16897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73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045337888688912"/>
          <c:y val="0.89239143373557384"/>
          <c:w val="0.26872265825991959"/>
          <c:h val="7.2919144390844556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#¡REF!</c:v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0A4-443C-B2E8-B0811EB67F1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0A4-443C-B2E8-B0811EB67F1B}"/>
              </c:ext>
            </c:extLst>
          </c:dPt>
          <c:dLbls>
            <c:dLbl>
              <c:idx val="0"/>
              <c:layout>
                <c:manualLayout>
                  <c:x val="5.2711286089238946E-2"/>
                  <c:y val="-9.639800233304170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A4-443C-B2E8-B0811EB67F1B}"/>
                </c:ext>
              </c:extLst>
            </c:dLbl>
            <c:dLbl>
              <c:idx val="1"/>
              <c:layout>
                <c:manualLayout>
                  <c:x val="-1.0732502187226597E-2"/>
                  <c:y val="-2.85721055701370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A4-443C-B2E8-B0811EB67F1B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2"/>
            </c:numLit>
          </c:cat>
          <c:val>
            <c:numLit>
              <c:formatCode>General</c:formatCode>
              <c:ptCount val="2"/>
            </c:numLit>
          </c:val>
          <c:extLst>
            <c:ext xmlns:c16="http://schemas.microsoft.com/office/drawing/2014/chart" uri="{C3380CC4-5D6E-409C-BE32-E72D297353CC}">
              <c16:uniqueId val="{00000004-50A4-443C-B2E8-B0811EB67F1B}"/>
            </c:ext>
          </c:extLst>
        </c:ser>
        <c:ser>
          <c:idx val="1"/>
          <c:order val="1"/>
          <c:tx>
            <c:v>#¡REF!</c:v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50A4-443C-B2E8-B0811EB67F1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50A4-443C-B2E8-B0811EB67F1B}"/>
              </c:ext>
            </c:extLst>
          </c:dPt>
          <c:cat>
            <c:numLit>
              <c:formatCode>General</c:formatCode>
              <c:ptCount val="2"/>
            </c:numLit>
          </c:cat>
          <c:val>
            <c:numLit>
              <c:formatCode>General</c:formatCode>
              <c:ptCount val="2"/>
            </c:numLit>
          </c:val>
          <c:extLst>
            <c:ext xmlns:c16="http://schemas.microsoft.com/office/drawing/2014/chart" uri="{C3380CC4-5D6E-409C-BE32-E72D297353CC}">
              <c16:uniqueId val="{00000009-50A4-443C-B2E8-B0811EB67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200499756014113"/>
          <c:y val="0.89622266793481209"/>
          <c:w val="0.69802294932222708"/>
          <c:h val="7.6127021986740789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#¡REF!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03C2-47F3-A79C-6464B3A8966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03C2-47F3-A79C-6464B3A8966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03C2-47F3-A79C-6464B3A8966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03C2-47F3-A79C-6464B3A8966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03C2-47F3-A79C-6464B3A8966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03C2-47F3-A79C-6464B3A8966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03C2-47F3-A79C-6464B3A8966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03C2-47F3-A79C-6464B3A8966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03C2-47F3-A79C-6464B3A8966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03C2-47F3-A79C-6464B3A8966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03C2-47F3-A79C-6464B3A8966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03C2-47F3-A79C-6464B3A89667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3C2-47F3-A79C-6464B3A89667}"/>
                </c:ext>
              </c:extLst>
            </c:dLbl>
            <c:dLbl>
              <c:idx val="1"/>
              <c:layout>
                <c:manualLayout>
                  <c:x val="-6.1823802163833076E-2"/>
                  <c:y val="-6.746987951807230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C2-47F3-A79C-6464B3A89667}"/>
                </c:ext>
              </c:extLst>
            </c:dLbl>
            <c:dLbl>
              <c:idx val="2"/>
              <c:layout>
                <c:manualLayout>
                  <c:x val="-0.11540443070582174"/>
                  <c:y val="-2.891566265060241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3C2-47F3-A79C-6464B3A89667}"/>
                </c:ext>
              </c:extLst>
            </c:dLbl>
            <c:dLbl>
              <c:idx val="3"/>
              <c:layout>
                <c:manualLayout>
                  <c:x val="-0.148377125193199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3C2-47F3-A79C-6464B3A89667}"/>
                </c:ext>
              </c:extLst>
            </c:dLbl>
            <c:dLbl>
              <c:idx val="4"/>
              <c:layout>
                <c:manualLayout>
                  <c:x val="-1.8547140649149921E-2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3C2-47F3-A79C-6464B3A89667}"/>
                </c:ext>
              </c:extLst>
            </c:dLbl>
            <c:dLbl>
              <c:idx val="5"/>
              <c:layout>
                <c:manualLayout>
                  <c:x val="0.21638330757341576"/>
                  <c:y val="-0.10923694779116468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3C2-47F3-A79C-6464B3A89667}"/>
                </c:ext>
              </c:extLst>
            </c:dLbl>
            <c:dLbl>
              <c:idx val="6"/>
              <c:layout>
                <c:manualLayout>
                  <c:x val="0.146316331787738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3C2-47F3-A79C-6464B3A89667}"/>
                </c:ext>
              </c:extLst>
            </c:dLbl>
            <c:dLbl>
              <c:idx val="7"/>
              <c:layout>
                <c:manualLayout>
                  <c:x val="1.8547140649149883E-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3C2-47F3-A79C-6464B3A89667}"/>
                </c:ext>
              </c:extLst>
            </c:dLbl>
            <c:dLbl>
              <c:idx val="8"/>
              <c:layout>
                <c:manualLayout>
                  <c:x val="6.38845955692941E-2"/>
                  <c:y val="-0.1253012048192771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3C2-47F3-A79C-6464B3A89667}"/>
                </c:ext>
              </c:extLst>
            </c:dLbl>
            <c:dLbl>
              <c:idx val="9"/>
              <c:layout>
                <c:manualLayout>
                  <c:x val="0.25759917568263779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3C2-47F3-A79C-6464B3A89667}"/>
                </c:ext>
              </c:extLst>
            </c:dLbl>
            <c:dLbl>
              <c:idx val="10"/>
              <c:layout>
                <c:manualLayout>
                  <c:x val="0.2967542503863987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3C2-47F3-A79C-6464B3A89667}"/>
                </c:ext>
              </c:extLst>
            </c:dLbl>
            <c:dLbl>
              <c:idx val="11"/>
              <c:layout>
                <c:manualLayout>
                  <c:x val="0.28645028335909334"/>
                  <c:y val="-4.819277108433736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3C2-47F3-A79C-6464B3A89667}"/>
                </c:ext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18-03C2-47F3-A79C-6464B3A89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172199969849391"/>
          <c:y val="0.16867985890005108"/>
          <c:w val="0.2921265593458488"/>
          <c:h val="0.665080586520201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PORCENTAJE</a:t>
            </a:r>
            <a:r>
              <a:rPr lang="en-US" b="1" baseline="0"/>
              <a:t> DE PARTICIPACIÓN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RANGO 0 - 0,5%</a:t>
            </a:r>
            <a:endParaRPr lang="en-US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#¡REF!</c:v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extLst>
            <c:ext xmlns:c16="http://schemas.microsoft.com/office/drawing/2014/chart" uri="{C3380CC4-5D6E-409C-BE32-E72D297353CC}">
              <c16:uniqueId val="{00000000-D4F0-4074-A5E9-6D1D537CA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2760544"/>
        <c:axId val="162761104"/>
      </c:barChart>
      <c:catAx>
        <c:axId val="16276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1104"/>
        <c:crosses val="autoZero"/>
        <c:auto val="1"/>
        <c:lblAlgn val="ctr"/>
        <c:lblOffset val="100"/>
        <c:noMultiLvlLbl val="0"/>
      </c:catAx>
      <c:valAx>
        <c:axId val="16276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05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361811282908863"/>
          <c:y val="0.88891909352648601"/>
          <c:w val="0.26023152137349459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0,6 - 4%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#¡REF!</c:v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extLst>
            <c:ext xmlns:c16="http://schemas.microsoft.com/office/drawing/2014/chart" uri="{C3380CC4-5D6E-409C-BE32-E72D297353CC}">
              <c16:uniqueId val="{00000000-5132-4967-97C7-842F03007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763344"/>
        <c:axId val="162763904"/>
      </c:barChart>
      <c:catAx>
        <c:axId val="16276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3904"/>
        <c:crosses val="autoZero"/>
        <c:auto val="1"/>
        <c:lblAlgn val="ctr"/>
        <c:lblOffset val="100"/>
        <c:noMultiLvlLbl val="0"/>
      </c:catAx>
      <c:valAx>
        <c:axId val="16276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33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24509366058984"/>
          <c:y val="0.88544675331739819"/>
          <c:w val="0.26071565562412885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4,1 - 100%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#¡REF!</c:v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4"/>
            </c:numLit>
          </c:cat>
          <c:val>
            <c:numLit>
              <c:formatCode>General</c:formatCode>
              <c:ptCount val="4"/>
            </c:numLit>
          </c:val>
          <c:extLst>
            <c:ext xmlns:c16="http://schemas.microsoft.com/office/drawing/2014/chart" uri="{C3380CC4-5D6E-409C-BE32-E72D297353CC}">
              <c16:uniqueId val="{00000000-1D50-40E0-B2B7-430D6BF5A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766144"/>
        <c:axId val="162766704"/>
      </c:barChart>
      <c:catAx>
        <c:axId val="16276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6704"/>
        <c:crosses val="autoZero"/>
        <c:auto val="1"/>
        <c:lblAlgn val="ctr"/>
        <c:lblOffset val="100"/>
        <c:noMultiLvlLbl val="0"/>
      </c:catAx>
      <c:valAx>
        <c:axId val="162766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6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045337888688912"/>
          <c:y val="0.89239143373557384"/>
          <c:w val="0.26872265825991959"/>
          <c:h val="7.2919144390844556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150-4E5D-9B8F-FC9E6F09366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150-4E5D-9B8F-FC9E6F093667}"/>
              </c:ext>
            </c:extLst>
          </c:dPt>
          <c:dLbls>
            <c:dLbl>
              <c:idx val="0"/>
              <c:layout>
                <c:manualLayout>
                  <c:x val="5.2711286089238946E-2"/>
                  <c:y val="-9.639800233304170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50-4E5D-9B8F-FC9E6F093667}"/>
                </c:ext>
              </c:extLst>
            </c:dLbl>
            <c:dLbl>
              <c:idx val="1"/>
              <c:layout>
                <c:manualLayout>
                  <c:x val="-1.0732502187226597E-2"/>
                  <c:y val="-2.85721055701370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50-4E5D-9B8F-FC9E6F093667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(#REF!,#REF!)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2150-4E5D-9B8F-FC9E6F093667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2150-4E5D-9B8F-FC9E6F09366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2150-4E5D-9B8F-FC9E6F093667}"/>
              </c:ext>
            </c:extLst>
          </c:dPt>
          <c:val>
            <c:numRef>
              <c:f>(#REF!,#REF!)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(#REF!,#REF!)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2150-4E5D-9B8F-FC9E6F093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200499756014113"/>
          <c:y val="0.89622266793481209"/>
          <c:w val="0.69802294932222708"/>
          <c:h val="7.6127021986740789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08D0-4928-A080-03B307AC99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08D0-4928-A080-03B307AC99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08D0-4928-A080-03B307AC99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08D0-4928-A080-03B307AC99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08D0-4928-A080-03B307AC994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08D0-4928-A080-03B307AC994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08D0-4928-A080-03B307AC994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08D0-4928-A080-03B307AC994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08D0-4928-A080-03B307AC994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08D0-4928-A080-03B307AC994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08D0-4928-A080-03B307AC994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08D0-4928-A080-03B307AC9941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8D0-4928-A080-03B307AC9941}"/>
                </c:ext>
              </c:extLst>
            </c:dLbl>
            <c:dLbl>
              <c:idx val="1"/>
              <c:layout>
                <c:manualLayout>
                  <c:x val="-6.1823802163833076E-2"/>
                  <c:y val="-6.746987951807230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D0-4928-A080-03B307AC9941}"/>
                </c:ext>
              </c:extLst>
            </c:dLbl>
            <c:dLbl>
              <c:idx val="2"/>
              <c:layout>
                <c:manualLayout>
                  <c:x val="-0.11540443070582174"/>
                  <c:y val="-2.891566265060241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8D0-4928-A080-03B307AC9941}"/>
                </c:ext>
              </c:extLst>
            </c:dLbl>
            <c:dLbl>
              <c:idx val="3"/>
              <c:layout>
                <c:manualLayout>
                  <c:x val="-0.148377125193199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8D0-4928-A080-03B307AC9941}"/>
                </c:ext>
              </c:extLst>
            </c:dLbl>
            <c:dLbl>
              <c:idx val="4"/>
              <c:layout>
                <c:manualLayout>
                  <c:x val="-1.8547140649149921E-2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8D0-4928-A080-03B307AC9941}"/>
                </c:ext>
              </c:extLst>
            </c:dLbl>
            <c:dLbl>
              <c:idx val="5"/>
              <c:layout>
                <c:manualLayout>
                  <c:x val="0.21638330757341576"/>
                  <c:y val="-0.10923694779116468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8D0-4928-A080-03B307AC9941}"/>
                </c:ext>
              </c:extLst>
            </c:dLbl>
            <c:dLbl>
              <c:idx val="6"/>
              <c:layout>
                <c:manualLayout>
                  <c:x val="0.146316331787738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8D0-4928-A080-03B307AC9941}"/>
                </c:ext>
              </c:extLst>
            </c:dLbl>
            <c:dLbl>
              <c:idx val="7"/>
              <c:layout>
                <c:manualLayout>
                  <c:x val="1.8547140649149883E-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8D0-4928-A080-03B307AC9941}"/>
                </c:ext>
              </c:extLst>
            </c:dLbl>
            <c:dLbl>
              <c:idx val="8"/>
              <c:layout>
                <c:manualLayout>
                  <c:x val="6.38845955692941E-2"/>
                  <c:y val="-0.1253012048192771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8D0-4928-A080-03B307AC9941}"/>
                </c:ext>
              </c:extLst>
            </c:dLbl>
            <c:dLbl>
              <c:idx val="9"/>
              <c:layout>
                <c:manualLayout>
                  <c:x val="0.25759917568263779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8D0-4928-A080-03B307AC9941}"/>
                </c:ext>
              </c:extLst>
            </c:dLbl>
            <c:dLbl>
              <c:idx val="10"/>
              <c:layout>
                <c:manualLayout>
                  <c:x val="0.2967542503863987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8D0-4928-A080-03B307AC9941}"/>
                </c:ext>
              </c:extLst>
            </c:dLbl>
            <c:dLbl>
              <c:idx val="11"/>
              <c:layout>
                <c:manualLayout>
                  <c:x val="0.28645028335909334"/>
                  <c:y val="-4.819277108433736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8D0-4928-A080-03B307AC9941}"/>
                </c:ext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8-08D0-4928-A080-03B307AC9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172199969849391"/>
          <c:y val="0.16867985890005108"/>
          <c:w val="0.2921265593458488"/>
          <c:h val="0.665080586520201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PORCENTAJE</a:t>
            </a:r>
            <a:r>
              <a:rPr lang="en-US" b="1" baseline="0"/>
              <a:t> DE PARTICIPACIÓN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RANGO 0 - 0,5%</a:t>
            </a:r>
            <a:endParaRPr lang="en-US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6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F8C-4032-8C42-D270616AB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8971776"/>
        <c:axId val="168972336"/>
      </c:barChart>
      <c:catAx>
        <c:axId val="16897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2336"/>
        <c:crosses val="autoZero"/>
        <c:auto val="1"/>
        <c:lblAlgn val="ctr"/>
        <c:lblOffset val="100"/>
        <c:noMultiLvlLbl val="0"/>
      </c:catAx>
      <c:valAx>
        <c:axId val="168972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17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361811282908863"/>
          <c:y val="0.88891909352648601"/>
          <c:w val="0.26023152137349459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PORCENTAJE</a:t>
            </a:r>
            <a:r>
              <a:rPr lang="en-US" b="1" baseline="0"/>
              <a:t> DE PARTICIPACIÓN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RANGO 0 - 0,5%</a:t>
            </a:r>
            <a:endParaRPr lang="en-US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#¡REF!</c:v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extLst>
            <c:ext xmlns:c16="http://schemas.microsoft.com/office/drawing/2014/chart" uri="{C3380CC4-5D6E-409C-BE32-E72D297353CC}">
              <c16:uniqueId val="{00000000-26F5-4494-BEF9-F8E06A70A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2760544"/>
        <c:axId val="162761104"/>
      </c:barChart>
      <c:catAx>
        <c:axId val="16276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1104"/>
        <c:crosses val="autoZero"/>
        <c:auto val="1"/>
        <c:lblAlgn val="ctr"/>
        <c:lblOffset val="100"/>
        <c:noMultiLvlLbl val="0"/>
      </c:catAx>
      <c:valAx>
        <c:axId val="16276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05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361811282908863"/>
          <c:y val="0.88891909352648601"/>
          <c:w val="0.26023152137349459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0,6 - 4%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9BBB59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6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11C-400F-B3E5-735747524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974576"/>
        <c:axId val="168975136"/>
      </c:barChart>
      <c:catAx>
        <c:axId val="168974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5136"/>
        <c:crosses val="autoZero"/>
        <c:auto val="1"/>
        <c:lblAlgn val="ctr"/>
        <c:lblOffset val="100"/>
        <c:noMultiLvlLbl val="0"/>
      </c:catAx>
      <c:valAx>
        <c:axId val="16897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4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24509366058984"/>
          <c:y val="0.88544675331739819"/>
          <c:w val="0.26071565562412885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4,1 - 100%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4BACC6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4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E27-419A-8EEF-4FF181F58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977376"/>
        <c:axId val="168977936"/>
      </c:barChart>
      <c:catAx>
        <c:axId val="16897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7936"/>
        <c:crosses val="autoZero"/>
        <c:auto val="1"/>
        <c:lblAlgn val="ctr"/>
        <c:lblOffset val="100"/>
        <c:noMultiLvlLbl val="0"/>
      </c:catAx>
      <c:valAx>
        <c:axId val="16897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73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045337888688912"/>
          <c:y val="0.89239143373557384"/>
          <c:w val="0.26872265825991959"/>
          <c:h val="7.2919144390844556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#¡REF!</c:v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1AE-4AB7-94AB-D700EFFCC01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1AE-4AB7-94AB-D700EFFCC01D}"/>
              </c:ext>
            </c:extLst>
          </c:dPt>
          <c:dLbls>
            <c:dLbl>
              <c:idx val="0"/>
              <c:layout>
                <c:manualLayout>
                  <c:x val="5.2711286089238946E-2"/>
                  <c:y val="-9.639800233304170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AE-4AB7-94AB-D700EFFCC01D}"/>
                </c:ext>
              </c:extLst>
            </c:dLbl>
            <c:dLbl>
              <c:idx val="1"/>
              <c:layout>
                <c:manualLayout>
                  <c:x val="-1.0732502187226597E-2"/>
                  <c:y val="-2.85721055701370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AE-4AB7-94AB-D700EFFCC01D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2"/>
            </c:numLit>
          </c:cat>
          <c:val>
            <c:numLit>
              <c:formatCode>General</c:formatCode>
              <c:ptCount val="2"/>
            </c:numLit>
          </c:val>
          <c:extLst>
            <c:ext xmlns:c16="http://schemas.microsoft.com/office/drawing/2014/chart" uri="{C3380CC4-5D6E-409C-BE32-E72D297353CC}">
              <c16:uniqueId val="{00000004-21AE-4AB7-94AB-D700EFFCC01D}"/>
            </c:ext>
          </c:extLst>
        </c:ser>
        <c:ser>
          <c:idx val="1"/>
          <c:order val="1"/>
          <c:tx>
            <c:v>#¡REF!</c:v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21AE-4AB7-94AB-D700EFFCC01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21AE-4AB7-94AB-D700EFFCC01D}"/>
              </c:ext>
            </c:extLst>
          </c:dPt>
          <c:cat>
            <c:numLit>
              <c:formatCode>General</c:formatCode>
              <c:ptCount val="2"/>
            </c:numLit>
          </c:cat>
          <c:val>
            <c:numLit>
              <c:formatCode>General</c:formatCode>
              <c:ptCount val="2"/>
            </c:numLit>
          </c:val>
          <c:extLst>
            <c:ext xmlns:c16="http://schemas.microsoft.com/office/drawing/2014/chart" uri="{C3380CC4-5D6E-409C-BE32-E72D297353CC}">
              <c16:uniqueId val="{00000009-21AE-4AB7-94AB-D700EFFCC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200499756014113"/>
          <c:y val="0.89622266793481209"/>
          <c:w val="0.69802294932222708"/>
          <c:h val="7.6127021986740789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#¡REF!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4E16-40AD-839C-E5482787F1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4E16-40AD-839C-E5482787F14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4E16-40AD-839C-E5482787F14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4E16-40AD-839C-E5482787F14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4E16-40AD-839C-E5482787F14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4E16-40AD-839C-E5482787F14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4E16-40AD-839C-E5482787F14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4E16-40AD-839C-E5482787F14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4E16-40AD-839C-E5482787F14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4E16-40AD-839C-E5482787F148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4E16-40AD-839C-E5482787F14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4E16-40AD-839C-E5482787F148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4E16-40AD-839C-E5482787F148}"/>
                </c:ext>
              </c:extLst>
            </c:dLbl>
            <c:dLbl>
              <c:idx val="1"/>
              <c:layout>
                <c:manualLayout>
                  <c:x val="-6.1823802163833076E-2"/>
                  <c:y val="-6.746987951807230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16-40AD-839C-E5482787F148}"/>
                </c:ext>
              </c:extLst>
            </c:dLbl>
            <c:dLbl>
              <c:idx val="2"/>
              <c:layout>
                <c:manualLayout>
                  <c:x val="-0.11540443070582174"/>
                  <c:y val="-2.891566265060241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16-40AD-839C-E5482787F148}"/>
                </c:ext>
              </c:extLst>
            </c:dLbl>
            <c:dLbl>
              <c:idx val="3"/>
              <c:layout>
                <c:manualLayout>
                  <c:x val="-0.148377125193199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16-40AD-839C-E5482787F148}"/>
                </c:ext>
              </c:extLst>
            </c:dLbl>
            <c:dLbl>
              <c:idx val="4"/>
              <c:layout>
                <c:manualLayout>
                  <c:x val="-1.8547140649149921E-2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16-40AD-839C-E5482787F148}"/>
                </c:ext>
              </c:extLst>
            </c:dLbl>
            <c:dLbl>
              <c:idx val="5"/>
              <c:layout>
                <c:manualLayout>
                  <c:x val="0.21638330757341576"/>
                  <c:y val="-0.10923694779116468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16-40AD-839C-E5482787F148}"/>
                </c:ext>
              </c:extLst>
            </c:dLbl>
            <c:dLbl>
              <c:idx val="6"/>
              <c:layout>
                <c:manualLayout>
                  <c:x val="0.146316331787738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16-40AD-839C-E5482787F148}"/>
                </c:ext>
              </c:extLst>
            </c:dLbl>
            <c:dLbl>
              <c:idx val="7"/>
              <c:layout>
                <c:manualLayout>
                  <c:x val="1.8547140649149883E-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16-40AD-839C-E5482787F148}"/>
                </c:ext>
              </c:extLst>
            </c:dLbl>
            <c:dLbl>
              <c:idx val="8"/>
              <c:layout>
                <c:manualLayout>
                  <c:x val="6.38845955692941E-2"/>
                  <c:y val="-0.1253012048192771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E16-40AD-839C-E5482787F148}"/>
                </c:ext>
              </c:extLst>
            </c:dLbl>
            <c:dLbl>
              <c:idx val="9"/>
              <c:layout>
                <c:manualLayout>
                  <c:x val="0.25759917568263779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E16-40AD-839C-E5482787F148}"/>
                </c:ext>
              </c:extLst>
            </c:dLbl>
            <c:dLbl>
              <c:idx val="10"/>
              <c:layout>
                <c:manualLayout>
                  <c:x val="0.2967542503863987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E16-40AD-839C-E5482787F148}"/>
                </c:ext>
              </c:extLst>
            </c:dLbl>
            <c:dLbl>
              <c:idx val="11"/>
              <c:layout>
                <c:manualLayout>
                  <c:x val="0.28645028335909334"/>
                  <c:y val="-4.819277108433736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E16-40AD-839C-E5482787F148}"/>
                </c:ext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18-4E16-40AD-839C-E5482787F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172199969849391"/>
          <c:y val="0.16867985890005108"/>
          <c:w val="0.2921265593458488"/>
          <c:h val="0.665080586520201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PORCENTAJE</a:t>
            </a:r>
            <a:r>
              <a:rPr lang="en-US" b="1" baseline="0"/>
              <a:t> DE PARTICIPACIÓN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RANGO 0 - 0,5%</a:t>
            </a:r>
            <a:endParaRPr lang="en-US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#¡REF!</c:v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extLst>
            <c:ext xmlns:c16="http://schemas.microsoft.com/office/drawing/2014/chart" uri="{C3380CC4-5D6E-409C-BE32-E72D297353CC}">
              <c16:uniqueId val="{00000000-1D4B-4B3C-A998-2A3D1ADD1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2760544"/>
        <c:axId val="162761104"/>
      </c:barChart>
      <c:catAx>
        <c:axId val="16276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1104"/>
        <c:crosses val="autoZero"/>
        <c:auto val="1"/>
        <c:lblAlgn val="ctr"/>
        <c:lblOffset val="100"/>
        <c:noMultiLvlLbl val="0"/>
      </c:catAx>
      <c:valAx>
        <c:axId val="16276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05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361811282908863"/>
          <c:y val="0.88891909352648601"/>
          <c:w val="0.26023152137349459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0,6 - 4%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#¡REF!</c:v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extLst>
            <c:ext xmlns:c16="http://schemas.microsoft.com/office/drawing/2014/chart" uri="{C3380CC4-5D6E-409C-BE32-E72D297353CC}">
              <c16:uniqueId val="{00000000-40A2-4DF0-9B69-97BE93B77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763344"/>
        <c:axId val="162763904"/>
      </c:barChart>
      <c:catAx>
        <c:axId val="16276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3904"/>
        <c:crosses val="autoZero"/>
        <c:auto val="1"/>
        <c:lblAlgn val="ctr"/>
        <c:lblOffset val="100"/>
        <c:noMultiLvlLbl val="0"/>
      </c:catAx>
      <c:valAx>
        <c:axId val="16276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33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24509366058984"/>
          <c:y val="0.88544675331739819"/>
          <c:w val="0.26071565562412885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4,1 - 100%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#¡REF!</c:v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4"/>
            </c:numLit>
          </c:cat>
          <c:val>
            <c:numLit>
              <c:formatCode>General</c:formatCode>
              <c:ptCount val="4"/>
            </c:numLit>
          </c:val>
          <c:extLst>
            <c:ext xmlns:c16="http://schemas.microsoft.com/office/drawing/2014/chart" uri="{C3380CC4-5D6E-409C-BE32-E72D297353CC}">
              <c16:uniqueId val="{00000000-0DD6-4489-8893-A2472E172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766144"/>
        <c:axId val="162766704"/>
      </c:barChart>
      <c:catAx>
        <c:axId val="16276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6704"/>
        <c:crosses val="autoZero"/>
        <c:auto val="1"/>
        <c:lblAlgn val="ctr"/>
        <c:lblOffset val="100"/>
        <c:noMultiLvlLbl val="0"/>
      </c:catAx>
      <c:valAx>
        <c:axId val="162766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6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045337888688912"/>
          <c:y val="0.89239143373557384"/>
          <c:w val="0.26872265825991959"/>
          <c:h val="7.2919144390844556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716-4278-933A-BABA60DFD17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716-4278-933A-BABA60DFD173}"/>
              </c:ext>
            </c:extLst>
          </c:dPt>
          <c:dLbls>
            <c:dLbl>
              <c:idx val="0"/>
              <c:layout>
                <c:manualLayout>
                  <c:x val="5.2711286089238946E-2"/>
                  <c:y val="-9.639800233304170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16-4278-933A-BABA60DFD173}"/>
                </c:ext>
              </c:extLst>
            </c:dLbl>
            <c:dLbl>
              <c:idx val="1"/>
              <c:layout>
                <c:manualLayout>
                  <c:x val="-1.0732502187226597E-2"/>
                  <c:y val="-2.85721055701370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16-4278-933A-BABA60DFD173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B716-4278-933A-BABA60DFD17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B716-4278-933A-BABA60DFD17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B716-4278-933A-BABA60DFD173}"/>
              </c:ext>
            </c:extLst>
          </c:dPt>
          <c:val>
            <c:numRef>
              <c:f>(#REF!,#REF!)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9-B716-4278-933A-BABA60DFD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200499756014113"/>
          <c:y val="0.89622266793481209"/>
          <c:w val="0.69802294932222708"/>
          <c:h val="7.6127021986740789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81FA-483C-9535-A22DF7DF3B9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81FA-483C-9535-A22DF7DF3B9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81FA-483C-9535-A22DF7DF3B9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81FA-483C-9535-A22DF7DF3B9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81FA-483C-9535-A22DF7DF3B9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81FA-483C-9535-A22DF7DF3B9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81FA-483C-9535-A22DF7DF3B9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81FA-483C-9535-A22DF7DF3B9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81FA-483C-9535-A22DF7DF3B9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81FA-483C-9535-A22DF7DF3B9B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81FA-483C-9535-A22DF7DF3B9B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81FA-483C-9535-A22DF7DF3B9B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1FA-483C-9535-A22DF7DF3B9B}"/>
                </c:ext>
              </c:extLst>
            </c:dLbl>
            <c:dLbl>
              <c:idx val="1"/>
              <c:layout>
                <c:manualLayout>
                  <c:x val="-6.1823802163833076E-2"/>
                  <c:y val="-6.746987951807230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FA-483C-9535-A22DF7DF3B9B}"/>
                </c:ext>
              </c:extLst>
            </c:dLbl>
            <c:dLbl>
              <c:idx val="2"/>
              <c:layout>
                <c:manualLayout>
                  <c:x val="-0.11540443070582174"/>
                  <c:y val="-2.891566265060241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1FA-483C-9535-A22DF7DF3B9B}"/>
                </c:ext>
              </c:extLst>
            </c:dLbl>
            <c:dLbl>
              <c:idx val="3"/>
              <c:layout>
                <c:manualLayout>
                  <c:x val="-0.148377125193199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1FA-483C-9535-A22DF7DF3B9B}"/>
                </c:ext>
              </c:extLst>
            </c:dLbl>
            <c:dLbl>
              <c:idx val="4"/>
              <c:layout>
                <c:manualLayout>
                  <c:x val="-1.8547140649149921E-2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1FA-483C-9535-A22DF7DF3B9B}"/>
                </c:ext>
              </c:extLst>
            </c:dLbl>
            <c:dLbl>
              <c:idx val="5"/>
              <c:layout>
                <c:manualLayout>
                  <c:x val="0.21638330757341576"/>
                  <c:y val="-0.10923694779116468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1FA-483C-9535-A22DF7DF3B9B}"/>
                </c:ext>
              </c:extLst>
            </c:dLbl>
            <c:dLbl>
              <c:idx val="6"/>
              <c:layout>
                <c:manualLayout>
                  <c:x val="0.146316331787738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1FA-483C-9535-A22DF7DF3B9B}"/>
                </c:ext>
              </c:extLst>
            </c:dLbl>
            <c:dLbl>
              <c:idx val="7"/>
              <c:layout>
                <c:manualLayout>
                  <c:x val="1.8547140649149883E-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1FA-483C-9535-A22DF7DF3B9B}"/>
                </c:ext>
              </c:extLst>
            </c:dLbl>
            <c:dLbl>
              <c:idx val="8"/>
              <c:layout>
                <c:manualLayout>
                  <c:x val="6.38845955692941E-2"/>
                  <c:y val="-0.1253012048192771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1FA-483C-9535-A22DF7DF3B9B}"/>
                </c:ext>
              </c:extLst>
            </c:dLbl>
            <c:dLbl>
              <c:idx val="9"/>
              <c:layout>
                <c:manualLayout>
                  <c:x val="0.25759917568263779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1FA-483C-9535-A22DF7DF3B9B}"/>
                </c:ext>
              </c:extLst>
            </c:dLbl>
            <c:dLbl>
              <c:idx val="10"/>
              <c:layout>
                <c:manualLayout>
                  <c:x val="0.2967542503863987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1FA-483C-9535-A22DF7DF3B9B}"/>
                </c:ext>
              </c:extLst>
            </c:dLbl>
            <c:dLbl>
              <c:idx val="11"/>
              <c:layout>
                <c:manualLayout>
                  <c:x val="0.28645028335909334"/>
                  <c:y val="-4.819277108433736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1FA-483C-9535-A22DF7DF3B9B}"/>
                </c:ext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8-81FA-483C-9535-A22DF7DF3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172199969849391"/>
          <c:y val="0.16867985890005108"/>
          <c:w val="0.2921265593458488"/>
          <c:h val="0.665080586520201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PORCENTAJE</a:t>
            </a:r>
            <a:r>
              <a:rPr lang="en-US" b="1" baseline="0"/>
              <a:t> DE PARTICIPACIÓN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RANGO 0 - 0,5%</a:t>
            </a:r>
            <a:endParaRPr lang="en-US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6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B71-4824-AEA4-3BB1FAFCE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8971776"/>
        <c:axId val="168972336"/>
      </c:barChart>
      <c:catAx>
        <c:axId val="16897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2336"/>
        <c:crosses val="autoZero"/>
        <c:auto val="1"/>
        <c:lblAlgn val="ctr"/>
        <c:lblOffset val="100"/>
        <c:noMultiLvlLbl val="0"/>
      </c:catAx>
      <c:valAx>
        <c:axId val="168972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17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361811282908863"/>
          <c:y val="0.88891909352648601"/>
          <c:w val="0.26023152137349459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0,6 - 4%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#¡REF!</c:v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extLst>
            <c:ext xmlns:c16="http://schemas.microsoft.com/office/drawing/2014/chart" uri="{C3380CC4-5D6E-409C-BE32-E72D297353CC}">
              <c16:uniqueId val="{00000000-5EF8-4A1B-AAC4-18BEC15E1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763344"/>
        <c:axId val="162763904"/>
      </c:barChart>
      <c:catAx>
        <c:axId val="16276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3904"/>
        <c:crosses val="autoZero"/>
        <c:auto val="1"/>
        <c:lblAlgn val="ctr"/>
        <c:lblOffset val="100"/>
        <c:noMultiLvlLbl val="0"/>
      </c:catAx>
      <c:valAx>
        <c:axId val="16276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33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24509366058984"/>
          <c:y val="0.88544675331739819"/>
          <c:w val="0.26071565562412885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0,6 - 4%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9BBB59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6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FE6-4276-933A-D34B447D8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974576"/>
        <c:axId val="168975136"/>
      </c:barChart>
      <c:catAx>
        <c:axId val="168974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5136"/>
        <c:crosses val="autoZero"/>
        <c:auto val="1"/>
        <c:lblAlgn val="ctr"/>
        <c:lblOffset val="100"/>
        <c:noMultiLvlLbl val="0"/>
      </c:catAx>
      <c:valAx>
        <c:axId val="16897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4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24509366058984"/>
          <c:y val="0.88544675331739819"/>
          <c:w val="0.26071565562412885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4,1 - 100%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4BACC6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4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893-4861-B27D-D8F94CF30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977376"/>
        <c:axId val="168977936"/>
      </c:barChart>
      <c:catAx>
        <c:axId val="16897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7936"/>
        <c:crosses val="autoZero"/>
        <c:auto val="1"/>
        <c:lblAlgn val="ctr"/>
        <c:lblOffset val="100"/>
        <c:noMultiLvlLbl val="0"/>
      </c:catAx>
      <c:valAx>
        <c:axId val="16897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73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045337888688912"/>
          <c:y val="0.89239143373557384"/>
          <c:w val="0.26872265825991959"/>
          <c:h val="7.2919144390844556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#¡REF!</c:v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E42-4748-8777-01E335BA6B5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E42-4748-8777-01E335BA6B58}"/>
              </c:ext>
            </c:extLst>
          </c:dPt>
          <c:dLbls>
            <c:dLbl>
              <c:idx val="0"/>
              <c:layout>
                <c:manualLayout>
                  <c:x val="5.2711286089238946E-2"/>
                  <c:y val="-9.639800233304170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42-4748-8777-01E335BA6B58}"/>
                </c:ext>
              </c:extLst>
            </c:dLbl>
            <c:dLbl>
              <c:idx val="1"/>
              <c:layout>
                <c:manualLayout>
                  <c:x val="-1.0732502187226597E-2"/>
                  <c:y val="-2.85721055701370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42-4748-8777-01E335BA6B58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2"/>
            </c:numLit>
          </c:cat>
          <c:val>
            <c:numLit>
              <c:formatCode>General</c:formatCode>
              <c:ptCount val="2"/>
            </c:numLit>
          </c:val>
          <c:extLst>
            <c:ext xmlns:c16="http://schemas.microsoft.com/office/drawing/2014/chart" uri="{C3380CC4-5D6E-409C-BE32-E72D297353CC}">
              <c16:uniqueId val="{00000004-8E42-4748-8777-01E335BA6B58}"/>
            </c:ext>
          </c:extLst>
        </c:ser>
        <c:ser>
          <c:idx val="1"/>
          <c:order val="1"/>
          <c:tx>
            <c:v>#¡REF!</c:v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8E42-4748-8777-01E335BA6B5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8E42-4748-8777-01E335BA6B58}"/>
              </c:ext>
            </c:extLst>
          </c:dPt>
          <c:cat>
            <c:numLit>
              <c:formatCode>General</c:formatCode>
              <c:ptCount val="2"/>
            </c:numLit>
          </c:cat>
          <c:val>
            <c:numLit>
              <c:formatCode>General</c:formatCode>
              <c:ptCount val="2"/>
            </c:numLit>
          </c:val>
          <c:extLst>
            <c:ext xmlns:c16="http://schemas.microsoft.com/office/drawing/2014/chart" uri="{C3380CC4-5D6E-409C-BE32-E72D297353CC}">
              <c16:uniqueId val="{00000009-8E42-4748-8777-01E335BA6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200499756014113"/>
          <c:y val="0.89622266793481209"/>
          <c:w val="0.69802294932222708"/>
          <c:h val="7.6127021986740789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#¡REF!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ACDB-40AB-9486-2CF4791A53A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ACDB-40AB-9486-2CF4791A53A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ACDB-40AB-9486-2CF4791A53A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ACDB-40AB-9486-2CF4791A53A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ACDB-40AB-9486-2CF4791A53A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ACDB-40AB-9486-2CF4791A53A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ACDB-40AB-9486-2CF4791A53A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ACDB-40AB-9486-2CF4791A53A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ACDB-40AB-9486-2CF4791A53A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ACDB-40AB-9486-2CF4791A53A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ACDB-40AB-9486-2CF4791A53A6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ACDB-40AB-9486-2CF4791A53A6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CDB-40AB-9486-2CF4791A53A6}"/>
                </c:ext>
              </c:extLst>
            </c:dLbl>
            <c:dLbl>
              <c:idx val="1"/>
              <c:layout>
                <c:manualLayout>
                  <c:x val="-6.1823802163833076E-2"/>
                  <c:y val="-6.746987951807230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DB-40AB-9486-2CF4791A53A6}"/>
                </c:ext>
              </c:extLst>
            </c:dLbl>
            <c:dLbl>
              <c:idx val="2"/>
              <c:layout>
                <c:manualLayout>
                  <c:x val="-0.11540443070582174"/>
                  <c:y val="-2.891566265060241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DB-40AB-9486-2CF4791A53A6}"/>
                </c:ext>
              </c:extLst>
            </c:dLbl>
            <c:dLbl>
              <c:idx val="3"/>
              <c:layout>
                <c:manualLayout>
                  <c:x val="-0.148377125193199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DB-40AB-9486-2CF4791A53A6}"/>
                </c:ext>
              </c:extLst>
            </c:dLbl>
            <c:dLbl>
              <c:idx val="4"/>
              <c:layout>
                <c:manualLayout>
                  <c:x val="-1.8547140649149921E-2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DB-40AB-9486-2CF4791A53A6}"/>
                </c:ext>
              </c:extLst>
            </c:dLbl>
            <c:dLbl>
              <c:idx val="5"/>
              <c:layout>
                <c:manualLayout>
                  <c:x val="0.21638330757341576"/>
                  <c:y val="-0.10923694779116468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CDB-40AB-9486-2CF4791A53A6}"/>
                </c:ext>
              </c:extLst>
            </c:dLbl>
            <c:dLbl>
              <c:idx val="6"/>
              <c:layout>
                <c:manualLayout>
                  <c:x val="0.146316331787738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CDB-40AB-9486-2CF4791A53A6}"/>
                </c:ext>
              </c:extLst>
            </c:dLbl>
            <c:dLbl>
              <c:idx val="7"/>
              <c:layout>
                <c:manualLayout>
                  <c:x val="1.8547140649149883E-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CDB-40AB-9486-2CF4791A53A6}"/>
                </c:ext>
              </c:extLst>
            </c:dLbl>
            <c:dLbl>
              <c:idx val="8"/>
              <c:layout>
                <c:manualLayout>
                  <c:x val="6.38845955692941E-2"/>
                  <c:y val="-0.1253012048192771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CDB-40AB-9486-2CF4791A53A6}"/>
                </c:ext>
              </c:extLst>
            </c:dLbl>
            <c:dLbl>
              <c:idx val="9"/>
              <c:layout>
                <c:manualLayout>
                  <c:x val="0.25759917568263779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CDB-40AB-9486-2CF4791A53A6}"/>
                </c:ext>
              </c:extLst>
            </c:dLbl>
            <c:dLbl>
              <c:idx val="10"/>
              <c:layout>
                <c:manualLayout>
                  <c:x val="0.2967542503863987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CDB-40AB-9486-2CF4791A53A6}"/>
                </c:ext>
              </c:extLst>
            </c:dLbl>
            <c:dLbl>
              <c:idx val="11"/>
              <c:layout>
                <c:manualLayout>
                  <c:x val="0.28645028335909334"/>
                  <c:y val="-4.819277108433736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CDB-40AB-9486-2CF4791A53A6}"/>
                </c:ext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18-ACDB-40AB-9486-2CF4791A5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172199969849391"/>
          <c:y val="0.16867985890005108"/>
          <c:w val="0.2921265593458488"/>
          <c:h val="0.665080586520201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PORCENTAJE</a:t>
            </a:r>
            <a:r>
              <a:rPr lang="en-US" b="1" baseline="0"/>
              <a:t> DE PARTICIPACIÓN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RANGO 0 - 0,5%</a:t>
            </a:r>
            <a:endParaRPr lang="en-US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#¡REF!</c:v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extLst>
            <c:ext xmlns:c16="http://schemas.microsoft.com/office/drawing/2014/chart" uri="{C3380CC4-5D6E-409C-BE32-E72D297353CC}">
              <c16:uniqueId val="{00000000-AD2B-469E-8E41-6C96F343D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2760544"/>
        <c:axId val="162761104"/>
      </c:barChart>
      <c:catAx>
        <c:axId val="16276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1104"/>
        <c:crosses val="autoZero"/>
        <c:auto val="1"/>
        <c:lblAlgn val="ctr"/>
        <c:lblOffset val="100"/>
        <c:noMultiLvlLbl val="0"/>
      </c:catAx>
      <c:valAx>
        <c:axId val="16276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05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361811282908863"/>
          <c:y val="0.88891909352648601"/>
          <c:w val="0.26023152137349459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0,6 - 4%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#¡REF!</c:v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extLst>
            <c:ext xmlns:c16="http://schemas.microsoft.com/office/drawing/2014/chart" uri="{C3380CC4-5D6E-409C-BE32-E72D297353CC}">
              <c16:uniqueId val="{00000000-C603-4753-9803-DE39A21FA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763344"/>
        <c:axId val="162763904"/>
      </c:barChart>
      <c:catAx>
        <c:axId val="16276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3904"/>
        <c:crosses val="autoZero"/>
        <c:auto val="1"/>
        <c:lblAlgn val="ctr"/>
        <c:lblOffset val="100"/>
        <c:noMultiLvlLbl val="0"/>
      </c:catAx>
      <c:valAx>
        <c:axId val="16276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33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24509366058984"/>
          <c:y val="0.88544675331739819"/>
          <c:w val="0.26071565562412885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4,1 - 100%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#¡REF!</c:v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4"/>
            </c:numLit>
          </c:cat>
          <c:val>
            <c:numLit>
              <c:formatCode>General</c:formatCode>
              <c:ptCount val="4"/>
            </c:numLit>
          </c:val>
          <c:extLst>
            <c:ext xmlns:c16="http://schemas.microsoft.com/office/drawing/2014/chart" uri="{C3380CC4-5D6E-409C-BE32-E72D297353CC}">
              <c16:uniqueId val="{00000000-0FF9-441E-8186-E016CD4EC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766144"/>
        <c:axId val="162766704"/>
      </c:barChart>
      <c:catAx>
        <c:axId val="16276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6704"/>
        <c:crosses val="autoZero"/>
        <c:auto val="1"/>
        <c:lblAlgn val="ctr"/>
        <c:lblOffset val="100"/>
        <c:noMultiLvlLbl val="0"/>
      </c:catAx>
      <c:valAx>
        <c:axId val="162766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6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045337888688912"/>
          <c:y val="0.89239143373557384"/>
          <c:w val="0.26872265825991959"/>
          <c:h val="7.2919144390844556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E6F-403C-AEEA-9FC665891B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E6F-403C-AEEA-9FC665891B86}"/>
              </c:ext>
            </c:extLst>
          </c:dPt>
          <c:dLbls>
            <c:dLbl>
              <c:idx val="0"/>
              <c:layout>
                <c:manualLayout>
                  <c:x val="5.2711286089238946E-2"/>
                  <c:y val="-9.639800233304170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6F-403C-AEEA-9FC665891B86}"/>
                </c:ext>
              </c:extLst>
            </c:dLbl>
            <c:dLbl>
              <c:idx val="1"/>
              <c:layout>
                <c:manualLayout>
                  <c:x val="-1.0732502187226597E-2"/>
                  <c:y val="-2.85721055701370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6F-403C-AEEA-9FC665891B86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(#REF!,#REF!)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7E6F-403C-AEEA-9FC665891B8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7E6F-403C-AEEA-9FC665891B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7E6F-403C-AEEA-9FC665891B86}"/>
              </c:ext>
            </c:extLst>
          </c:dPt>
          <c:val>
            <c:numRef>
              <c:f>(#REF!,#REF!)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(#REF!,#REF!)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7E6F-403C-AEEA-9FC665891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200499756014113"/>
          <c:y val="0.89622266793481209"/>
          <c:w val="0.69802294932222708"/>
          <c:h val="7.6127021986740789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22A3-4152-9C27-C759475921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22A3-4152-9C27-C759475921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22A3-4152-9C27-C7594759214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22A3-4152-9C27-C7594759214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22A3-4152-9C27-C7594759214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22A3-4152-9C27-C7594759214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22A3-4152-9C27-C7594759214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22A3-4152-9C27-C7594759214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22A3-4152-9C27-C7594759214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22A3-4152-9C27-C7594759214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22A3-4152-9C27-C7594759214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22A3-4152-9C27-C75947592142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22A3-4152-9C27-C75947592142}"/>
                </c:ext>
              </c:extLst>
            </c:dLbl>
            <c:dLbl>
              <c:idx val="1"/>
              <c:layout>
                <c:manualLayout>
                  <c:x val="-6.1823802163833076E-2"/>
                  <c:y val="-6.746987951807230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A3-4152-9C27-C75947592142}"/>
                </c:ext>
              </c:extLst>
            </c:dLbl>
            <c:dLbl>
              <c:idx val="2"/>
              <c:layout>
                <c:manualLayout>
                  <c:x val="-0.11540443070582174"/>
                  <c:y val="-2.891566265060241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A3-4152-9C27-C75947592142}"/>
                </c:ext>
              </c:extLst>
            </c:dLbl>
            <c:dLbl>
              <c:idx val="3"/>
              <c:layout>
                <c:manualLayout>
                  <c:x val="-0.148377125193199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A3-4152-9C27-C75947592142}"/>
                </c:ext>
              </c:extLst>
            </c:dLbl>
            <c:dLbl>
              <c:idx val="4"/>
              <c:layout>
                <c:manualLayout>
                  <c:x val="-1.8547140649149921E-2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A3-4152-9C27-C75947592142}"/>
                </c:ext>
              </c:extLst>
            </c:dLbl>
            <c:dLbl>
              <c:idx val="5"/>
              <c:layout>
                <c:manualLayout>
                  <c:x val="0.21638330757341576"/>
                  <c:y val="-0.10923694779116468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A3-4152-9C27-C75947592142}"/>
                </c:ext>
              </c:extLst>
            </c:dLbl>
            <c:dLbl>
              <c:idx val="6"/>
              <c:layout>
                <c:manualLayout>
                  <c:x val="0.146316331787738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2A3-4152-9C27-C75947592142}"/>
                </c:ext>
              </c:extLst>
            </c:dLbl>
            <c:dLbl>
              <c:idx val="7"/>
              <c:layout>
                <c:manualLayout>
                  <c:x val="1.8547140649149883E-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2A3-4152-9C27-C75947592142}"/>
                </c:ext>
              </c:extLst>
            </c:dLbl>
            <c:dLbl>
              <c:idx val="8"/>
              <c:layout>
                <c:manualLayout>
                  <c:x val="6.38845955692941E-2"/>
                  <c:y val="-0.1253012048192771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2A3-4152-9C27-C75947592142}"/>
                </c:ext>
              </c:extLst>
            </c:dLbl>
            <c:dLbl>
              <c:idx val="9"/>
              <c:layout>
                <c:manualLayout>
                  <c:x val="0.25759917568263779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2A3-4152-9C27-C75947592142}"/>
                </c:ext>
              </c:extLst>
            </c:dLbl>
            <c:dLbl>
              <c:idx val="10"/>
              <c:layout>
                <c:manualLayout>
                  <c:x val="0.2967542503863987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2A3-4152-9C27-C75947592142}"/>
                </c:ext>
              </c:extLst>
            </c:dLbl>
            <c:dLbl>
              <c:idx val="11"/>
              <c:layout>
                <c:manualLayout>
                  <c:x val="0.28645028335909334"/>
                  <c:y val="-4.819277108433736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2A3-4152-9C27-C75947592142}"/>
                </c:ext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8-22A3-4152-9C27-C75947592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172199969849391"/>
          <c:y val="0.16867985890005108"/>
          <c:w val="0.2921265593458488"/>
          <c:h val="0.665080586520201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PORCENTAJE</a:t>
            </a:r>
            <a:r>
              <a:rPr lang="en-US" b="1" baseline="0"/>
              <a:t> DE PARTICIPACIÓN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RANGO 0 - 0,5%</a:t>
            </a:r>
            <a:endParaRPr lang="en-US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6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CB8-4AFF-97CE-3F1DF87D5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8971776"/>
        <c:axId val="168972336"/>
      </c:barChart>
      <c:catAx>
        <c:axId val="16897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2336"/>
        <c:crosses val="autoZero"/>
        <c:auto val="1"/>
        <c:lblAlgn val="ctr"/>
        <c:lblOffset val="100"/>
        <c:noMultiLvlLbl val="0"/>
      </c:catAx>
      <c:valAx>
        <c:axId val="168972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17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361811282908863"/>
          <c:y val="0.88891909352648601"/>
          <c:w val="0.26023152137349459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4,1 - 100%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#¡REF!</c:v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4"/>
            </c:numLit>
          </c:cat>
          <c:val>
            <c:numLit>
              <c:formatCode>General</c:formatCode>
              <c:ptCount val="4"/>
            </c:numLit>
          </c:val>
          <c:extLst>
            <c:ext xmlns:c16="http://schemas.microsoft.com/office/drawing/2014/chart" uri="{C3380CC4-5D6E-409C-BE32-E72D297353CC}">
              <c16:uniqueId val="{00000000-7B74-472F-A190-D8A694589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766144"/>
        <c:axId val="162766704"/>
      </c:barChart>
      <c:catAx>
        <c:axId val="16276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6704"/>
        <c:crosses val="autoZero"/>
        <c:auto val="1"/>
        <c:lblAlgn val="ctr"/>
        <c:lblOffset val="100"/>
        <c:noMultiLvlLbl val="0"/>
      </c:catAx>
      <c:valAx>
        <c:axId val="162766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6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045337888688912"/>
          <c:y val="0.89239143373557384"/>
          <c:w val="0.26872265825991959"/>
          <c:h val="7.2919144390844556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0,6 - 4%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9BBB59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6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CAF-4F1A-B130-A8915B542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974576"/>
        <c:axId val="168975136"/>
      </c:barChart>
      <c:catAx>
        <c:axId val="168974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5136"/>
        <c:crosses val="autoZero"/>
        <c:auto val="1"/>
        <c:lblAlgn val="ctr"/>
        <c:lblOffset val="100"/>
        <c:noMultiLvlLbl val="0"/>
      </c:catAx>
      <c:valAx>
        <c:axId val="16897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4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24509366058984"/>
          <c:y val="0.88544675331739819"/>
          <c:w val="0.26071565562412885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4,1 - 100%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4BACC6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4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565-4C5D-99FA-3CC63056F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977376"/>
        <c:axId val="168977936"/>
      </c:barChart>
      <c:catAx>
        <c:axId val="16897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7936"/>
        <c:crosses val="autoZero"/>
        <c:auto val="1"/>
        <c:lblAlgn val="ctr"/>
        <c:lblOffset val="100"/>
        <c:noMultiLvlLbl val="0"/>
      </c:catAx>
      <c:valAx>
        <c:axId val="16897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73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045337888688912"/>
          <c:y val="0.89239143373557384"/>
          <c:w val="0.26872265825991959"/>
          <c:h val="7.2919144390844556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68D-4B89-934E-BA1A9EC5962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68D-4B89-934E-BA1A9EC59629}"/>
              </c:ext>
            </c:extLst>
          </c:dPt>
          <c:dLbls>
            <c:dLbl>
              <c:idx val="0"/>
              <c:layout>
                <c:manualLayout>
                  <c:x val="5.2711286089238946E-2"/>
                  <c:y val="-9.639800233304170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8D-4B89-934E-BA1A9EC59629}"/>
                </c:ext>
              </c:extLst>
            </c:dLbl>
            <c:dLbl>
              <c:idx val="1"/>
              <c:layout>
                <c:manualLayout>
                  <c:x val="-1.0732502187226597E-2"/>
                  <c:y val="-2.85721055701370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8D-4B89-934E-BA1A9EC59629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(#REF!,#REF!)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D68D-4B89-934E-BA1A9EC5962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D68D-4B89-934E-BA1A9EC5962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D68D-4B89-934E-BA1A9EC59629}"/>
              </c:ext>
            </c:extLst>
          </c:dPt>
          <c:val>
            <c:numRef>
              <c:f>(#REF!,#REF!)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(#REF!,#REF!)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D68D-4B89-934E-BA1A9EC59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200499756014113"/>
          <c:y val="0.89622266793481209"/>
          <c:w val="0.69802294932222708"/>
          <c:h val="7.6127021986740789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4A64-4020-9257-6D858BD7A7E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4A64-4020-9257-6D858BD7A7E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4A64-4020-9257-6D858BD7A7E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4A64-4020-9257-6D858BD7A7E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4A64-4020-9257-6D858BD7A7E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4A64-4020-9257-6D858BD7A7E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4A64-4020-9257-6D858BD7A7E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4A64-4020-9257-6D858BD7A7E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4A64-4020-9257-6D858BD7A7EC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4A64-4020-9257-6D858BD7A7EC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4A64-4020-9257-6D858BD7A7EC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4A64-4020-9257-6D858BD7A7EC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4A64-4020-9257-6D858BD7A7EC}"/>
                </c:ext>
              </c:extLst>
            </c:dLbl>
            <c:dLbl>
              <c:idx val="1"/>
              <c:layout>
                <c:manualLayout>
                  <c:x val="-6.1823802163833076E-2"/>
                  <c:y val="-6.746987951807230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64-4020-9257-6D858BD7A7EC}"/>
                </c:ext>
              </c:extLst>
            </c:dLbl>
            <c:dLbl>
              <c:idx val="2"/>
              <c:layout>
                <c:manualLayout>
                  <c:x val="-0.11540443070582174"/>
                  <c:y val="-2.891566265060241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64-4020-9257-6D858BD7A7EC}"/>
                </c:ext>
              </c:extLst>
            </c:dLbl>
            <c:dLbl>
              <c:idx val="3"/>
              <c:layout>
                <c:manualLayout>
                  <c:x val="-0.148377125193199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A64-4020-9257-6D858BD7A7EC}"/>
                </c:ext>
              </c:extLst>
            </c:dLbl>
            <c:dLbl>
              <c:idx val="4"/>
              <c:layout>
                <c:manualLayout>
                  <c:x val="-1.8547140649149921E-2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A64-4020-9257-6D858BD7A7EC}"/>
                </c:ext>
              </c:extLst>
            </c:dLbl>
            <c:dLbl>
              <c:idx val="5"/>
              <c:layout>
                <c:manualLayout>
                  <c:x val="0.21638330757341576"/>
                  <c:y val="-0.10923694779116468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A64-4020-9257-6D858BD7A7EC}"/>
                </c:ext>
              </c:extLst>
            </c:dLbl>
            <c:dLbl>
              <c:idx val="6"/>
              <c:layout>
                <c:manualLayout>
                  <c:x val="0.146316331787738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A64-4020-9257-6D858BD7A7EC}"/>
                </c:ext>
              </c:extLst>
            </c:dLbl>
            <c:dLbl>
              <c:idx val="7"/>
              <c:layout>
                <c:manualLayout>
                  <c:x val="1.8547140649149883E-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A64-4020-9257-6D858BD7A7EC}"/>
                </c:ext>
              </c:extLst>
            </c:dLbl>
            <c:dLbl>
              <c:idx val="8"/>
              <c:layout>
                <c:manualLayout>
                  <c:x val="6.38845955692941E-2"/>
                  <c:y val="-0.1253012048192771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A64-4020-9257-6D858BD7A7EC}"/>
                </c:ext>
              </c:extLst>
            </c:dLbl>
            <c:dLbl>
              <c:idx val="9"/>
              <c:layout>
                <c:manualLayout>
                  <c:x val="0.25759917568263779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A64-4020-9257-6D858BD7A7EC}"/>
                </c:ext>
              </c:extLst>
            </c:dLbl>
            <c:dLbl>
              <c:idx val="10"/>
              <c:layout>
                <c:manualLayout>
                  <c:x val="0.2967542503863987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A64-4020-9257-6D858BD7A7EC}"/>
                </c:ext>
              </c:extLst>
            </c:dLbl>
            <c:dLbl>
              <c:idx val="11"/>
              <c:layout>
                <c:manualLayout>
                  <c:x val="0.28645028335909334"/>
                  <c:y val="-4.819277108433736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A64-4020-9257-6D858BD7A7EC}"/>
                </c:ext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8-4A64-4020-9257-6D858BD7A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172199969849391"/>
          <c:y val="0.16867985890005108"/>
          <c:w val="0.2921265593458488"/>
          <c:h val="0.665080586520201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PORCENTAJE</a:t>
            </a:r>
            <a:r>
              <a:rPr lang="en-US" b="1" baseline="0"/>
              <a:t> DE PARTICIPACIÓN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RANGO 0 - 0,5%</a:t>
            </a:r>
            <a:endParaRPr lang="en-US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6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9DD-4277-9712-E90376E65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8971776"/>
        <c:axId val="168972336"/>
      </c:barChart>
      <c:catAx>
        <c:axId val="16897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2336"/>
        <c:crosses val="autoZero"/>
        <c:auto val="1"/>
        <c:lblAlgn val="ctr"/>
        <c:lblOffset val="100"/>
        <c:noMultiLvlLbl val="0"/>
      </c:catAx>
      <c:valAx>
        <c:axId val="168972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17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361811282908863"/>
          <c:y val="0.88891909352648601"/>
          <c:w val="0.26023152137349459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'SALDO POR PAIS'!$H$44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F596-4039-B096-C230588BBBF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596-4039-B096-C230588BBBF1}"/>
              </c:ext>
            </c:extLst>
          </c:dPt>
          <c:dLbls>
            <c:dLbl>
              <c:idx val="0"/>
              <c:layout>
                <c:manualLayout>
                  <c:x val="5.2711286089238946E-2"/>
                  <c:y val="-9.639800233304170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96-4039-B096-C230588BBBF1}"/>
                </c:ext>
              </c:extLst>
            </c:dLbl>
            <c:dLbl>
              <c:idx val="1"/>
              <c:layout>
                <c:manualLayout>
                  <c:x val="-1.0732502187226597E-2"/>
                  <c:y val="-2.85721055701370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96-4039-B096-C230588BBBF1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('SALDO POR PAIS'!$G$45,'SALDO POR PAIS'!$G$58)</c:f>
              <c:numCache>
                <c:formatCode>_(* #,##0.00_);_(* \(#,##0.00\);_(* "-"??_);_(@_)</c:formatCode>
                <c:ptCount val="2"/>
              </c:numCache>
            </c:numRef>
          </c:cat>
          <c:val>
            <c:numRef>
              <c:f>('SALDO POR PAIS'!$H$45,'SALDO POR PAIS'!$H$58)</c:f>
              <c:numCache>
                <c:formatCode>_(* #,##0.00_);_(* \(#,##0.00\);_(* "-"??_);_(@_)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2-F596-4039-B096-C230588BBBF1}"/>
            </c:ext>
          </c:extLst>
        </c:ser>
        <c:ser>
          <c:idx val="1"/>
          <c:order val="1"/>
          <c:tx>
            <c:strRef>
              <c:f>'SALDO POR PAIS'!$I$44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596-4039-B096-C230588BBBF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F596-4039-B096-C230588BBBF1}"/>
              </c:ext>
            </c:extLst>
          </c:dPt>
          <c:cat>
            <c:numRef>
              <c:f>('SALDO POR PAIS'!$G$45,'SALDO POR PAIS'!$G$58)</c:f>
              <c:numCache>
                <c:formatCode>_(* #,##0.00_);_(* \(#,##0.00\);_(* "-"??_);_(@_)</c:formatCode>
                <c:ptCount val="2"/>
              </c:numCache>
            </c:numRef>
          </c:cat>
          <c:val>
            <c:numRef>
              <c:f>('SALDO POR PAIS'!$I$45,'SALDO POR PAIS'!$I$58)</c:f>
              <c:numCache>
                <c:formatCode>_(* #,##0.00_);_(* \(#,##0.00\);_(* "-"??_);_(@_)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5-F596-4039-B096-C230588BB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200499756014113"/>
          <c:y val="0.89622266793481209"/>
          <c:w val="0.69802294932222708"/>
          <c:h val="7.6127021986740789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0,6 - 4%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9BBB59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6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DE5-4D71-B750-0463AF75A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974576"/>
        <c:axId val="168975136"/>
      </c:barChart>
      <c:catAx>
        <c:axId val="168974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5136"/>
        <c:crosses val="autoZero"/>
        <c:auto val="1"/>
        <c:lblAlgn val="ctr"/>
        <c:lblOffset val="100"/>
        <c:noMultiLvlLbl val="0"/>
      </c:catAx>
      <c:valAx>
        <c:axId val="16897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4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24509366058984"/>
          <c:y val="0.88544675331739819"/>
          <c:w val="0.26071565562412885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4,1 - 100%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4BACC6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4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CA6-427D-AA54-0E5BE5B06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977376"/>
        <c:axId val="168977936"/>
      </c:barChart>
      <c:catAx>
        <c:axId val="16897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7936"/>
        <c:crosses val="autoZero"/>
        <c:auto val="1"/>
        <c:lblAlgn val="ctr"/>
        <c:lblOffset val="100"/>
        <c:noMultiLvlLbl val="0"/>
      </c:catAx>
      <c:valAx>
        <c:axId val="16897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73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045337888688912"/>
          <c:y val="0.89239143373557384"/>
          <c:w val="0.26872265825991959"/>
          <c:h val="7.2919144390844556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#¡REF!</c:v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158-465C-A0CD-27AFBAE7D5A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158-465C-A0CD-27AFBAE7D5AB}"/>
              </c:ext>
            </c:extLst>
          </c:dPt>
          <c:dLbls>
            <c:dLbl>
              <c:idx val="0"/>
              <c:layout>
                <c:manualLayout>
                  <c:x val="5.2711286089238946E-2"/>
                  <c:y val="-9.639800233304170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58-465C-A0CD-27AFBAE7D5AB}"/>
                </c:ext>
              </c:extLst>
            </c:dLbl>
            <c:dLbl>
              <c:idx val="1"/>
              <c:layout>
                <c:manualLayout>
                  <c:x val="-1.0732502187226597E-2"/>
                  <c:y val="-2.85721055701370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58-465C-A0CD-27AFBAE7D5AB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2"/>
            </c:numLit>
          </c:cat>
          <c:val>
            <c:numLit>
              <c:formatCode>General</c:formatCode>
              <c:ptCount val="2"/>
            </c:numLit>
          </c:val>
          <c:extLst>
            <c:ext xmlns:c16="http://schemas.microsoft.com/office/drawing/2014/chart" uri="{C3380CC4-5D6E-409C-BE32-E72D297353CC}">
              <c16:uniqueId val="{00000004-2158-465C-A0CD-27AFBAE7D5AB}"/>
            </c:ext>
          </c:extLst>
        </c:ser>
        <c:ser>
          <c:idx val="1"/>
          <c:order val="1"/>
          <c:tx>
            <c:v>#¡REF!</c:v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2158-465C-A0CD-27AFBAE7D5A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2158-465C-A0CD-27AFBAE7D5AB}"/>
              </c:ext>
            </c:extLst>
          </c:dPt>
          <c:cat>
            <c:numLit>
              <c:formatCode>General</c:formatCode>
              <c:ptCount val="2"/>
            </c:numLit>
          </c:cat>
          <c:val>
            <c:numLit>
              <c:formatCode>General</c:formatCode>
              <c:ptCount val="2"/>
            </c:numLit>
          </c:val>
          <c:extLst>
            <c:ext xmlns:c16="http://schemas.microsoft.com/office/drawing/2014/chart" uri="{C3380CC4-5D6E-409C-BE32-E72D297353CC}">
              <c16:uniqueId val="{00000009-2158-465C-A0CD-27AFBAE7D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200499756014113"/>
          <c:y val="0.89622266793481209"/>
          <c:w val="0.69802294932222708"/>
          <c:h val="7.6127021986740789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#¡REF!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03CE-4680-B27E-CAA3722DB6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03CE-4680-B27E-CAA3722DB6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03CE-4680-B27E-CAA3722DB6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03CE-4680-B27E-CAA3722DB6D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03CE-4680-B27E-CAA3722DB6D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03CE-4680-B27E-CAA3722DB6D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03CE-4680-B27E-CAA3722DB6D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03CE-4680-B27E-CAA3722DB6D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03CE-4680-B27E-CAA3722DB6D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03CE-4680-B27E-CAA3722DB6D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03CE-4680-B27E-CAA3722DB6D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03CE-4680-B27E-CAA3722DB6DA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3CE-4680-B27E-CAA3722DB6DA}"/>
                </c:ext>
              </c:extLst>
            </c:dLbl>
            <c:dLbl>
              <c:idx val="1"/>
              <c:layout>
                <c:manualLayout>
                  <c:x val="-6.1823802163833076E-2"/>
                  <c:y val="-6.746987951807230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CE-4680-B27E-CAA3722DB6DA}"/>
                </c:ext>
              </c:extLst>
            </c:dLbl>
            <c:dLbl>
              <c:idx val="2"/>
              <c:layout>
                <c:manualLayout>
                  <c:x val="-0.11540443070582174"/>
                  <c:y val="-2.891566265060241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3CE-4680-B27E-CAA3722DB6DA}"/>
                </c:ext>
              </c:extLst>
            </c:dLbl>
            <c:dLbl>
              <c:idx val="3"/>
              <c:layout>
                <c:manualLayout>
                  <c:x val="-0.148377125193199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3CE-4680-B27E-CAA3722DB6DA}"/>
                </c:ext>
              </c:extLst>
            </c:dLbl>
            <c:dLbl>
              <c:idx val="4"/>
              <c:layout>
                <c:manualLayout>
                  <c:x val="-1.8547140649149921E-2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3CE-4680-B27E-CAA3722DB6DA}"/>
                </c:ext>
              </c:extLst>
            </c:dLbl>
            <c:dLbl>
              <c:idx val="5"/>
              <c:layout>
                <c:manualLayout>
                  <c:x val="0.21638330757341576"/>
                  <c:y val="-0.10923694779116468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3CE-4680-B27E-CAA3722DB6DA}"/>
                </c:ext>
              </c:extLst>
            </c:dLbl>
            <c:dLbl>
              <c:idx val="6"/>
              <c:layout>
                <c:manualLayout>
                  <c:x val="0.146316331787738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3CE-4680-B27E-CAA3722DB6DA}"/>
                </c:ext>
              </c:extLst>
            </c:dLbl>
            <c:dLbl>
              <c:idx val="7"/>
              <c:layout>
                <c:manualLayout>
                  <c:x val="1.8547140649149883E-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3CE-4680-B27E-CAA3722DB6DA}"/>
                </c:ext>
              </c:extLst>
            </c:dLbl>
            <c:dLbl>
              <c:idx val="8"/>
              <c:layout>
                <c:manualLayout>
                  <c:x val="6.38845955692941E-2"/>
                  <c:y val="-0.1253012048192771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3CE-4680-B27E-CAA3722DB6DA}"/>
                </c:ext>
              </c:extLst>
            </c:dLbl>
            <c:dLbl>
              <c:idx val="9"/>
              <c:layout>
                <c:manualLayout>
                  <c:x val="0.25759917568263779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3CE-4680-B27E-CAA3722DB6DA}"/>
                </c:ext>
              </c:extLst>
            </c:dLbl>
            <c:dLbl>
              <c:idx val="10"/>
              <c:layout>
                <c:manualLayout>
                  <c:x val="0.2967542503863987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3CE-4680-B27E-CAA3722DB6DA}"/>
                </c:ext>
              </c:extLst>
            </c:dLbl>
            <c:dLbl>
              <c:idx val="11"/>
              <c:layout>
                <c:manualLayout>
                  <c:x val="0.28645028335909334"/>
                  <c:y val="-4.819277108433736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3CE-4680-B27E-CAA3722DB6DA}"/>
                </c:ext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18-03CE-4680-B27E-CAA3722DB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172199969849391"/>
          <c:y val="0.16867985890005108"/>
          <c:w val="0.2921265593458488"/>
          <c:h val="0.665080586520201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PORCENTAJE</a:t>
            </a:r>
            <a:r>
              <a:rPr lang="en-US" b="1" baseline="0"/>
              <a:t> DE PARTICIPACIÓN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RANGO 0 - 0,5%</a:t>
            </a:r>
            <a:endParaRPr lang="en-US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#¡REF!</c:v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extLst>
            <c:ext xmlns:c16="http://schemas.microsoft.com/office/drawing/2014/chart" uri="{C3380CC4-5D6E-409C-BE32-E72D297353CC}">
              <c16:uniqueId val="{00000000-A6A1-4616-9408-1C554360C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2760544"/>
        <c:axId val="162761104"/>
      </c:barChart>
      <c:catAx>
        <c:axId val="16276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1104"/>
        <c:crosses val="autoZero"/>
        <c:auto val="1"/>
        <c:lblAlgn val="ctr"/>
        <c:lblOffset val="100"/>
        <c:noMultiLvlLbl val="0"/>
      </c:catAx>
      <c:valAx>
        <c:axId val="16276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05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361811282908863"/>
          <c:y val="0.88891909352648601"/>
          <c:w val="0.26023152137349459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0,6 - 4%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#¡REF!</c:v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extLst>
            <c:ext xmlns:c16="http://schemas.microsoft.com/office/drawing/2014/chart" uri="{C3380CC4-5D6E-409C-BE32-E72D297353CC}">
              <c16:uniqueId val="{00000000-3688-43A3-AA1C-B11431811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763344"/>
        <c:axId val="162763904"/>
      </c:barChart>
      <c:catAx>
        <c:axId val="16276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3904"/>
        <c:crosses val="autoZero"/>
        <c:auto val="1"/>
        <c:lblAlgn val="ctr"/>
        <c:lblOffset val="100"/>
        <c:noMultiLvlLbl val="0"/>
      </c:catAx>
      <c:valAx>
        <c:axId val="16276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33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24509366058984"/>
          <c:y val="0.88544675331739819"/>
          <c:w val="0.26071565562412885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4,1 - 100%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#¡REF!</c:v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4"/>
            </c:numLit>
          </c:cat>
          <c:val>
            <c:numLit>
              <c:formatCode>General</c:formatCode>
              <c:ptCount val="4"/>
            </c:numLit>
          </c:val>
          <c:extLst>
            <c:ext xmlns:c16="http://schemas.microsoft.com/office/drawing/2014/chart" uri="{C3380CC4-5D6E-409C-BE32-E72D297353CC}">
              <c16:uniqueId val="{00000000-AD97-42FF-B1B4-4220928CA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766144"/>
        <c:axId val="162766704"/>
      </c:barChart>
      <c:catAx>
        <c:axId val="16276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6704"/>
        <c:crosses val="autoZero"/>
        <c:auto val="1"/>
        <c:lblAlgn val="ctr"/>
        <c:lblOffset val="100"/>
        <c:noMultiLvlLbl val="0"/>
      </c:catAx>
      <c:valAx>
        <c:axId val="162766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6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045337888688912"/>
          <c:y val="0.89239143373557384"/>
          <c:w val="0.26872265825991959"/>
          <c:h val="7.2919144390844556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E5C-4596-A0F1-000C7C6E3BF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E5C-4596-A0F1-000C7C6E3BF9}"/>
              </c:ext>
            </c:extLst>
          </c:dPt>
          <c:dLbls>
            <c:dLbl>
              <c:idx val="0"/>
              <c:layout>
                <c:manualLayout>
                  <c:x val="5.2711286089238946E-2"/>
                  <c:y val="-9.639800233304170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5C-4596-A0F1-000C7C6E3BF9}"/>
                </c:ext>
              </c:extLst>
            </c:dLbl>
            <c:dLbl>
              <c:idx val="1"/>
              <c:layout>
                <c:manualLayout>
                  <c:x val="-1.0732502187226597E-2"/>
                  <c:y val="-2.85721055701370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5C-4596-A0F1-000C7C6E3BF9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8E5C-4596-A0F1-000C7C6E3BF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8E5C-4596-A0F1-000C7C6E3BF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8E5C-4596-A0F1-000C7C6E3BF9}"/>
              </c:ext>
            </c:extLst>
          </c:dPt>
          <c:val>
            <c:numRef>
              <c:f>(#REF!,#REF!)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9-8E5C-4596-A0F1-000C7C6E3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200499756014113"/>
          <c:y val="0.89622266793481209"/>
          <c:w val="0.69802294932222708"/>
          <c:h val="7.6127021986740789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C0A6-4D3F-9518-C97502BF715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C0A6-4D3F-9518-C97502BF715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C0A6-4D3F-9518-C97502BF715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C0A6-4D3F-9518-C97502BF715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C0A6-4D3F-9518-C97502BF715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C0A6-4D3F-9518-C97502BF715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C0A6-4D3F-9518-C97502BF715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C0A6-4D3F-9518-C97502BF715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C0A6-4D3F-9518-C97502BF715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C0A6-4D3F-9518-C97502BF715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C0A6-4D3F-9518-C97502BF715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C0A6-4D3F-9518-C97502BF715A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0A6-4D3F-9518-C97502BF715A}"/>
                </c:ext>
              </c:extLst>
            </c:dLbl>
            <c:dLbl>
              <c:idx val="1"/>
              <c:layout>
                <c:manualLayout>
                  <c:x val="-6.1823802163833076E-2"/>
                  <c:y val="-6.746987951807230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A6-4D3F-9518-C97502BF715A}"/>
                </c:ext>
              </c:extLst>
            </c:dLbl>
            <c:dLbl>
              <c:idx val="2"/>
              <c:layout>
                <c:manualLayout>
                  <c:x val="-0.11540443070582174"/>
                  <c:y val="-2.891566265060241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A6-4D3F-9518-C97502BF715A}"/>
                </c:ext>
              </c:extLst>
            </c:dLbl>
            <c:dLbl>
              <c:idx val="3"/>
              <c:layout>
                <c:manualLayout>
                  <c:x val="-0.148377125193199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0A6-4D3F-9518-C97502BF715A}"/>
                </c:ext>
              </c:extLst>
            </c:dLbl>
            <c:dLbl>
              <c:idx val="4"/>
              <c:layout>
                <c:manualLayout>
                  <c:x val="-1.8547140649149921E-2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0A6-4D3F-9518-C97502BF715A}"/>
                </c:ext>
              </c:extLst>
            </c:dLbl>
            <c:dLbl>
              <c:idx val="5"/>
              <c:layout>
                <c:manualLayout>
                  <c:x val="0.21638330757341576"/>
                  <c:y val="-0.10923694779116468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0A6-4D3F-9518-C97502BF715A}"/>
                </c:ext>
              </c:extLst>
            </c:dLbl>
            <c:dLbl>
              <c:idx val="6"/>
              <c:layout>
                <c:manualLayout>
                  <c:x val="0.146316331787738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0A6-4D3F-9518-C97502BF715A}"/>
                </c:ext>
              </c:extLst>
            </c:dLbl>
            <c:dLbl>
              <c:idx val="7"/>
              <c:layout>
                <c:manualLayout>
                  <c:x val="1.8547140649149883E-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0A6-4D3F-9518-C97502BF715A}"/>
                </c:ext>
              </c:extLst>
            </c:dLbl>
            <c:dLbl>
              <c:idx val="8"/>
              <c:layout>
                <c:manualLayout>
                  <c:x val="6.38845955692941E-2"/>
                  <c:y val="-0.1253012048192771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0A6-4D3F-9518-C97502BF715A}"/>
                </c:ext>
              </c:extLst>
            </c:dLbl>
            <c:dLbl>
              <c:idx val="9"/>
              <c:layout>
                <c:manualLayout>
                  <c:x val="0.25759917568263779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0A6-4D3F-9518-C97502BF715A}"/>
                </c:ext>
              </c:extLst>
            </c:dLbl>
            <c:dLbl>
              <c:idx val="10"/>
              <c:layout>
                <c:manualLayout>
                  <c:x val="0.2967542503863987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0A6-4D3F-9518-C97502BF715A}"/>
                </c:ext>
              </c:extLst>
            </c:dLbl>
            <c:dLbl>
              <c:idx val="11"/>
              <c:layout>
                <c:manualLayout>
                  <c:x val="0.28645028335909334"/>
                  <c:y val="-4.819277108433736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0A6-4D3F-9518-C97502BF715A}"/>
                </c:ext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8-C0A6-4D3F-9518-C97502BF7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172199969849391"/>
          <c:y val="0.16867985890005108"/>
          <c:w val="0.2921265593458488"/>
          <c:h val="0.665080586520201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PORCENTAJE</a:t>
            </a:r>
            <a:r>
              <a:rPr lang="en-US" b="1" baseline="0"/>
              <a:t> DE PARTICIPACIÓN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RANGO 0 - 0,5%</a:t>
            </a:r>
            <a:endParaRPr lang="en-US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6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8EE-4D57-A3A9-E865504DF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8971776"/>
        <c:axId val="168972336"/>
      </c:barChart>
      <c:catAx>
        <c:axId val="16897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2336"/>
        <c:crosses val="autoZero"/>
        <c:auto val="1"/>
        <c:lblAlgn val="ctr"/>
        <c:lblOffset val="100"/>
        <c:noMultiLvlLbl val="0"/>
      </c:catAx>
      <c:valAx>
        <c:axId val="168972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17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361811282908863"/>
          <c:y val="0.88891909352648601"/>
          <c:w val="0.26023152137349459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strRef>
              <c:f>'SALDO POR PAIS'!$N$44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0-73F1-4CE3-B2F7-CA98F97349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73F1-4CE3-B2F7-CA98F973494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2-73F1-4CE3-B2F7-CA98F973494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73F1-4CE3-B2F7-CA98F973494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4-73F1-4CE3-B2F7-CA98F973494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73F1-4CE3-B2F7-CA98F973494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6-73F1-4CE3-B2F7-CA98F973494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73F1-4CE3-B2F7-CA98F973494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8-73F1-4CE3-B2F7-CA98F973494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73F1-4CE3-B2F7-CA98F9734948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A-73F1-4CE3-B2F7-CA98F973494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73F1-4CE3-B2F7-CA98F9734948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3F1-4CE3-B2F7-CA98F9734948}"/>
                </c:ext>
              </c:extLst>
            </c:dLbl>
            <c:dLbl>
              <c:idx val="1"/>
              <c:layout>
                <c:manualLayout>
                  <c:x val="-6.1823802163833076E-2"/>
                  <c:y val="-6.746987951807230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F1-4CE3-B2F7-CA98F9734948}"/>
                </c:ext>
              </c:extLst>
            </c:dLbl>
            <c:dLbl>
              <c:idx val="2"/>
              <c:layout>
                <c:manualLayout>
                  <c:x val="-0.11540443070582174"/>
                  <c:y val="-2.891566265060241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3F1-4CE3-B2F7-CA98F9734948}"/>
                </c:ext>
              </c:extLst>
            </c:dLbl>
            <c:dLbl>
              <c:idx val="3"/>
              <c:layout>
                <c:manualLayout>
                  <c:x val="-0.148377125193199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F1-4CE3-B2F7-CA98F9734948}"/>
                </c:ext>
              </c:extLst>
            </c:dLbl>
            <c:dLbl>
              <c:idx val="4"/>
              <c:layout>
                <c:manualLayout>
                  <c:x val="-1.8547140649149921E-2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3F1-4CE3-B2F7-CA98F9734948}"/>
                </c:ext>
              </c:extLst>
            </c:dLbl>
            <c:dLbl>
              <c:idx val="5"/>
              <c:layout>
                <c:manualLayout>
                  <c:x val="0.21638330757341576"/>
                  <c:y val="-0.10923694779116468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3F1-4CE3-B2F7-CA98F9734948}"/>
                </c:ext>
              </c:extLst>
            </c:dLbl>
            <c:dLbl>
              <c:idx val="6"/>
              <c:layout>
                <c:manualLayout>
                  <c:x val="0.146316331787738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3F1-4CE3-B2F7-CA98F9734948}"/>
                </c:ext>
              </c:extLst>
            </c:dLbl>
            <c:dLbl>
              <c:idx val="7"/>
              <c:layout>
                <c:manualLayout>
                  <c:x val="1.8547140649149883E-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3F1-4CE3-B2F7-CA98F9734948}"/>
                </c:ext>
              </c:extLst>
            </c:dLbl>
            <c:dLbl>
              <c:idx val="8"/>
              <c:layout>
                <c:manualLayout>
                  <c:x val="6.38845955692941E-2"/>
                  <c:y val="-0.1253012048192771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3F1-4CE3-B2F7-CA98F9734948}"/>
                </c:ext>
              </c:extLst>
            </c:dLbl>
            <c:dLbl>
              <c:idx val="9"/>
              <c:layout>
                <c:manualLayout>
                  <c:x val="0.25759917568263779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3F1-4CE3-B2F7-CA98F9734948}"/>
                </c:ext>
              </c:extLst>
            </c:dLbl>
            <c:dLbl>
              <c:idx val="10"/>
              <c:layout>
                <c:manualLayout>
                  <c:x val="0.2967542503863987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3F1-4CE3-B2F7-CA98F9734948}"/>
                </c:ext>
              </c:extLst>
            </c:dLbl>
            <c:dLbl>
              <c:idx val="11"/>
              <c:layout>
                <c:manualLayout>
                  <c:x val="0.28645028335909334"/>
                  <c:y val="-4.819277108433736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3F1-4CE3-B2F7-CA98F9734948}"/>
                </c:ext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'SALDO POR PAIS'!$L$45:$L$56</c:f>
              <c:numCache>
                <c:formatCode>_ [$€-2]\ * #,##0.000000_ ;_ [$€-2]\ * \-#,##0.000000_ ;_ [$€-2]\ * "-"??_ </c:formatCode>
                <c:ptCount val="12"/>
              </c:numCache>
            </c:numRef>
          </c:cat>
          <c:val>
            <c:numRef>
              <c:f>'SALDO POR PAIS'!$N$45:$N$56</c:f>
              <c:numCache>
                <c:formatCode>_ [$€-2]\ * #,##0.000000_ ;_ [$€-2]\ * \-#,##0.000000_ ;_ [$€-2]\ * "-"??_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C-73F1-4CE3-B2F7-CA98F9734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172199969849391"/>
          <c:y val="0.16867985890005108"/>
          <c:w val="0.2921265593458488"/>
          <c:h val="0.665080586520201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0,6 - 4%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9BBB59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6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2D5-40B3-BF87-601A69CC2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974576"/>
        <c:axId val="168975136"/>
      </c:barChart>
      <c:catAx>
        <c:axId val="168974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5136"/>
        <c:crosses val="autoZero"/>
        <c:auto val="1"/>
        <c:lblAlgn val="ctr"/>
        <c:lblOffset val="100"/>
        <c:noMultiLvlLbl val="0"/>
      </c:catAx>
      <c:valAx>
        <c:axId val="16897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4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24509366058984"/>
          <c:y val="0.88544675331739819"/>
          <c:w val="0.26071565562412885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4,1 - 100%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4BACC6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4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9F9-4C73-B659-4A6D58A1A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977376"/>
        <c:axId val="168977936"/>
      </c:barChart>
      <c:catAx>
        <c:axId val="16897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7936"/>
        <c:crosses val="autoZero"/>
        <c:auto val="1"/>
        <c:lblAlgn val="ctr"/>
        <c:lblOffset val="100"/>
        <c:noMultiLvlLbl val="0"/>
      </c:catAx>
      <c:valAx>
        <c:axId val="16897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73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045337888688912"/>
          <c:y val="0.89239143373557384"/>
          <c:w val="0.26872265825991959"/>
          <c:h val="7.2919144390844556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#¡REF!</c:v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1BA-4252-B19F-BED8C76EA6E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1BA-4252-B19F-BED8C76EA6EF}"/>
              </c:ext>
            </c:extLst>
          </c:dPt>
          <c:dLbls>
            <c:dLbl>
              <c:idx val="0"/>
              <c:layout>
                <c:manualLayout>
                  <c:x val="5.2711286089238946E-2"/>
                  <c:y val="-9.639800233304170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BA-4252-B19F-BED8C76EA6EF}"/>
                </c:ext>
              </c:extLst>
            </c:dLbl>
            <c:dLbl>
              <c:idx val="1"/>
              <c:layout>
                <c:manualLayout>
                  <c:x val="-1.0732502187226597E-2"/>
                  <c:y val="-2.85721055701370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BA-4252-B19F-BED8C76EA6EF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2"/>
            </c:numLit>
          </c:cat>
          <c:val>
            <c:numLit>
              <c:formatCode>General</c:formatCode>
              <c:ptCount val="2"/>
            </c:numLit>
          </c:val>
          <c:extLst>
            <c:ext xmlns:c16="http://schemas.microsoft.com/office/drawing/2014/chart" uri="{C3380CC4-5D6E-409C-BE32-E72D297353CC}">
              <c16:uniqueId val="{00000004-21BA-4252-B19F-BED8C76EA6EF}"/>
            </c:ext>
          </c:extLst>
        </c:ser>
        <c:ser>
          <c:idx val="1"/>
          <c:order val="1"/>
          <c:tx>
            <c:v>#¡REF!</c:v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21BA-4252-B19F-BED8C76EA6E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21BA-4252-B19F-BED8C76EA6EF}"/>
              </c:ext>
            </c:extLst>
          </c:dPt>
          <c:cat>
            <c:numLit>
              <c:formatCode>General</c:formatCode>
              <c:ptCount val="2"/>
            </c:numLit>
          </c:cat>
          <c:val>
            <c:numLit>
              <c:formatCode>General</c:formatCode>
              <c:ptCount val="2"/>
            </c:numLit>
          </c:val>
          <c:extLst>
            <c:ext xmlns:c16="http://schemas.microsoft.com/office/drawing/2014/chart" uri="{C3380CC4-5D6E-409C-BE32-E72D297353CC}">
              <c16:uniqueId val="{00000009-21BA-4252-B19F-BED8C76EA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200499756014113"/>
          <c:y val="0.89622266793481209"/>
          <c:w val="0.69802294932222708"/>
          <c:h val="7.6127021986740789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#¡REF!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9846-4699-8BE3-8412ADFD4B6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9846-4699-8BE3-8412ADFD4B6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9846-4699-8BE3-8412ADFD4B6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9846-4699-8BE3-8412ADFD4B6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9846-4699-8BE3-8412ADFD4B6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9846-4699-8BE3-8412ADFD4B6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9846-4699-8BE3-8412ADFD4B6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9846-4699-8BE3-8412ADFD4B6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9846-4699-8BE3-8412ADFD4B6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9846-4699-8BE3-8412ADFD4B6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9846-4699-8BE3-8412ADFD4B6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9846-4699-8BE3-8412ADFD4B6F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9846-4699-8BE3-8412ADFD4B6F}"/>
                </c:ext>
              </c:extLst>
            </c:dLbl>
            <c:dLbl>
              <c:idx val="1"/>
              <c:layout>
                <c:manualLayout>
                  <c:x val="-6.1823802163833076E-2"/>
                  <c:y val="-6.746987951807230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46-4699-8BE3-8412ADFD4B6F}"/>
                </c:ext>
              </c:extLst>
            </c:dLbl>
            <c:dLbl>
              <c:idx val="2"/>
              <c:layout>
                <c:manualLayout>
                  <c:x val="-0.11540443070582174"/>
                  <c:y val="-2.891566265060241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46-4699-8BE3-8412ADFD4B6F}"/>
                </c:ext>
              </c:extLst>
            </c:dLbl>
            <c:dLbl>
              <c:idx val="3"/>
              <c:layout>
                <c:manualLayout>
                  <c:x val="-0.148377125193199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846-4699-8BE3-8412ADFD4B6F}"/>
                </c:ext>
              </c:extLst>
            </c:dLbl>
            <c:dLbl>
              <c:idx val="4"/>
              <c:layout>
                <c:manualLayout>
                  <c:x val="-1.8547140649149921E-2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846-4699-8BE3-8412ADFD4B6F}"/>
                </c:ext>
              </c:extLst>
            </c:dLbl>
            <c:dLbl>
              <c:idx val="5"/>
              <c:layout>
                <c:manualLayout>
                  <c:x val="0.21638330757341576"/>
                  <c:y val="-0.10923694779116468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846-4699-8BE3-8412ADFD4B6F}"/>
                </c:ext>
              </c:extLst>
            </c:dLbl>
            <c:dLbl>
              <c:idx val="6"/>
              <c:layout>
                <c:manualLayout>
                  <c:x val="0.146316331787738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846-4699-8BE3-8412ADFD4B6F}"/>
                </c:ext>
              </c:extLst>
            </c:dLbl>
            <c:dLbl>
              <c:idx val="7"/>
              <c:layout>
                <c:manualLayout>
                  <c:x val="1.8547140649149883E-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846-4699-8BE3-8412ADFD4B6F}"/>
                </c:ext>
              </c:extLst>
            </c:dLbl>
            <c:dLbl>
              <c:idx val="8"/>
              <c:layout>
                <c:manualLayout>
                  <c:x val="6.38845955692941E-2"/>
                  <c:y val="-0.1253012048192771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846-4699-8BE3-8412ADFD4B6F}"/>
                </c:ext>
              </c:extLst>
            </c:dLbl>
            <c:dLbl>
              <c:idx val="9"/>
              <c:layout>
                <c:manualLayout>
                  <c:x val="0.25759917568263779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846-4699-8BE3-8412ADFD4B6F}"/>
                </c:ext>
              </c:extLst>
            </c:dLbl>
            <c:dLbl>
              <c:idx val="10"/>
              <c:layout>
                <c:manualLayout>
                  <c:x val="0.2967542503863987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846-4699-8BE3-8412ADFD4B6F}"/>
                </c:ext>
              </c:extLst>
            </c:dLbl>
            <c:dLbl>
              <c:idx val="11"/>
              <c:layout>
                <c:manualLayout>
                  <c:x val="0.28645028335909334"/>
                  <c:y val="-4.819277108433736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846-4699-8BE3-8412ADFD4B6F}"/>
                </c:ext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18-9846-4699-8BE3-8412ADFD4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172199969849391"/>
          <c:y val="0.16867985890005108"/>
          <c:w val="0.2921265593458488"/>
          <c:h val="0.665080586520201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PORCENTAJE</a:t>
            </a:r>
            <a:r>
              <a:rPr lang="en-US" b="1" baseline="0"/>
              <a:t> DE PARTICIPACIÓN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RANGO 0 - 0,5%</a:t>
            </a:r>
            <a:endParaRPr lang="en-US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#¡REF!</c:v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extLst>
            <c:ext xmlns:c16="http://schemas.microsoft.com/office/drawing/2014/chart" uri="{C3380CC4-5D6E-409C-BE32-E72D297353CC}">
              <c16:uniqueId val="{00000000-5FE6-4DEA-AEB4-84D236832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2760544"/>
        <c:axId val="162761104"/>
      </c:barChart>
      <c:catAx>
        <c:axId val="16276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1104"/>
        <c:crosses val="autoZero"/>
        <c:auto val="1"/>
        <c:lblAlgn val="ctr"/>
        <c:lblOffset val="100"/>
        <c:noMultiLvlLbl val="0"/>
      </c:catAx>
      <c:valAx>
        <c:axId val="16276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05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361811282908863"/>
          <c:y val="0.88891909352648601"/>
          <c:w val="0.26023152137349459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0,6 - 4%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#¡REF!</c:v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extLst>
            <c:ext xmlns:c16="http://schemas.microsoft.com/office/drawing/2014/chart" uri="{C3380CC4-5D6E-409C-BE32-E72D297353CC}">
              <c16:uniqueId val="{00000000-5F86-4A34-B591-21E4EA0F8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763344"/>
        <c:axId val="162763904"/>
      </c:barChart>
      <c:catAx>
        <c:axId val="16276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3904"/>
        <c:crosses val="autoZero"/>
        <c:auto val="1"/>
        <c:lblAlgn val="ctr"/>
        <c:lblOffset val="100"/>
        <c:noMultiLvlLbl val="0"/>
      </c:catAx>
      <c:valAx>
        <c:axId val="16276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33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24509366058984"/>
          <c:y val="0.88544675331739819"/>
          <c:w val="0.26071565562412885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4,1 - 100%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#¡REF!</c:v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4"/>
            </c:numLit>
          </c:cat>
          <c:val>
            <c:numLit>
              <c:formatCode>General</c:formatCode>
              <c:ptCount val="4"/>
            </c:numLit>
          </c:val>
          <c:extLst>
            <c:ext xmlns:c16="http://schemas.microsoft.com/office/drawing/2014/chart" uri="{C3380CC4-5D6E-409C-BE32-E72D297353CC}">
              <c16:uniqueId val="{00000000-DB01-4F6C-B63C-F554CFD34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766144"/>
        <c:axId val="162766704"/>
      </c:barChart>
      <c:catAx>
        <c:axId val="16276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6704"/>
        <c:crosses val="autoZero"/>
        <c:auto val="1"/>
        <c:lblAlgn val="ctr"/>
        <c:lblOffset val="100"/>
        <c:noMultiLvlLbl val="0"/>
      </c:catAx>
      <c:valAx>
        <c:axId val="162766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6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045337888688912"/>
          <c:y val="0.89239143373557384"/>
          <c:w val="0.26872265825991959"/>
          <c:h val="7.2919144390844556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B2B-47EE-8D71-78BC362C262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B2B-47EE-8D71-78BC362C2624}"/>
              </c:ext>
            </c:extLst>
          </c:dPt>
          <c:dLbls>
            <c:dLbl>
              <c:idx val="0"/>
              <c:layout>
                <c:manualLayout>
                  <c:x val="5.2711286089238946E-2"/>
                  <c:y val="-9.639800233304170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2B-47EE-8D71-78BC362C2624}"/>
                </c:ext>
              </c:extLst>
            </c:dLbl>
            <c:dLbl>
              <c:idx val="1"/>
              <c:layout>
                <c:manualLayout>
                  <c:x val="-1.0732502187226597E-2"/>
                  <c:y val="-2.85721055701370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2B-47EE-8D71-78BC362C2624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(#REF!,#REF!)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3B2B-47EE-8D71-78BC362C2624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3B2B-47EE-8D71-78BC362C262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3B2B-47EE-8D71-78BC362C2624}"/>
              </c:ext>
            </c:extLst>
          </c:dPt>
          <c:val>
            <c:numRef>
              <c:f>(#REF!,#REF!)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(#REF!,#REF!)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3B2B-47EE-8D71-78BC362C2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200499756014113"/>
          <c:y val="0.89622266793481209"/>
          <c:w val="0.69802294932222708"/>
          <c:h val="7.6127021986740789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AE34-4632-8341-5E90D0B1163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AE34-4632-8341-5E90D0B1163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AE34-4632-8341-5E90D0B1163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AE34-4632-8341-5E90D0B1163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AE34-4632-8341-5E90D0B1163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AE34-4632-8341-5E90D0B1163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AE34-4632-8341-5E90D0B1163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AE34-4632-8341-5E90D0B1163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AE34-4632-8341-5E90D0B1163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AE34-4632-8341-5E90D0B1163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AE34-4632-8341-5E90D0B1163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AE34-4632-8341-5E90D0B11632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E34-4632-8341-5E90D0B11632}"/>
                </c:ext>
              </c:extLst>
            </c:dLbl>
            <c:dLbl>
              <c:idx val="1"/>
              <c:layout>
                <c:manualLayout>
                  <c:x val="-6.1823802163833076E-2"/>
                  <c:y val="-6.746987951807230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34-4632-8341-5E90D0B11632}"/>
                </c:ext>
              </c:extLst>
            </c:dLbl>
            <c:dLbl>
              <c:idx val="2"/>
              <c:layout>
                <c:manualLayout>
                  <c:x val="-0.11540443070582174"/>
                  <c:y val="-2.891566265060241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34-4632-8341-5E90D0B11632}"/>
                </c:ext>
              </c:extLst>
            </c:dLbl>
            <c:dLbl>
              <c:idx val="3"/>
              <c:layout>
                <c:manualLayout>
                  <c:x val="-0.148377125193199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E34-4632-8341-5E90D0B11632}"/>
                </c:ext>
              </c:extLst>
            </c:dLbl>
            <c:dLbl>
              <c:idx val="4"/>
              <c:layout>
                <c:manualLayout>
                  <c:x val="-1.8547140649149921E-2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E34-4632-8341-5E90D0B11632}"/>
                </c:ext>
              </c:extLst>
            </c:dLbl>
            <c:dLbl>
              <c:idx val="5"/>
              <c:layout>
                <c:manualLayout>
                  <c:x val="0.21638330757341576"/>
                  <c:y val="-0.10923694779116468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E34-4632-8341-5E90D0B11632}"/>
                </c:ext>
              </c:extLst>
            </c:dLbl>
            <c:dLbl>
              <c:idx val="6"/>
              <c:layout>
                <c:manualLayout>
                  <c:x val="0.146316331787738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E34-4632-8341-5E90D0B11632}"/>
                </c:ext>
              </c:extLst>
            </c:dLbl>
            <c:dLbl>
              <c:idx val="7"/>
              <c:layout>
                <c:manualLayout>
                  <c:x val="1.8547140649149883E-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E34-4632-8341-5E90D0B11632}"/>
                </c:ext>
              </c:extLst>
            </c:dLbl>
            <c:dLbl>
              <c:idx val="8"/>
              <c:layout>
                <c:manualLayout>
                  <c:x val="6.38845955692941E-2"/>
                  <c:y val="-0.1253012048192771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E34-4632-8341-5E90D0B11632}"/>
                </c:ext>
              </c:extLst>
            </c:dLbl>
            <c:dLbl>
              <c:idx val="9"/>
              <c:layout>
                <c:manualLayout>
                  <c:x val="0.25759917568263779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E34-4632-8341-5E90D0B11632}"/>
                </c:ext>
              </c:extLst>
            </c:dLbl>
            <c:dLbl>
              <c:idx val="10"/>
              <c:layout>
                <c:manualLayout>
                  <c:x val="0.2967542503863987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E34-4632-8341-5E90D0B11632}"/>
                </c:ext>
              </c:extLst>
            </c:dLbl>
            <c:dLbl>
              <c:idx val="11"/>
              <c:layout>
                <c:manualLayout>
                  <c:x val="0.28645028335909334"/>
                  <c:y val="-4.819277108433736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E34-4632-8341-5E90D0B11632}"/>
                </c:ext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8-AE34-4632-8341-5E90D0B11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172199969849391"/>
          <c:y val="0.16867985890005108"/>
          <c:w val="0.2921265593458488"/>
          <c:h val="0.665080586520201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PORCENTAJE</a:t>
            </a:r>
            <a:r>
              <a:rPr lang="en-US" b="1" baseline="0"/>
              <a:t> DE PARTICIPACIÓN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RANGO 0 - 0,5%</a:t>
            </a:r>
            <a:endParaRPr lang="en-US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6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C7E-451C-AD1B-25D34545A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8971776"/>
        <c:axId val="168972336"/>
      </c:barChart>
      <c:catAx>
        <c:axId val="16897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2336"/>
        <c:crosses val="autoZero"/>
        <c:auto val="1"/>
        <c:lblAlgn val="ctr"/>
        <c:lblOffset val="100"/>
        <c:noMultiLvlLbl val="0"/>
      </c:catAx>
      <c:valAx>
        <c:axId val="168972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17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361811282908863"/>
          <c:y val="0.88891909352648601"/>
          <c:w val="0.26023152137349459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PORCENTAJE</a:t>
            </a:r>
            <a:r>
              <a:rPr lang="en-US" b="1" baseline="0"/>
              <a:t> DE PARTICIPACIÓN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RANGO 0 - 0,5%</a:t>
            </a:r>
            <a:endParaRPr lang="en-US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'SALDO POR PAIS'!$S$6</c:f>
              <c:strCache>
                <c:ptCount val="1"/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'SALDO POR PAIS'!$Q$7:$Q$12</c:f>
              <c:numCache>
                <c:formatCode>_ [$€-2]\ * #,##0.000000_ ;_ [$€-2]\ * \-#,##0.000000_ ;_ [$€-2]\ * "-"??_ </c:formatCode>
                <c:ptCount val="6"/>
              </c:numCache>
            </c:numRef>
          </c:cat>
          <c:val>
            <c:numRef>
              <c:f>'SALDO POR PAIS'!$S$7:$S$12</c:f>
              <c:numCache>
                <c:formatCode>_ [$€-2]\ * #,##0.000000_ ;_ [$€-2]\ * \-#,##0.000000_ ;_ [$€-2]\ * "-"??_ 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6D8F-4A73-8ACA-03A73FA7F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2760544"/>
        <c:axId val="162761104"/>
      </c:barChart>
      <c:catAx>
        <c:axId val="162760544"/>
        <c:scaling>
          <c:orientation val="minMax"/>
        </c:scaling>
        <c:delete val="0"/>
        <c:axPos val="b"/>
        <c:numFmt formatCode="_ [$€-2]\ * #,##0.000000_ ;_ [$€-2]\ * \-#,##0.000000_ ;_ [$€-2]\ * &quot;-&quot;??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1104"/>
        <c:crosses val="autoZero"/>
        <c:auto val="1"/>
        <c:lblAlgn val="ctr"/>
        <c:lblOffset val="100"/>
        <c:noMultiLvlLbl val="0"/>
      </c:catAx>
      <c:valAx>
        <c:axId val="16276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[$€-2]\ * #,##0.000000_ ;_ [$€-2]\ * \-#,##0.000000_ ;_ [$€-2]\ * &quot;-&quot;??_ 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05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361811282908863"/>
          <c:y val="0.88891909352648601"/>
          <c:w val="0.26023152137349459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0,6 - 4%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9BBB59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6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A2A-4227-A763-FA070DA06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974576"/>
        <c:axId val="168975136"/>
      </c:barChart>
      <c:catAx>
        <c:axId val="168974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5136"/>
        <c:crosses val="autoZero"/>
        <c:auto val="1"/>
        <c:lblAlgn val="ctr"/>
        <c:lblOffset val="100"/>
        <c:noMultiLvlLbl val="0"/>
      </c:catAx>
      <c:valAx>
        <c:axId val="16897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4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24509366058984"/>
          <c:y val="0.88544675331739819"/>
          <c:w val="0.26071565562412885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4,1 - 100%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4BACC6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4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717-46C0-B6EC-4B50BC2EF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977376"/>
        <c:axId val="168977936"/>
      </c:barChart>
      <c:catAx>
        <c:axId val="16897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7936"/>
        <c:crosses val="autoZero"/>
        <c:auto val="1"/>
        <c:lblAlgn val="ctr"/>
        <c:lblOffset val="100"/>
        <c:noMultiLvlLbl val="0"/>
      </c:catAx>
      <c:valAx>
        <c:axId val="16897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73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045337888688912"/>
          <c:y val="0.89239143373557384"/>
          <c:w val="0.26872265825991959"/>
          <c:h val="7.2919144390844556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#¡REF!</c:v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AAF-453A-AFCB-D23EF5FF00D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AAF-453A-AFCB-D23EF5FF00DB}"/>
              </c:ext>
            </c:extLst>
          </c:dPt>
          <c:dLbls>
            <c:dLbl>
              <c:idx val="0"/>
              <c:layout>
                <c:manualLayout>
                  <c:x val="5.2711286089238946E-2"/>
                  <c:y val="-9.639800233304170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AF-453A-AFCB-D23EF5FF00DB}"/>
                </c:ext>
              </c:extLst>
            </c:dLbl>
            <c:dLbl>
              <c:idx val="1"/>
              <c:layout>
                <c:manualLayout>
                  <c:x val="-1.0732502187226597E-2"/>
                  <c:y val="-2.85721055701370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AF-453A-AFCB-D23EF5FF00DB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2"/>
            </c:numLit>
          </c:cat>
          <c:val>
            <c:numLit>
              <c:formatCode>General</c:formatCode>
              <c:ptCount val="2"/>
            </c:numLit>
          </c:val>
          <c:extLst>
            <c:ext xmlns:c16="http://schemas.microsoft.com/office/drawing/2014/chart" uri="{C3380CC4-5D6E-409C-BE32-E72D297353CC}">
              <c16:uniqueId val="{00000004-3AAF-453A-AFCB-D23EF5FF00DB}"/>
            </c:ext>
          </c:extLst>
        </c:ser>
        <c:ser>
          <c:idx val="1"/>
          <c:order val="1"/>
          <c:tx>
            <c:v>#¡REF!</c:v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3AAF-453A-AFCB-D23EF5FF00D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3AAF-453A-AFCB-D23EF5FF00DB}"/>
              </c:ext>
            </c:extLst>
          </c:dPt>
          <c:cat>
            <c:numLit>
              <c:formatCode>General</c:formatCode>
              <c:ptCount val="2"/>
            </c:numLit>
          </c:cat>
          <c:val>
            <c:numLit>
              <c:formatCode>General</c:formatCode>
              <c:ptCount val="2"/>
            </c:numLit>
          </c:val>
          <c:extLst>
            <c:ext xmlns:c16="http://schemas.microsoft.com/office/drawing/2014/chart" uri="{C3380CC4-5D6E-409C-BE32-E72D297353CC}">
              <c16:uniqueId val="{00000009-3AAF-453A-AFCB-D23EF5FF0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200499756014113"/>
          <c:y val="0.89622266793481209"/>
          <c:w val="0.69802294932222708"/>
          <c:h val="7.6127021986740789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#¡REF!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2912-4E7D-8901-7A764DA18DE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2912-4E7D-8901-7A764DA18DE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2912-4E7D-8901-7A764DA18DE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2912-4E7D-8901-7A764DA18DE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2912-4E7D-8901-7A764DA18DE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2912-4E7D-8901-7A764DA18DE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2912-4E7D-8901-7A764DA18DE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2912-4E7D-8901-7A764DA18DE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2912-4E7D-8901-7A764DA18DE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2912-4E7D-8901-7A764DA18DE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2912-4E7D-8901-7A764DA18DE3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2912-4E7D-8901-7A764DA18DE3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2912-4E7D-8901-7A764DA18DE3}"/>
                </c:ext>
              </c:extLst>
            </c:dLbl>
            <c:dLbl>
              <c:idx val="1"/>
              <c:layout>
                <c:manualLayout>
                  <c:x val="-6.1823802163833076E-2"/>
                  <c:y val="-6.746987951807230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12-4E7D-8901-7A764DA18DE3}"/>
                </c:ext>
              </c:extLst>
            </c:dLbl>
            <c:dLbl>
              <c:idx val="2"/>
              <c:layout>
                <c:manualLayout>
                  <c:x val="-0.11540443070582174"/>
                  <c:y val="-2.891566265060241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12-4E7D-8901-7A764DA18DE3}"/>
                </c:ext>
              </c:extLst>
            </c:dLbl>
            <c:dLbl>
              <c:idx val="3"/>
              <c:layout>
                <c:manualLayout>
                  <c:x val="-0.148377125193199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12-4E7D-8901-7A764DA18DE3}"/>
                </c:ext>
              </c:extLst>
            </c:dLbl>
            <c:dLbl>
              <c:idx val="4"/>
              <c:layout>
                <c:manualLayout>
                  <c:x val="-1.8547140649149921E-2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912-4E7D-8901-7A764DA18DE3}"/>
                </c:ext>
              </c:extLst>
            </c:dLbl>
            <c:dLbl>
              <c:idx val="5"/>
              <c:layout>
                <c:manualLayout>
                  <c:x val="0.21638330757341576"/>
                  <c:y val="-0.10923694779116468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912-4E7D-8901-7A764DA18DE3}"/>
                </c:ext>
              </c:extLst>
            </c:dLbl>
            <c:dLbl>
              <c:idx val="6"/>
              <c:layout>
                <c:manualLayout>
                  <c:x val="0.146316331787738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912-4E7D-8901-7A764DA18DE3}"/>
                </c:ext>
              </c:extLst>
            </c:dLbl>
            <c:dLbl>
              <c:idx val="7"/>
              <c:layout>
                <c:manualLayout>
                  <c:x val="1.8547140649149883E-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912-4E7D-8901-7A764DA18DE3}"/>
                </c:ext>
              </c:extLst>
            </c:dLbl>
            <c:dLbl>
              <c:idx val="8"/>
              <c:layout>
                <c:manualLayout>
                  <c:x val="6.38845955692941E-2"/>
                  <c:y val="-0.1253012048192771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912-4E7D-8901-7A764DA18DE3}"/>
                </c:ext>
              </c:extLst>
            </c:dLbl>
            <c:dLbl>
              <c:idx val="9"/>
              <c:layout>
                <c:manualLayout>
                  <c:x val="0.25759917568263779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912-4E7D-8901-7A764DA18DE3}"/>
                </c:ext>
              </c:extLst>
            </c:dLbl>
            <c:dLbl>
              <c:idx val="10"/>
              <c:layout>
                <c:manualLayout>
                  <c:x val="0.2967542503863987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912-4E7D-8901-7A764DA18DE3}"/>
                </c:ext>
              </c:extLst>
            </c:dLbl>
            <c:dLbl>
              <c:idx val="11"/>
              <c:layout>
                <c:manualLayout>
                  <c:x val="0.28645028335909334"/>
                  <c:y val="-4.819277108433736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912-4E7D-8901-7A764DA18DE3}"/>
                </c:ext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18-2912-4E7D-8901-7A764DA18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172199969849391"/>
          <c:y val="0.16867985890005108"/>
          <c:w val="0.2921265593458488"/>
          <c:h val="0.665080586520201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PORCENTAJE</a:t>
            </a:r>
            <a:r>
              <a:rPr lang="en-US" b="1" baseline="0"/>
              <a:t> DE PARTICIPACIÓN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RANGO 0 - 0,5%</a:t>
            </a:r>
            <a:endParaRPr lang="en-US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#¡REF!</c:v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extLst>
            <c:ext xmlns:c16="http://schemas.microsoft.com/office/drawing/2014/chart" uri="{C3380CC4-5D6E-409C-BE32-E72D297353CC}">
              <c16:uniqueId val="{00000000-0100-433B-8E2D-A493DD388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2760544"/>
        <c:axId val="162761104"/>
      </c:barChart>
      <c:catAx>
        <c:axId val="16276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1104"/>
        <c:crosses val="autoZero"/>
        <c:auto val="1"/>
        <c:lblAlgn val="ctr"/>
        <c:lblOffset val="100"/>
        <c:noMultiLvlLbl val="0"/>
      </c:catAx>
      <c:valAx>
        <c:axId val="16276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05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361811282908863"/>
          <c:y val="0.88891909352648601"/>
          <c:w val="0.26023152137349459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0,6 - 4%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#¡REF!</c:v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extLst>
            <c:ext xmlns:c16="http://schemas.microsoft.com/office/drawing/2014/chart" uri="{C3380CC4-5D6E-409C-BE32-E72D297353CC}">
              <c16:uniqueId val="{00000000-3FA5-4D86-BBBD-87231E2A5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763344"/>
        <c:axId val="162763904"/>
      </c:barChart>
      <c:catAx>
        <c:axId val="16276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3904"/>
        <c:crosses val="autoZero"/>
        <c:auto val="1"/>
        <c:lblAlgn val="ctr"/>
        <c:lblOffset val="100"/>
        <c:noMultiLvlLbl val="0"/>
      </c:catAx>
      <c:valAx>
        <c:axId val="16276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33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24509366058984"/>
          <c:y val="0.88544675331739819"/>
          <c:w val="0.26071565562412885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4,1 - 100%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#¡REF!</c:v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4"/>
            </c:numLit>
          </c:cat>
          <c:val>
            <c:numLit>
              <c:formatCode>General</c:formatCode>
              <c:ptCount val="4"/>
            </c:numLit>
          </c:val>
          <c:extLst>
            <c:ext xmlns:c16="http://schemas.microsoft.com/office/drawing/2014/chart" uri="{C3380CC4-5D6E-409C-BE32-E72D297353CC}">
              <c16:uniqueId val="{00000000-27FD-4AFB-AD3E-B3E447AE2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766144"/>
        <c:axId val="162766704"/>
      </c:barChart>
      <c:catAx>
        <c:axId val="16276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6704"/>
        <c:crosses val="autoZero"/>
        <c:auto val="1"/>
        <c:lblAlgn val="ctr"/>
        <c:lblOffset val="100"/>
        <c:noMultiLvlLbl val="0"/>
      </c:catAx>
      <c:valAx>
        <c:axId val="162766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6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045337888688912"/>
          <c:y val="0.89239143373557384"/>
          <c:w val="0.26872265825991959"/>
          <c:h val="7.2919144390844556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B35-4CC8-BE43-ECCE528381D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B35-4CC8-BE43-ECCE528381D2}"/>
              </c:ext>
            </c:extLst>
          </c:dPt>
          <c:dLbls>
            <c:dLbl>
              <c:idx val="0"/>
              <c:layout>
                <c:manualLayout>
                  <c:x val="5.2711286089238946E-2"/>
                  <c:y val="-9.639800233304170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35-4CC8-BE43-ECCE528381D2}"/>
                </c:ext>
              </c:extLst>
            </c:dLbl>
            <c:dLbl>
              <c:idx val="1"/>
              <c:layout>
                <c:manualLayout>
                  <c:x val="-1.0732502187226597E-2"/>
                  <c:y val="-2.85721055701370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35-4CC8-BE43-ECCE528381D2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1B35-4CC8-BE43-ECCE528381D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1B35-4CC8-BE43-ECCE528381D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1B35-4CC8-BE43-ECCE528381D2}"/>
              </c:ext>
            </c:extLst>
          </c:dPt>
          <c:val>
            <c:numRef>
              <c:f>(#REF!,#REF!)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9-1B35-4CC8-BE43-ECCE52838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200499756014113"/>
          <c:y val="0.89622266793481209"/>
          <c:w val="0.69802294932222708"/>
          <c:h val="7.6127021986740789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0971-40A0-8C75-19A6AECCC6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0971-40A0-8C75-19A6AECCC6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0971-40A0-8C75-19A6AECCC6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0971-40A0-8C75-19A6AECCC6B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0971-40A0-8C75-19A6AECCC6B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0971-40A0-8C75-19A6AECCC6B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0971-40A0-8C75-19A6AECCC6B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0971-40A0-8C75-19A6AECCC6B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0971-40A0-8C75-19A6AECCC6B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0971-40A0-8C75-19A6AECCC6B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0971-40A0-8C75-19A6AECCC6B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0971-40A0-8C75-19A6AECCC6BA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971-40A0-8C75-19A6AECCC6BA}"/>
                </c:ext>
              </c:extLst>
            </c:dLbl>
            <c:dLbl>
              <c:idx val="1"/>
              <c:layout>
                <c:manualLayout>
                  <c:x val="-6.1823802163833076E-2"/>
                  <c:y val="-6.746987951807230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71-40A0-8C75-19A6AECCC6BA}"/>
                </c:ext>
              </c:extLst>
            </c:dLbl>
            <c:dLbl>
              <c:idx val="2"/>
              <c:layout>
                <c:manualLayout>
                  <c:x val="-0.11540443070582174"/>
                  <c:y val="-2.891566265060241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971-40A0-8C75-19A6AECCC6BA}"/>
                </c:ext>
              </c:extLst>
            </c:dLbl>
            <c:dLbl>
              <c:idx val="3"/>
              <c:layout>
                <c:manualLayout>
                  <c:x val="-0.148377125193199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971-40A0-8C75-19A6AECCC6BA}"/>
                </c:ext>
              </c:extLst>
            </c:dLbl>
            <c:dLbl>
              <c:idx val="4"/>
              <c:layout>
                <c:manualLayout>
                  <c:x val="-1.8547140649149921E-2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971-40A0-8C75-19A6AECCC6BA}"/>
                </c:ext>
              </c:extLst>
            </c:dLbl>
            <c:dLbl>
              <c:idx val="5"/>
              <c:layout>
                <c:manualLayout>
                  <c:x val="0.21638330757341576"/>
                  <c:y val="-0.10923694779116468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971-40A0-8C75-19A6AECCC6BA}"/>
                </c:ext>
              </c:extLst>
            </c:dLbl>
            <c:dLbl>
              <c:idx val="6"/>
              <c:layout>
                <c:manualLayout>
                  <c:x val="0.146316331787738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971-40A0-8C75-19A6AECCC6BA}"/>
                </c:ext>
              </c:extLst>
            </c:dLbl>
            <c:dLbl>
              <c:idx val="7"/>
              <c:layout>
                <c:manualLayout>
                  <c:x val="1.8547140649149883E-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971-40A0-8C75-19A6AECCC6BA}"/>
                </c:ext>
              </c:extLst>
            </c:dLbl>
            <c:dLbl>
              <c:idx val="8"/>
              <c:layout>
                <c:manualLayout>
                  <c:x val="6.38845955692941E-2"/>
                  <c:y val="-0.1253012048192771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971-40A0-8C75-19A6AECCC6BA}"/>
                </c:ext>
              </c:extLst>
            </c:dLbl>
            <c:dLbl>
              <c:idx val="9"/>
              <c:layout>
                <c:manualLayout>
                  <c:x val="0.25759917568263779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971-40A0-8C75-19A6AECCC6BA}"/>
                </c:ext>
              </c:extLst>
            </c:dLbl>
            <c:dLbl>
              <c:idx val="10"/>
              <c:layout>
                <c:manualLayout>
                  <c:x val="0.2967542503863987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971-40A0-8C75-19A6AECCC6BA}"/>
                </c:ext>
              </c:extLst>
            </c:dLbl>
            <c:dLbl>
              <c:idx val="11"/>
              <c:layout>
                <c:manualLayout>
                  <c:x val="0.28645028335909334"/>
                  <c:y val="-4.819277108433736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971-40A0-8C75-19A6AECCC6BA}"/>
                </c:ext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8-0971-40A0-8C75-19A6AECCC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172199969849391"/>
          <c:y val="0.16867985890005108"/>
          <c:w val="0.2921265593458488"/>
          <c:h val="0.665080586520201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PORCENTAJE</a:t>
            </a:r>
            <a:r>
              <a:rPr lang="en-US" b="1" baseline="0"/>
              <a:t> DE PARTICIPACIÓN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RANGO 0 - 0,5%</a:t>
            </a:r>
            <a:endParaRPr lang="en-US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6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A20-4A4C-94D1-214498B3E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8971776"/>
        <c:axId val="168972336"/>
      </c:barChart>
      <c:catAx>
        <c:axId val="16897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2336"/>
        <c:crosses val="autoZero"/>
        <c:auto val="1"/>
        <c:lblAlgn val="ctr"/>
        <c:lblOffset val="100"/>
        <c:noMultiLvlLbl val="0"/>
      </c:catAx>
      <c:valAx>
        <c:axId val="168972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17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361811282908863"/>
          <c:y val="0.88891909352648601"/>
          <c:w val="0.26023152137349459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0,6 - 4%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'SALDO POR PAIS'!$S$6</c:f>
              <c:strCache>
                <c:ptCount val="1"/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'SALDO POR PAIS'!$Q$13:$Q$18</c:f>
              <c:numCache>
                <c:formatCode>_ [$€-2]\ * #,##0.000000_ ;_ [$€-2]\ * \-#,##0.000000_ ;_ [$€-2]\ * "-"??_ </c:formatCode>
                <c:ptCount val="6"/>
              </c:numCache>
            </c:numRef>
          </c:cat>
          <c:val>
            <c:numRef>
              <c:f>'SALDO POR PAIS'!$S$13:$S$18</c:f>
              <c:numCache>
                <c:formatCode>_ [$€-2]\ * #,##0.000000_ ;_ [$€-2]\ * \-#,##0.000000_ ;_ [$€-2]\ * "-"??_ 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7919-446D-9585-F64BB4713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763344"/>
        <c:axId val="162763904"/>
      </c:barChart>
      <c:catAx>
        <c:axId val="162763344"/>
        <c:scaling>
          <c:orientation val="minMax"/>
        </c:scaling>
        <c:delete val="0"/>
        <c:axPos val="b"/>
        <c:numFmt formatCode="_ [$€-2]\ * #,##0.000000_ ;_ [$€-2]\ * \-#,##0.000000_ ;_ [$€-2]\ * &quot;-&quot;??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3904"/>
        <c:crosses val="autoZero"/>
        <c:auto val="1"/>
        <c:lblAlgn val="ctr"/>
        <c:lblOffset val="100"/>
        <c:noMultiLvlLbl val="0"/>
      </c:catAx>
      <c:valAx>
        <c:axId val="16276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[$€-2]\ * #,##0.000000_ ;_ [$€-2]\ * \-#,##0.000000_ ;_ [$€-2]\ * &quot;-&quot;??_ 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33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24509366058984"/>
          <c:y val="0.88544675331739819"/>
          <c:w val="0.26071565562412885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0,6 - 4%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9BBB59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6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3D3-4F38-8870-C24011AE0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974576"/>
        <c:axId val="168975136"/>
      </c:barChart>
      <c:catAx>
        <c:axId val="168974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5136"/>
        <c:crosses val="autoZero"/>
        <c:auto val="1"/>
        <c:lblAlgn val="ctr"/>
        <c:lblOffset val="100"/>
        <c:noMultiLvlLbl val="0"/>
      </c:catAx>
      <c:valAx>
        <c:axId val="16897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4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24509366058984"/>
          <c:y val="0.88544675331739819"/>
          <c:w val="0.26071565562412885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4,1 - 100%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4BACC6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4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DC3-4DFD-98BC-FB284A25A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977376"/>
        <c:axId val="168977936"/>
      </c:barChart>
      <c:catAx>
        <c:axId val="16897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7936"/>
        <c:crosses val="autoZero"/>
        <c:auto val="1"/>
        <c:lblAlgn val="ctr"/>
        <c:lblOffset val="100"/>
        <c:noMultiLvlLbl val="0"/>
      </c:catAx>
      <c:valAx>
        <c:axId val="16897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73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045337888688912"/>
          <c:y val="0.89239143373557384"/>
          <c:w val="0.26872265825991959"/>
          <c:h val="7.2919144390844556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#¡REF!</c:v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DF7-415A-AE1F-BFEA2BA9314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DF7-415A-AE1F-BFEA2BA93144}"/>
              </c:ext>
            </c:extLst>
          </c:dPt>
          <c:dLbls>
            <c:dLbl>
              <c:idx val="0"/>
              <c:layout>
                <c:manualLayout>
                  <c:x val="5.2711286089238946E-2"/>
                  <c:y val="-9.639800233304170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F7-415A-AE1F-BFEA2BA93144}"/>
                </c:ext>
              </c:extLst>
            </c:dLbl>
            <c:dLbl>
              <c:idx val="1"/>
              <c:layout>
                <c:manualLayout>
                  <c:x val="-1.0732502187226597E-2"/>
                  <c:y val="-2.85721055701370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F7-415A-AE1F-BFEA2BA93144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2"/>
            </c:numLit>
          </c:cat>
          <c:val>
            <c:numLit>
              <c:formatCode>General</c:formatCode>
              <c:ptCount val="2"/>
            </c:numLit>
          </c:val>
          <c:extLst>
            <c:ext xmlns:c16="http://schemas.microsoft.com/office/drawing/2014/chart" uri="{C3380CC4-5D6E-409C-BE32-E72D297353CC}">
              <c16:uniqueId val="{00000004-4DF7-415A-AE1F-BFEA2BA93144}"/>
            </c:ext>
          </c:extLst>
        </c:ser>
        <c:ser>
          <c:idx val="1"/>
          <c:order val="1"/>
          <c:tx>
            <c:v>#¡REF!</c:v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4DF7-415A-AE1F-BFEA2BA9314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4DF7-415A-AE1F-BFEA2BA93144}"/>
              </c:ext>
            </c:extLst>
          </c:dPt>
          <c:cat>
            <c:numLit>
              <c:formatCode>General</c:formatCode>
              <c:ptCount val="2"/>
            </c:numLit>
          </c:cat>
          <c:val>
            <c:numLit>
              <c:formatCode>General</c:formatCode>
              <c:ptCount val="2"/>
            </c:numLit>
          </c:val>
          <c:extLst>
            <c:ext xmlns:c16="http://schemas.microsoft.com/office/drawing/2014/chart" uri="{C3380CC4-5D6E-409C-BE32-E72D297353CC}">
              <c16:uniqueId val="{00000009-4DF7-415A-AE1F-BFEA2BA93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200499756014113"/>
          <c:y val="0.89622266793481209"/>
          <c:w val="0.69802294932222708"/>
          <c:h val="7.6127021986740789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#¡REF!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9A2C-4DBA-8CEC-578D35EDDEB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9A2C-4DBA-8CEC-578D35EDDEB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9A2C-4DBA-8CEC-578D35EDDEB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9A2C-4DBA-8CEC-578D35EDDEB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9A2C-4DBA-8CEC-578D35EDDEB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9A2C-4DBA-8CEC-578D35EDDEB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9A2C-4DBA-8CEC-578D35EDDEB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9A2C-4DBA-8CEC-578D35EDDEB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9A2C-4DBA-8CEC-578D35EDDEB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9A2C-4DBA-8CEC-578D35EDDEB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9A2C-4DBA-8CEC-578D35EDDEB4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9A2C-4DBA-8CEC-578D35EDDEB4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9A2C-4DBA-8CEC-578D35EDDEB4}"/>
                </c:ext>
              </c:extLst>
            </c:dLbl>
            <c:dLbl>
              <c:idx val="1"/>
              <c:layout>
                <c:manualLayout>
                  <c:x val="-6.1823802163833076E-2"/>
                  <c:y val="-6.746987951807230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2C-4DBA-8CEC-578D35EDDEB4}"/>
                </c:ext>
              </c:extLst>
            </c:dLbl>
            <c:dLbl>
              <c:idx val="2"/>
              <c:layout>
                <c:manualLayout>
                  <c:x val="-0.11540443070582174"/>
                  <c:y val="-2.891566265060241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2C-4DBA-8CEC-578D35EDDEB4}"/>
                </c:ext>
              </c:extLst>
            </c:dLbl>
            <c:dLbl>
              <c:idx val="3"/>
              <c:layout>
                <c:manualLayout>
                  <c:x val="-0.148377125193199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2C-4DBA-8CEC-578D35EDDEB4}"/>
                </c:ext>
              </c:extLst>
            </c:dLbl>
            <c:dLbl>
              <c:idx val="4"/>
              <c:layout>
                <c:manualLayout>
                  <c:x val="-1.8547140649149921E-2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2C-4DBA-8CEC-578D35EDDEB4}"/>
                </c:ext>
              </c:extLst>
            </c:dLbl>
            <c:dLbl>
              <c:idx val="5"/>
              <c:layout>
                <c:manualLayout>
                  <c:x val="0.21638330757341576"/>
                  <c:y val="-0.10923694779116468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A2C-4DBA-8CEC-578D35EDDEB4}"/>
                </c:ext>
              </c:extLst>
            </c:dLbl>
            <c:dLbl>
              <c:idx val="6"/>
              <c:layout>
                <c:manualLayout>
                  <c:x val="0.146316331787738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A2C-4DBA-8CEC-578D35EDDEB4}"/>
                </c:ext>
              </c:extLst>
            </c:dLbl>
            <c:dLbl>
              <c:idx val="7"/>
              <c:layout>
                <c:manualLayout>
                  <c:x val="1.8547140649149883E-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A2C-4DBA-8CEC-578D35EDDEB4}"/>
                </c:ext>
              </c:extLst>
            </c:dLbl>
            <c:dLbl>
              <c:idx val="8"/>
              <c:layout>
                <c:manualLayout>
                  <c:x val="6.38845955692941E-2"/>
                  <c:y val="-0.1253012048192771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A2C-4DBA-8CEC-578D35EDDEB4}"/>
                </c:ext>
              </c:extLst>
            </c:dLbl>
            <c:dLbl>
              <c:idx val="9"/>
              <c:layout>
                <c:manualLayout>
                  <c:x val="0.25759917568263779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A2C-4DBA-8CEC-578D35EDDEB4}"/>
                </c:ext>
              </c:extLst>
            </c:dLbl>
            <c:dLbl>
              <c:idx val="10"/>
              <c:layout>
                <c:manualLayout>
                  <c:x val="0.2967542503863987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A2C-4DBA-8CEC-578D35EDDEB4}"/>
                </c:ext>
              </c:extLst>
            </c:dLbl>
            <c:dLbl>
              <c:idx val="11"/>
              <c:layout>
                <c:manualLayout>
                  <c:x val="0.28645028335909334"/>
                  <c:y val="-4.819277108433736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A2C-4DBA-8CEC-578D35EDDEB4}"/>
                </c:ext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18-9A2C-4DBA-8CEC-578D35EDD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172199969849391"/>
          <c:y val="0.16867985890005108"/>
          <c:w val="0.2921265593458488"/>
          <c:h val="0.665080586520201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PORCENTAJE</a:t>
            </a:r>
            <a:r>
              <a:rPr lang="en-US" b="1" baseline="0"/>
              <a:t> DE PARTICIPACIÓN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RANGO 0 - 0,5%</a:t>
            </a:r>
            <a:endParaRPr lang="en-US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#¡REF!</c:v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extLst>
            <c:ext xmlns:c16="http://schemas.microsoft.com/office/drawing/2014/chart" uri="{C3380CC4-5D6E-409C-BE32-E72D297353CC}">
              <c16:uniqueId val="{00000000-8C61-4716-BD05-B86655F0C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2760544"/>
        <c:axId val="162761104"/>
      </c:barChart>
      <c:catAx>
        <c:axId val="16276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1104"/>
        <c:crosses val="autoZero"/>
        <c:auto val="1"/>
        <c:lblAlgn val="ctr"/>
        <c:lblOffset val="100"/>
        <c:noMultiLvlLbl val="0"/>
      </c:catAx>
      <c:valAx>
        <c:axId val="16276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05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361811282908863"/>
          <c:y val="0.88891909352648601"/>
          <c:w val="0.26023152137349459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0,6 - 4%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#¡REF!</c:v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extLst>
            <c:ext xmlns:c16="http://schemas.microsoft.com/office/drawing/2014/chart" uri="{C3380CC4-5D6E-409C-BE32-E72D297353CC}">
              <c16:uniqueId val="{00000000-F5FB-4B91-8D5D-FE7ED777F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763344"/>
        <c:axId val="162763904"/>
      </c:barChart>
      <c:catAx>
        <c:axId val="16276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3904"/>
        <c:crosses val="autoZero"/>
        <c:auto val="1"/>
        <c:lblAlgn val="ctr"/>
        <c:lblOffset val="100"/>
        <c:noMultiLvlLbl val="0"/>
      </c:catAx>
      <c:valAx>
        <c:axId val="16276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33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24509366058984"/>
          <c:y val="0.88544675331739819"/>
          <c:w val="0.26071565562412885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4,1 - 100%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#¡REF!</c:v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4"/>
            </c:numLit>
          </c:cat>
          <c:val>
            <c:numLit>
              <c:formatCode>General</c:formatCode>
              <c:ptCount val="4"/>
            </c:numLit>
          </c:val>
          <c:extLst>
            <c:ext xmlns:c16="http://schemas.microsoft.com/office/drawing/2014/chart" uri="{C3380CC4-5D6E-409C-BE32-E72D297353CC}">
              <c16:uniqueId val="{00000000-937D-4DD4-9F6C-79AD8AA40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766144"/>
        <c:axId val="162766704"/>
      </c:barChart>
      <c:catAx>
        <c:axId val="16276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6704"/>
        <c:crosses val="autoZero"/>
        <c:auto val="1"/>
        <c:lblAlgn val="ctr"/>
        <c:lblOffset val="100"/>
        <c:noMultiLvlLbl val="0"/>
      </c:catAx>
      <c:valAx>
        <c:axId val="162766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6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045337888688912"/>
          <c:y val="0.89239143373557384"/>
          <c:w val="0.26872265825991959"/>
          <c:h val="7.2919144390844556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E96-410F-A14D-1479D992F34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E96-410F-A14D-1479D992F34E}"/>
              </c:ext>
            </c:extLst>
          </c:dPt>
          <c:dLbls>
            <c:dLbl>
              <c:idx val="0"/>
              <c:layout>
                <c:manualLayout>
                  <c:x val="5.2711286089238946E-2"/>
                  <c:y val="-9.639800233304170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96-410F-A14D-1479D992F34E}"/>
                </c:ext>
              </c:extLst>
            </c:dLbl>
            <c:dLbl>
              <c:idx val="1"/>
              <c:layout>
                <c:manualLayout>
                  <c:x val="-1.0732502187226597E-2"/>
                  <c:y val="-2.85721055701370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96-410F-A14D-1479D992F34E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(#REF!,#REF!)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EE96-410F-A14D-1479D992F34E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EE96-410F-A14D-1479D992F34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EE96-410F-A14D-1479D992F34E}"/>
              </c:ext>
            </c:extLst>
          </c:dPt>
          <c:val>
            <c:numRef>
              <c:f>(#REF!,#REF!)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(#REF!,#REF!)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EE96-410F-A14D-1479D992F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200499756014113"/>
          <c:y val="0.89622266793481209"/>
          <c:w val="0.69802294932222708"/>
          <c:h val="7.6127021986740789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3C3D-4718-B2DF-3E52132C17C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3C3D-4718-B2DF-3E52132C17C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3C3D-4718-B2DF-3E52132C17C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3C3D-4718-B2DF-3E52132C17C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3C3D-4718-B2DF-3E52132C17C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3C3D-4718-B2DF-3E52132C17C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3C3D-4718-B2DF-3E52132C17C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3C3D-4718-B2DF-3E52132C17C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3C3D-4718-B2DF-3E52132C17C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3C3D-4718-B2DF-3E52132C17C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3C3D-4718-B2DF-3E52132C17C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3C3D-4718-B2DF-3E52132C17C1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C3D-4718-B2DF-3E52132C17C1}"/>
                </c:ext>
              </c:extLst>
            </c:dLbl>
            <c:dLbl>
              <c:idx val="1"/>
              <c:layout>
                <c:manualLayout>
                  <c:x val="-6.1823802163833076E-2"/>
                  <c:y val="-6.746987951807230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3D-4718-B2DF-3E52132C17C1}"/>
                </c:ext>
              </c:extLst>
            </c:dLbl>
            <c:dLbl>
              <c:idx val="2"/>
              <c:layout>
                <c:manualLayout>
                  <c:x val="-0.11540443070582174"/>
                  <c:y val="-2.891566265060241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C3D-4718-B2DF-3E52132C17C1}"/>
                </c:ext>
              </c:extLst>
            </c:dLbl>
            <c:dLbl>
              <c:idx val="3"/>
              <c:layout>
                <c:manualLayout>
                  <c:x val="-0.148377125193199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C3D-4718-B2DF-3E52132C17C1}"/>
                </c:ext>
              </c:extLst>
            </c:dLbl>
            <c:dLbl>
              <c:idx val="4"/>
              <c:layout>
                <c:manualLayout>
                  <c:x val="-1.8547140649149921E-2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C3D-4718-B2DF-3E52132C17C1}"/>
                </c:ext>
              </c:extLst>
            </c:dLbl>
            <c:dLbl>
              <c:idx val="5"/>
              <c:layout>
                <c:manualLayout>
                  <c:x val="0.21638330757341576"/>
                  <c:y val="-0.10923694779116468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C3D-4718-B2DF-3E52132C17C1}"/>
                </c:ext>
              </c:extLst>
            </c:dLbl>
            <c:dLbl>
              <c:idx val="6"/>
              <c:layout>
                <c:manualLayout>
                  <c:x val="0.146316331787738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C3D-4718-B2DF-3E52132C17C1}"/>
                </c:ext>
              </c:extLst>
            </c:dLbl>
            <c:dLbl>
              <c:idx val="7"/>
              <c:layout>
                <c:manualLayout>
                  <c:x val="1.8547140649149883E-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C3D-4718-B2DF-3E52132C17C1}"/>
                </c:ext>
              </c:extLst>
            </c:dLbl>
            <c:dLbl>
              <c:idx val="8"/>
              <c:layout>
                <c:manualLayout>
                  <c:x val="6.38845955692941E-2"/>
                  <c:y val="-0.1253012048192771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C3D-4718-B2DF-3E52132C17C1}"/>
                </c:ext>
              </c:extLst>
            </c:dLbl>
            <c:dLbl>
              <c:idx val="9"/>
              <c:layout>
                <c:manualLayout>
                  <c:x val="0.25759917568263779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C3D-4718-B2DF-3E52132C17C1}"/>
                </c:ext>
              </c:extLst>
            </c:dLbl>
            <c:dLbl>
              <c:idx val="10"/>
              <c:layout>
                <c:manualLayout>
                  <c:x val="0.2967542503863987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C3D-4718-B2DF-3E52132C17C1}"/>
                </c:ext>
              </c:extLst>
            </c:dLbl>
            <c:dLbl>
              <c:idx val="11"/>
              <c:layout>
                <c:manualLayout>
                  <c:x val="0.28645028335909334"/>
                  <c:y val="-4.819277108433736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C3D-4718-B2DF-3E52132C17C1}"/>
                </c:ext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8-3C3D-4718-B2DF-3E52132C1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172199969849391"/>
          <c:y val="0.16867985890005108"/>
          <c:w val="0.2921265593458488"/>
          <c:h val="0.665080586520201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PORCENTAJE</a:t>
            </a:r>
            <a:r>
              <a:rPr lang="en-US" b="1" baseline="0"/>
              <a:t> DE PARTICIPACIÓN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RANGO 0 - 0,5%</a:t>
            </a:r>
            <a:endParaRPr lang="en-US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6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D80-49F8-834B-B9D58F170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8971776"/>
        <c:axId val="168972336"/>
      </c:barChart>
      <c:catAx>
        <c:axId val="16897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2336"/>
        <c:crosses val="autoZero"/>
        <c:auto val="1"/>
        <c:lblAlgn val="ctr"/>
        <c:lblOffset val="100"/>
        <c:noMultiLvlLbl val="0"/>
      </c:catAx>
      <c:valAx>
        <c:axId val="168972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17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361811282908863"/>
          <c:y val="0.88891909352648601"/>
          <c:w val="0.26023152137349459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4,1 - 100%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'SALDO POR PAIS'!$S$6</c:f>
              <c:strCache>
                <c:ptCount val="1"/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'SALDO POR PAIS'!$Q$19:$Q$22</c:f>
              <c:numCache>
                <c:formatCode>_ [$€-2]\ * #,##0.000000_ ;_ [$€-2]\ * \-#,##0.000000_ ;_ [$€-2]\ * "-"??_ </c:formatCode>
                <c:ptCount val="4"/>
              </c:numCache>
            </c:numRef>
          </c:cat>
          <c:val>
            <c:numRef>
              <c:f>'SALDO POR PAIS'!$S$19:$S$22</c:f>
              <c:numCache>
                <c:formatCode>_ [$€-2]\ * #,##0.000000_ ;_ [$€-2]\ * \-#,##0.000000_ ;_ [$€-2]\ * "-"??_ 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A698-4185-B1B8-F3491DF28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766144"/>
        <c:axId val="162766704"/>
      </c:barChart>
      <c:catAx>
        <c:axId val="162766144"/>
        <c:scaling>
          <c:orientation val="minMax"/>
        </c:scaling>
        <c:delete val="0"/>
        <c:axPos val="b"/>
        <c:numFmt formatCode="_ [$€-2]\ * #,##0.000000_ ;_ [$€-2]\ * \-#,##0.000000_ ;_ [$€-2]\ * &quot;-&quot;??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6704"/>
        <c:crosses val="autoZero"/>
        <c:auto val="1"/>
        <c:lblAlgn val="ctr"/>
        <c:lblOffset val="100"/>
        <c:noMultiLvlLbl val="0"/>
      </c:catAx>
      <c:valAx>
        <c:axId val="162766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[$€-2]\ * #,##0.000000_ ;_ [$€-2]\ * \-#,##0.000000_ ;_ [$€-2]\ * &quot;-&quot;??_ 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6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045337888688912"/>
          <c:y val="0.89239143373557384"/>
          <c:w val="0.26872265825991959"/>
          <c:h val="7.2919144390844556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0,6 - 4%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9BBB59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6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5DC-49DA-B28E-A1E153EFC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974576"/>
        <c:axId val="168975136"/>
      </c:barChart>
      <c:catAx>
        <c:axId val="168974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5136"/>
        <c:crosses val="autoZero"/>
        <c:auto val="1"/>
        <c:lblAlgn val="ctr"/>
        <c:lblOffset val="100"/>
        <c:noMultiLvlLbl val="0"/>
      </c:catAx>
      <c:valAx>
        <c:axId val="16897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4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24509366058984"/>
          <c:y val="0.88544675331739819"/>
          <c:w val="0.26071565562412885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4,1 - 100%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4BACC6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4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370-44B5-8C9E-1E535CDB6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977376"/>
        <c:axId val="168977936"/>
      </c:barChart>
      <c:catAx>
        <c:axId val="16897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7936"/>
        <c:crosses val="autoZero"/>
        <c:auto val="1"/>
        <c:lblAlgn val="ctr"/>
        <c:lblOffset val="100"/>
        <c:noMultiLvlLbl val="0"/>
      </c:catAx>
      <c:valAx>
        <c:axId val="16897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73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045337888688912"/>
          <c:y val="0.89239143373557384"/>
          <c:w val="0.26872265825991959"/>
          <c:h val="7.2919144390844556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#¡REF!</c:v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8C7-4AB4-9157-0C1D00332E6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8C7-4AB4-9157-0C1D00332E60}"/>
              </c:ext>
            </c:extLst>
          </c:dPt>
          <c:dLbls>
            <c:dLbl>
              <c:idx val="0"/>
              <c:layout>
                <c:manualLayout>
                  <c:x val="5.2711286089238946E-2"/>
                  <c:y val="-9.639800233304170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C7-4AB4-9157-0C1D00332E60}"/>
                </c:ext>
              </c:extLst>
            </c:dLbl>
            <c:dLbl>
              <c:idx val="1"/>
              <c:layout>
                <c:manualLayout>
                  <c:x val="-1.0732502187226597E-2"/>
                  <c:y val="-2.85721055701370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C7-4AB4-9157-0C1D00332E60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2"/>
            </c:numLit>
          </c:cat>
          <c:val>
            <c:numLit>
              <c:formatCode>General</c:formatCode>
              <c:ptCount val="2"/>
            </c:numLit>
          </c:val>
          <c:extLst>
            <c:ext xmlns:c16="http://schemas.microsoft.com/office/drawing/2014/chart" uri="{C3380CC4-5D6E-409C-BE32-E72D297353CC}">
              <c16:uniqueId val="{00000004-08C7-4AB4-9157-0C1D00332E60}"/>
            </c:ext>
          </c:extLst>
        </c:ser>
        <c:ser>
          <c:idx val="1"/>
          <c:order val="1"/>
          <c:tx>
            <c:v>#¡REF!</c:v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08C7-4AB4-9157-0C1D00332E6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08C7-4AB4-9157-0C1D00332E60}"/>
              </c:ext>
            </c:extLst>
          </c:dPt>
          <c:cat>
            <c:numLit>
              <c:formatCode>General</c:formatCode>
              <c:ptCount val="2"/>
            </c:numLit>
          </c:cat>
          <c:val>
            <c:numLit>
              <c:formatCode>General</c:formatCode>
              <c:ptCount val="2"/>
            </c:numLit>
          </c:val>
          <c:extLst>
            <c:ext xmlns:c16="http://schemas.microsoft.com/office/drawing/2014/chart" uri="{C3380CC4-5D6E-409C-BE32-E72D297353CC}">
              <c16:uniqueId val="{00000009-08C7-4AB4-9157-0C1D00332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200499756014113"/>
          <c:y val="0.89622266793481209"/>
          <c:w val="0.69802294932222708"/>
          <c:h val="7.6127021986740789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#¡REF!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C9CA-4357-AE08-E61A9AB2DA7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C9CA-4357-AE08-E61A9AB2DA7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C9CA-4357-AE08-E61A9AB2DA7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C9CA-4357-AE08-E61A9AB2DA7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C9CA-4357-AE08-E61A9AB2DA7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C9CA-4357-AE08-E61A9AB2DA7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C9CA-4357-AE08-E61A9AB2DA7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C9CA-4357-AE08-E61A9AB2DA7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C9CA-4357-AE08-E61A9AB2DA7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C9CA-4357-AE08-E61A9AB2DA78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C9CA-4357-AE08-E61A9AB2DA7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C9CA-4357-AE08-E61A9AB2DA78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9CA-4357-AE08-E61A9AB2DA78}"/>
                </c:ext>
              </c:extLst>
            </c:dLbl>
            <c:dLbl>
              <c:idx val="1"/>
              <c:layout>
                <c:manualLayout>
                  <c:x val="-6.1823802163833076E-2"/>
                  <c:y val="-6.746987951807230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CA-4357-AE08-E61A9AB2DA78}"/>
                </c:ext>
              </c:extLst>
            </c:dLbl>
            <c:dLbl>
              <c:idx val="2"/>
              <c:layout>
                <c:manualLayout>
                  <c:x val="-0.11540443070582174"/>
                  <c:y val="-2.891566265060241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CA-4357-AE08-E61A9AB2DA78}"/>
                </c:ext>
              </c:extLst>
            </c:dLbl>
            <c:dLbl>
              <c:idx val="3"/>
              <c:layout>
                <c:manualLayout>
                  <c:x val="-0.148377125193199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9CA-4357-AE08-E61A9AB2DA78}"/>
                </c:ext>
              </c:extLst>
            </c:dLbl>
            <c:dLbl>
              <c:idx val="4"/>
              <c:layout>
                <c:manualLayout>
                  <c:x val="-1.8547140649149921E-2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9CA-4357-AE08-E61A9AB2DA78}"/>
                </c:ext>
              </c:extLst>
            </c:dLbl>
            <c:dLbl>
              <c:idx val="5"/>
              <c:layout>
                <c:manualLayout>
                  <c:x val="0.21638330757341576"/>
                  <c:y val="-0.10923694779116468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9CA-4357-AE08-E61A9AB2DA78}"/>
                </c:ext>
              </c:extLst>
            </c:dLbl>
            <c:dLbl>
              <c:idx val="6"/>
              <c:layout>
                <c:manualLayout>
                  <c:x val="0.146316331787738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9CA-4357-AE08-E61A9AB2DA78}"/>
                </c:ext>
              </c:extLst>
            </c:dLbl>
            <c:dLbl>
              <c:idx val="7"/>
              <c:layout>
                <c:manualLayout>
                  <c:x val="1.8547140649149883E-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9CA-4357-AE08-E61A9AB2DA78}"/>
                </c:ext>
              </c:extLst>
            </c:dLbl>
            <c:dLbl>
              <c:idx val="8"/>
              <c:layout>
                <c:manualLayout>
                  <c:x val="6.38845955692941E-2"/>
                  <c:y val="-0.1253012048192771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9CA-4357-AE08-E61A9AB2DA78}"/>
                </c:ext>
              </c:extLst>
            </c:dLbl>
            <c:dLbl>
              <c:idx val="9"/>
              <c:layout>
                <c:manualLayout>
                  <c:x val="0.25759917568263779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9CA-4357-AE08-E61A9AB2DA78}"/>
                </c:ext>
              </c:extLst>
            </c:dLbl>
            <c:dLbl>
              <c:idx val="10"/>
              <c:layout>
                <c:manualLayout>
                  <c:x val="0.2967542503863987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9CA-4357-AE08-E61A9AB2DA78}"/>
                </c:ext>
              </c:extLst>
            </c:dLbl>
            <c:dLbl>
              <c:idx val="11"/>
              <c:layout>
                <c:manualLayout>
                  <c:x val="0.28645028335909334"/>
                  <c:y val="-4.819277108433736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9CA-4357-AE08-E61A9AB2DA78}"/>
                </c:ext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18-C9CA-4357-AE08-E61A9AB2D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172199969849391"/>
          <c:y val="0.16867985890005108"/>
          <c:w val="0.2921265593458488"/>
          <c:h val="0.665080586520201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PORCENTAJE</a:t>
            </a:r>
            <a:r>
              <a:rPr lang="en-US" b="1" baseline="0"/>
              <a:t> DE PARTICIPACIÓN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RANGO 0 - 0,5%</a:t>
            </a:r>
            <a:endParaRPr lang="en-US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#¡REF!</c:v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extLst>
            <c:ext xmlns:c16="http://schemas.microsoft.com/office/drawing/2014/chart" uri="{C3380CC4-5D6E-409C-BE32-E72D297353CC}">
              <c16:uniqueId val="{00000000-32D6-4053-98F3-F0D26A580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2760544"/>
        <c:axId val="162761104"/>
      </c:barChart>
      <c:catAx>
        <c:axId val="16276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1104"/>
        <c:crosses val="autoZero"/>
        <c:auto val="1"/>
        <c:lblAlgn val="ctr"/>
        <c:lblOffset val="100"/>
        <c:noMultiLvlLbl val="0"/>
      </c:catAx>
      <c:valAx>
        <c:axId val="16276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05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361811282908863"/>
          <c:y val="0.88891909352648601"/>
          <c:w val="0.26023152137349459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0,6 - 4%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#¡REF!</c:v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extLst>
            <c:ext xmlns:c16="http://schemas.microsoft.com/office/drawing/2014/chart" uri="{C3380CC4-5D6E-409C-BE32-E72D297353CC}">
              <c16:uniqueId val="{00000000-E046-4CD3-8F64-89756F0B9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763344"/>
        <c:axId val="162763904"/>
      </c:barChart>
      <c:catAx>
        <c:axId val="16276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3904"/>
        <c:crosses val="autoZero"/>
        <c:auto val="1"/>
        <c:lblAlgn val="ctr"/>
        <c:lblOffset val="100"/>
        <c:noMultiLvlLbl val="0"/>
      </c:catAx>
      <c:valAx>
        <c:axId val="16276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33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24509366058984"/>
          <c:y val="0.88544675331739819"/>
          <c:w val="0.26071565562412885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4,1 - 100%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#¡REF!</c:v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4"/>
            </c:numLit>
          </c:cat>
          <c:val>
            <c:numLit>
              <c:formatCode>General</c:formatCode>
              <c:ptCount val="4"/>
            </c:numLit>
          </c:val>
          <c:extLst>
            <c:ext xmlns:c16="http://schemas.microsoft.com/office/drawing/2014/chart" uri="{C3380CC4-5D6E-409C-BE32-E72D297353CC}">
              <c16:uniqueId val="{00000000-4454-4CDC-BE3A-3AEBA0E28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766144"/>
        <c:axId val="162766704"/>
      </c:barChart>
      <c:catAx>
        <c:axId val="16276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6704"/>
        <c:crosses val="autoZero"/>
        <c:auto val="1"/>
        <c:lblAlgn val="ctr"/>
        <c:lblOffset val="100"/>
        <c:noMultiLvlLbl val="0"/>
      </c:catAx>
      <c:valAx>
        <c:axId val="162766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6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045337888688912"/>
          <c:y val="0.89239143373557384"/>
          <c:w val="0.26872265825991959"/>
          <c:h val="7.2919144390844556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FED-481D-8099-E905F56F76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FED-481D-8099-E905F56F7641}"/>
              </c:ext>
            </c:extLst>
          </c:dPt>
          <c:dLbls>
            <c:dLbl>
              <c:idx val="0"/>
              <c:layout>
                <c:manualLayout>
                  <c:x val="5.2711286089238946E-2"/>
                  <c:y val="-9.639800233304170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ED-481D-8099-E905F56F7641}"/>
                </c:ext>
              </c:extLst>
            </c:dLbl>
            <c:dLbl>
              <c:idx val="1"/>
              <c:layout>
                <c:manualLayout>
                  <c:x val="-1.0732502187226597E-2"/>
                  <c:y val="-2.85721055701370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ED-481D-8099-E905F56F7641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1FED-481D-8099-E905F56F764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1FED-481D-8099-E905F56F76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1FED-481D-8099-E905F56F7641}"/>
              </c:ext>
            </c:extLst>
          </c:dPt>
          <c:val>
            <c:numRef>
              <c:f>(#REF!,#REF!)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9-1FED-481D-8099-E905F56F7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200499756014113"/>
          <c:y val="0.89622266793481209"/>
          <c:w val="0.69802294932222708"/>
          <c:h val="7.6127021986740789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34A4-4E8A-BC3E-E040AA790B9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34A4-4E8A-BC3E-E040AA790B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34A4-4E8A-BC3E-E040AA790B9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34A4-4E8A-BC3E-E040AA790B9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34A4-4E8A-BC3E-E040AA790B9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34A4-4E8A-BC3E-E040AA790B9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34A4-4E8A-BC3E-E040AA790B9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34A4-4E8A-BC3E-E040AA790B9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34A4-4E8A-BC3E-E040AA790B9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34A4-4E8A-BC3E-E040AA790B9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34A4-4E8A-BC3E-E040AA790B93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34A4-4E8A-BC3E-E040AA790B93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4A4-4E8A-BC3E-E040AA790B93}"/>
                </c:ext>
              </c:extLst>
            </c:dLbl>
            <c:dLbl>
              <c:idx val="1"/>
              <c:layout>
                <c:manualLayout>
                  <c:x val="-6.1823802163833076E-2"/>
                  <c:y val="-6.746987951807230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A4-4E8A-BC3E-E040AA790B93}"/>
                </c:ext>
              </c:extLst>
            </c:dLbl>
            <c:dLbl>
              <c:idx val="2"/>
              <c:layout>
                <c:manualLayout>
                  <c:x val="-0.11540443070582174"/>
                  <c:y val="-2.891566265060241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A4-4E8A-BC3E-E040AA790B93}"/>
                </c:ext>
              </c:extLst>
            </c:dLbl>
            <c:dLbl>
              <c:idx val="3"/>
              <c:layout>
                <c:manualLayout>
                  <c:x val="-0.148377125193199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A4-4E8A-BC3E-E040AA790B93}"/>
                </c:ext>
              </c:extLst>
            </c:dLbl>
            <c:dLbl>
              <c:idx val="4"/>
              <c:layout>
                <c:manualLayout>
                  <c:x val="-1.8547140649149921E-2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A4-4E8A-BC3E-E040AA790B93}"/>
                </c:ext>
              </c:extLst>
            </c:dLbl>
            <c:dLbl>
              <c:idx val="5"/>
              <c:layout>
                <c:manualLayout>
                  <c:x val="0.21638330757341576"/>
                  <c:y val="-0.10923694779116468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A4-4E8A-BC3E-E040AA790B93}"/>
                </c:ext>
              </c:extLst>
            </c:dLbl>
            <c:dLbl>
              <c:idx val="6"/>
              <c:layout>
                <c:manualLayout>
                  <c:x val="0.146316331787738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4A4-4E8A-BC3E-E040AA790B93}"/>
                </c:ext>
              </c:extLst>
            </c:dLbl>
            <c:dLbl>
              <c:idx val="7"/>
              <c:layout>
                <c:manualLayout>
                  <c:x val="1.8547140649149883E-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4A4-4E8A-BC3E-E040AA790B93}"/>
                </c:ext>
              </c:extLst>
            </c:dLbl>
            <c:dLbl>
              <c:idx val="8"/>
              <c:layout>
                <c:manualLayout>
                  <c:x val="6.38845955692941E-2"/>
                  <c:y val="-0.1253012048192771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4A4-4E8A-BC3E-E040AA790B93}"/>
                </c:ext>
              </c:extLst>
            </c:dLbl>
            <c:dLbl>
              <c:idx val="9"/>
              <c:layout>
                <c:manualLayout>
                  <c:x val="0.25759917568263779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4A4-4E8A-BC3E-E040AA790B93}"/>
                </c:ext>
              </c:extLst>
            </c:dLbl>
            <c:dLbl>
              <c:idx val="10"/>
              <c:layout>
                <c:manualLayout>
                  <c:x val="0.2967542503863987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4A4-4E8A-BC3E-E040AA790B93}"/>
                </c:ext>
              </c:extLst>
            </c:dLbl>
            <c:dLbl>
              <c:idx val="11"/>
              <c:layout>
                <c:manualLayout>
                  <c:x val="0.28645028335909334"/>
                  <c:y val="-4.819277108433736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4A4-4E8A-BC3E-E040AA790B93}"/>
                </c:ext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8-34A4-4E8A-BC3E-E040AA790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172199969849391"/>
          <c:y val="0.16867985890005108"/>
          <c:w val="0.2921265593458488"/>
          <c:h val="0.665080586520201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PORCENTAJE</a:t>
            </a:r>
            <a:r>
              <a:rPr lang="en-US" b="1" baseline="0"/>
              <a:t> DE PARTICIPACIÓN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RANGO 0 - 0,5%</a:t>
            </a:r>
            <a:endParaRPr lang="en-US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6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785-473E-870D-5F6B306FD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8971776"/>
        <c:axId val="168972336"/>
      </c:barChart>
      <c:catAx>
        <c:axId val="16897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2336"/>
        <c:crosses val="autoZero"/>
        <c:auto val="1"/>
        <c:lblAlgn val="ctr"/>
        <c:lblOffset val="100"/>
        <c:noMultiLvlLbl val="0"/>
      </c:catAx>
      <c:valAx>
        <c:axId val="168972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17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361811282908863"/>
          <c:y val="0.88891909352648601"/>
          <c:w val="0.26023152137349459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F05-448C-B858-647358333A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F05-448C-B858-647358333ACA}"/>
              </c:ext>
            </c:extLst>
          </c:dPt>
          <c:dLbls>
            <c:dLbl>
              <c:idx val="0"/>
              <c:layout>
                <c:manualLayout>
                  <c:x val="5.2711286089238946E-2"/>
                  <c:y val="-9.639800233304170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05-448C-B858-647358333ACA}"/>
                </c:ext>
              </c:extLst>
            </c:dLbl>
            <c:dLbl>
              <c:idx val="1"/>
              <c:layout>
                <c:manualLayout>
                  <c:x val="-1.0732502187226597E-2"/>
                  <c:y val="-2.85721055701370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05-448C-B858-647358333ACA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2F05-448C-B858-647358333ACA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2F05-448C-B858-647358333A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2F05-448C-B858-647358333ACA}"/>
              </c:ext>
            </c:extLst>
          </c:dPt>
          <c:val>
            <c:numRef>
              <c:f>(#REF!,#REF!)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9-2F05-448C-B858-647358333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200499756014113"/>
          <c:y val="0.89622266793481209"/>
          <c:w val="0.69802294932222708"/>
          <c:h val="7.6127021986740789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0,6 - 4%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9BBB59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6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C11-4C11-917A-E6B755D81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974576"/>
        <c:axId val="168975136"/>
      </c:barChart>
      <c:catAx>
        <c:axId val="168974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5136"/>
        <c:crosses val="autoZero"/>
        <c:auto val="1"/>
        <c:lblAlgn val="ctr"/>
        <c:lblOffset val="100"/>
        <c:noMultiLvlLbl val="0"/>
      </c:catAx>
      <c:valAx>
        <c:axId val="16897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4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24509366058984"/>
          <c:y val="0.88544675331739819"/>
          <c:w val="0.26071565562412885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4,1 - 100%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4BACC6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4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8C0-4997-A61F-C6F988FCD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977376"/>
        <c:axId val="168977936"/>
      </c:barChart>
      <c:catAx>
        <c:axId val="16897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7936"/>
        <c:crosses val="autoZero"/>
        <c:auto val="1"/>
        <c:lblAlgn val="ctr"/>
        <c:lblOffset val="100"/>
        <c:noMultiLvlLbl val="0"/>
      </c:catAx>
      <c:valAx>
        <c:axId val="16897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73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045337888688912"/>
          <c:y val="0.89239143373557384"/>
          <c:w val="0.26872265825991959"/>
          <c:h val="7.2919144390844556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#¡REF!</c:v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CB7-4F36-AB53-DF4551BC12D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CB7-4F36-AB53-DF4551BC12DE}"/>
              </c:ext>
            </c:extLst>
          </c:dPt>
          <c:dLbls>
            <c:dLbl>
              <c:idx val="0"/>
              <c:layout>
                <c:manualLayout>
                  <c:x val="5.2711286089238946E-2"/>
                  <c:y val="-9.639800233304170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B7-4F36-AB53-DF4551BC12DE}"/>
                </c:ext>
              </c:extLst>
            </c:dLbl>
            <c:dLbl>
              <c:idx val="1"/>
              <c:layout>
                <c:manualLayout>
                  <c:x val="-1.0732502187226597E-2"/>
                  <c:y val="-2.85721055701370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CB7-4F36-AB53-DF4551BC12DE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2"/>
            </c:numLit>
          </c:cat>
          <c:val>
            <c:numLit>
              <c:formatCode>General</c:formatCode>
              <c:ptCount val="2"/>
            </c:numLit>
          </c:val>
          <c:extLst>
            <c:ext xmlns:c16="http://schemas.microsoft.com/office/drawing/2014/chart" uri="{C3380CC4-5D6E-409C-BE32-E72D297353CC}">
              <c16:uniqueId val="{00000004-BCB7-4F36-AB53-DF4551BC12DE}"/>
            </c:ext>
          </c:extLst>
        </c:ser>
        <c:ser>
          <c:idx val="1"/>
          <c:order val="1"/>
          <c:tx>
            <c:v>#¡REF!</c:v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BCB7-4F36-AB53-DF4551BC12D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BCB7-4F36-AB53-DF4551BC12DE}"/>
              </c:ext>
            </c:extLst>
          </c:dPt>
          <c:cat>
            <c:numLit>
              <c:formatCode>General</c:formatCode>
              <c:ptCount val="2"/>
            </c:numLit>
          </c:cat>
          <c:val>
            <c:numLit>
              <c:formatCode>General</c:formatCode>
              <c:ptCount val="2"/>
            </c:numLit>
          </c:val>
          <c:extLst>
            <c:ext xmlns:c16="http://schemas.microsoft.com/office/drawing/2014/chart" uri="{C3380CC4-5D6E-409C-BE32-E72D297353CC}">
              <c16:uniqueId val="{00000009-BCB7-4F36-AB53-DF4551BC1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200499756014113"/>
          <c:y val="0.89622266793481209"/>
          <c:w val="0.69802294932222708"/>
          <c:h val="7.6127021986740789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#¡REF!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E605-47E1-8EFB-70E0D3F0963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E605-47E1-8EFB-70E0D3F0963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E605-47E1-8EFB-70E0D3F0963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E605-47E1-8EFB-70E0D3F0963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E605-47E1-8EFB-70E0D3F0963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E605-47E1-8EFB-70E0D3F0963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E605-47E1-8EFB-70E0D3F0963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E605-47E1-8EFB-70E0D3F0963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E605-47E1-8EFB-70E0D3F0963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E605-47E1-8EFB-70E0D3F0963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E605-47E1-8EFB-70E0D3F09630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E605-47E1-8EFB-70E0D3F09630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605-47E1-8EFB-70E0D3F09630}"/>
                </c:ext>
              </c:extLst>
            </c:dLbl>
            <c:dLbl>
              <c:idx val="1"/>
              <c:layout>
                <c:manualLayout>
                  <c:x val="-6.1823802163833076E-2"/>
                  <c:y val="-6.746987951807230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05-47E1-8EFB-70E0D3F09630}"/>
                </c:ext>
              </c:extLst>
            </c:dLbl>
            <c:dLbl>
              <c:idx val="2"/>
              <c:layout>
                <c:manualLayout>
                  <c:x val="-0.11540443070582174"/>
                  <c:y val="-2.891566265060241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05-47E1-8EFB-70E0D3F09630}"/>
                </c:ext>
              </c:extLst>
            </c:dLbl>
            <c:dLbl>
              <c:idx val="3"/>
              <c:layout>
                <c:manualLayout>
                  <c:x val="-0.148377125193199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05-47E1-8EFB-70E0D3F09630}"/>
                </c:ext>
              </c:extLst>
            </c:dLbl>
            <c:dLbl>
              <c:idx val="4"/>
              <c:layout>
                <c:manualLayout>
                  <c:x val="-1.8547140649149921E-2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605-47E1-8EFB-70E0D3F09630}"/>
                </c:ext>
              </c:extLst>
            </c:dLbl>
            <c:dLbl>
              <c:idx val="5"/>
              <c:layout>
                <c:manualLayout>
                  <c:x val="0.21638330757341576"/>
                  <c:y val="-0.10923694779116468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605-47E1-8EFB-70E0D3F09630}"/>
                </c:ext>
              </c:extLst>
            </c:dLbl>
            <c:dLbl>
              <c:idx val="6"/>
              <c:layout>
                <c:manualLayout>
                  <c:x val="0.146316331787738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605-47E1-8EFB-70E0D3F09630}"/>
                </c:ext>
              </c:extLst>
            </c:dLbl>
            <c:dLbl>
              <c:idx val="7"/>
              <c:layout>
                <c:manualLayout>
                  <c:x val="1.8547140649149883E-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605-47E1-8EFB-70E0D3F09630}"/>
                </c:ext>
              </c:extLst>
            </c:dLbl>
            <c:dLbl>
              <c:idx val="8"/>
              <c:layout>
                <c:manualLayout>
                  <c:x val="6.38845955692941E-2"/>
                  <c:y val="-0.1253012048192771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605-47E1-8EFB-70E0D3F09630}"/>
                </c:ext>
              </c:extLst>
            </c:dLbl>
            <c:dLbl>
              <c:idx val="9"/>
              <c:layout>
                <c:manualLayout>
                  <c:x val="0.25759917568263779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605-47E1-8EFB-70E0D3F09630}"/>
                </c:ext>
              </c:extLst>
            </c:dLbl>
            <c:dLbl>
              <c:idx val="10"/>
              <c:layout>
                <c:manualLayout>
                  <c:x val="0.2967542503863987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605-47E1-8EFB-70E0D3F09630}"/>
                </c:ext>
              </c:extLst>
            </c:dLbl>
            <c:dLbl>
              <c:idx val="11"/>
              <c:layout>
                <c:manualLayout>
                  <c:x val="0.28645028335909334"/>
                  <c:y val="-4.819277108433736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605-47E1-8EFB-70E0D3F09630}"/>
                </c:ext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18-E605-47E1-8EFB-70E0D3F09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172199969849391"/>
          <c:y val="0.16867985890005108"/>
          <c:w val="0.2921265593458488"/>
          <c:h val="0.665080586520201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PORCENTAJE</a:t>
            </a:r>
            <a:r>
              <a:rPr lang="en-US" b="1" baseline="0"/>
              <a:t> DE PARTICIPACIÓN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RANGO 0 - 0,5%</a:t>
            </a:r>
            <a:endParaRPr lang="en-US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#¡REF!</c:v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extLst>
            <c:ext xmlns:c16="http://schemas.microsoft.com/office/drawing/2014/chart" uri="{C3380CC4-5D6E-409C-BE32-E72D297353CC}">
              <c16:uniqueId val="{00000000-0346-41FD-9A67-67A288FB8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2760544"/>
        <c:axId val="162761104"/>
      </c:barChart>
      <c:catAx>
        <c:axId val="16276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1104"/>
        <c:crosses val="autoZero"/>
        <c:auto val="1"/>
        <c:lblAlgn val="ctr"/>
        <c:lblOffset val="100"/>
        <c:noMultiLvlLbl val="0"/>
      </c:catAx>
      <c:valAx>
        <c:axId val="16276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05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361811282908863"/>
          <c:y val="0.88891909352648601"/>
          <c:w val="0.26023152137349459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0,6 - 4%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#¡REF!</c:v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extLst>
            <c:ext xmlns:c16="http://schemas.microsoft.com/office/drawing/2014/chart" uri="{C3380CC4-5D6E-409C-BE32-E72D297353CC}">
              <c16:uniqueId val="{00000000-ADDC-4A79-89A1-16BFBF18A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763344"/>
        <c:axId val="162763904"/>
      </c:barChart>
      <c:catAx>
        <c:axId val="16276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3904"/>
        <c:crosses val="autoZero"/>
        <c:auto val="1"/>
        <c:lblAlgn val="ctr"/>
        <c:lblOffset val="100"/>
        <c:noMultiLvlLbl val="0"/>
      </c:catAx>
      <c:valAx>
        <c:axId val="16276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33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24509366058984"/>
          <c:y val="0.88544675331739819"/>
          <c:w val="0.26071565562412885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4,1 - 100%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#¡REF!</c:v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4"/>
            </c:numLit>
          </c:cat>
          <c:val>
            <c:numLit>
              <c:formatCode>General</c:formatCode>
              <c:ptCount val="4"/>
            </c:numLit>
          </c:val>
          <c:extLst>
            <c:ext xmlns:c16="http://schemas.microsoft.com/office/drawing/2014/chart" uri="{C3380CC4-5D6E-409C-BE32-E72D297353CC}">
              <c16:uniqueId val="{00000000-B4E7-4545-83F9-87D7C15F6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766144"/>
        <c:axId val="162766704"/>
      </c:barChart>
      <c:catAx>
        <c:axId val="16276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6704"/>
        <c:crosses val="autoZero"/>
        <c:auto val="1"/>
        <c:lblAlgn val="ctr"/>
        <c:lblOffset val="100"/>
        <c:noMultiLvlLbl val="0"/>
      </c:catAx>
      <c:valAx>
        <c:axId val="162766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6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045337888688912"/>
          <c:y val="0.89239143373557384"/>
          <c:w val="0.26872265825991959"/>
          <c:h val="7.2919144390844556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EE7-4F26-B24A-0EE983E1CC8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EE7-4F26-B24A-0EE983E1CC83}"/>
              </c:ext>
            </c:extLst>
          </c:dPt>
          <c:dLbls>
            <c:dLbl>
              <c:idx val="0"/>
              <c:layout>
                <c:manualLayout>
                  <c:x val="5.2711286089238946E-2"/>
                  <c:y val="-9.639800233304170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E7-4F26-B24A-0EE983E1CC83}"/>
                </c:ext>
              </c:extLst>
            </c:dLbl>
            <c:dLbl>
              <c:idx val="1"/>
              <c:layout>
                <c:manualLayout>
                  <c:x val="-1.0732502187226597E-2"/>
                  <c:y val="-2.85721055701370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E7-4F26-B24A-0EE983E1CC83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(#REF!,#REF!)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6EE7-4F26-B24A-0EE983E1CC8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6EE7-4F26-B24A-0EE983E1CC8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6EE7-4F26-B24A-0EE983E1CC83}"/>
              </c:ext>
            </c:extLst>
          </c:dPt>
          <c:val>
            <c:numRef>
              <c:f>(#REF!,#REF!)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(#REF!,#REF!)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6EE7-4F26-B24A-0EE983E1C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200499756014113"/>
          <c:y val="0.89622266793481209"/>
          <c:w val="0.69802294932222708"/>
          <c:h val="7.6127021986740789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9417-4A8B-88ED-400A3E9F2E3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9417-4A8B-88ED-400A3E9F2E3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9417-4A8B-88ED-400A3E9F2E3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9417-4A8B-88ED-400A3E9F2E3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9417-4A8B-88ED-400A3E9F2E3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9417-4A8B-88ED-400A3E9F2E3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9417-4A8B-88ED-400A3E9F2E3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9417-4A8B-88ED-400A3E9F2E3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9417-4A8B-88ED-400A3E9F2E3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9417-4A8B-88ED-400A3E9F2E3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9417-4A8B-88ED-400A3E9F2E3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9417-4A8B-88ED-400A3E9F2E3F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9417-4A8B-88ED-400A3E9F2E3F}"/>
                </c:ext>
              </c:extLst>
            </c:dLbl>
            <c:dLbl>
              <c:idx val="1"/>
              <c:layout>
                <c:manualLayout>
                  <c:x val="-6.1823802163833076E-2"/>
                  <c:y val="-6.746987951807230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17-4A8B-88ED-400A3E9F2E3F}"/>
                </c:ext>
              </c:extLst>
            </c:dLbl>
            <c:dLbl>
              <c:idx val="2"/>
              <c:layout>
                <c:manualLayout>
                  <c:x val="-0.11540443070582174"/>
                  <c:y val="-2.891566265060241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17-4A8B-88ED-400A3E9F2E3F}"/>
                </c:ext>
              </c:extLst>
            </c:dLbl>
            <c:dLbl>
              <c:idx val="3"/>
              <c:layout>
                <c:manualLayout>
                  <c:x val="-0.148377125193199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417-4A8B-88ED-400A3E9F2E3F}"/>
                </c:ext>
              </c:extLst>
            </c:dLbl>
            <c:dLbl>
              <c:idx val="4"/>
              <c:layout>
                <c:manualLayout>
                  <c:x val="-1.8547140649149921E-2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417-4A8B-88ED-400A3E9F2E3F}"/>
                </c:ext>
              </c:extLst>
            </c:dLbl>
            <c:dLbl>
              <c:idx val="5"/>
              <c:layout>
                <c:manualLayout>
                  <c:x val="0.21638330757341576"/>
                  <c:y val="-0.10923694779116468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417-4A8B-88ED-400A3E9F2E3F}"/>
                </c:ext>
              </c:extLst>
            </c:dLbl>
            <c:dLbl>
              <c:idx val="6"/>
              <c:layout>
                <c:manualLayout>
                  <c:x val="0.146316331787738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417-4A8B-88ED-400A3E9F2E3F}"/>
                </c:ext>
              </c:extLst>
            </c:dLbl>
            <c:dLbl>
              <c:idx val="7"/>
              <c:layout>
                <c:manualLayout>
                  <c:x val="1.8547140649149883E-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417-4A8B-88ED-400A3E9F2E3F}"/>
                </c:ext>
              </c:extLst>
            </c:dLbl>
            <c:dLbl>
              <c:idx val="8"/>
              <c:layout>
                <c:manualLayout>
                  <c:x val="6.38845955692941E-2"/>
                  <c:y val="-0.1253012048192771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417-4A8B-88ED-400A3E9F2E3F}"/>
                </c:ext>
              </c:extLst>
            </c:dLbl>
            <c:dLbl>
              <c:idx val="9"/>
              <c:layout>
                <c:manualLayout>
                  <c:x val="0.25759917568263779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417-4A8B-88ED-400A3E9F2E3F}"/>
                </c:ext>
              </c:extLst>
            </c:dLbl>
            <c:dLbl>
              <c:idx val="10"/>
              <c:layout>
                <c:manualLayout>
                  <c:x val="0.2967542503863987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417-4A8B-88ED-400A3E9F2E3F}"/>
                </c:ext>
              </c:extLst>
            </c:dLbl>
            <c:dLbl>
              <c:idx val="11"/>
              <c:layout>
                <c:manualLayout>
                  <c:x val="0.28645028335909334"/>
                  <c:y val="-4.819277108433736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417-4A8B-88ED-400A3E9F2E3F}"/>
                </c:ext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8-9417-4A8B-88ED-400A3E9F2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172199969849391"/>
          <c:y val="0.16867985890005108"/>
          <c:w val="0.2921265593458488"/>
          <c:h val="0.665080586520201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PORCENTAJE</a:t>
            </a:r>
            <a:r>
              <a:rPr lang="en-US" b="1" baseline="0"/>
              <a:t> DE PARTICIPACIÓN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RANGO 0 - 0,5%</a:t>
            </a:r>
            <a:endParaRPr lang="en-US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6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65C-42B0-9291-CCC4E1E4F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8971776"/>
        <c:axId val="168972336"/>
      </c:barChart>
      <c:catAx>
        <c:axId val="16897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2336"/>
        <c:crosses val="autoZero"/>
        <c:auto val="1"/>
        <c:lblAlgn val="ctr"/>
        <c:lblOffset val="100"/>
        <c:noMultiLvlLbl val="0"/>
      </c:catAx>
      <c:valAx>
        <c:axId val="168972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17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361811282908863"/>
          <c:y val="0.88891909352648601"/>
          <c:w val="0.26023152137349459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F1A6-419A-AE20-F494D1FBA74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F1A6-419A-AE20-F494D1FBA74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F1A6-419A-AE20-F494D1FBA74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F1A6-419A-AE20-F494D1FBA74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F1A6-419A-AE20-F494D1FBA74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F1A6-419A-AE20-F494D1FBA74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F1A6-419A-AE20-F494D1FBA74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F1A6-419A-AE20-F494D1FBA74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F1A6-419A-AE20-F494D1FBA74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F1A6-419A-AE20-F494D1FBA74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F1A6-419A-AE20-F494D1FBA746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F1A6-419A-AE20-F494D1FBA746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F1A6-419A-AE20-F494D1FBA746}"/>
                </c:ext>
              </c:extLst>
            </c:dLbl>
            <c:dLbl>
              <c:idx val="1"/>
              <c:layout>
                <c:manualLayout>
                  <c:x val="-6.1823802163833076E-2"/>
                  <c:y val="-6.746987951807230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A6-419A-AE20-F494D1FBA746}"/>
                </c:ext>
              </c:extLst>
            </c:dLbl>
            <c:dLbl>
              <c:idx val="2"/>
              <c:layout>
                <c:manualLayout>
                  <c:x val="-0.11540443070582174"/>
                  <c:y val="-2.891566265060241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A6-419A-AE20-F494D1FBA746}"/>
                </c:ext>
              </c:extLst>
            </c:dLbl>
            <c:dLbl>
              <c:idx val="3"/>
              <c:layout>
                <c:manualLayout>
                  <c:x val="-0.148377125193199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A6-419A-AE20-F494D1FBA746}"/>
                </c:ext>
              </c:extLst>
            </c:dLbl>
            <c:dLbl>
              <c:idx val="4"/>
              <c:layout>
                <c:manualLayout>
                  <c:x val="-1.8547140649149921E-2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A6-419A-AE20-F494D1FBA746}"/>
                </c:ext>
              </c:extLst>
            </c:dLbl>
            <c:dLbl>
              <c:idx val="5"/>
              <c:layout>
                <c:manualLayout>
                  <c:x val="0.21638330757341576"/>
                  <c:y val="-0.10923694779116468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A6-419A-AE20-F494D1FBA746}"/>
                </c:ext>
              </c:extLst>
            </c:dLbl>
            <c:dLbl>
              <c:idx val="6"/>
              <c:layout>
                <c:manualLayout>
                  <c:x val="0.146316331787738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1A6-419A-AE20-F494D1FBA746}"/>
                </c:ext>
              </c:extLst>
            </c:dLbl>
            <c:dLbl>
              <c:idx val="7"/>
              <c:layout>
                <c:manualLayout>
                  <c:x val="1.8547140649149883E-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1A6-419A-AE20-F494D1FBA746}"/>
                </c:ext>
              </c:extLst>
            </c:dLbl>
            <c:dLbl>
              <c:idx val="8"/>
              <c:layout>
                <c:manualLayout>
                  <c:x val="6.38845955692941E-2"/>
                  <c:y val="-0.1253012048192771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1A6-419A-AE20-F494D1FBA746}"/>
                </c:ext>
              </c:extLst>
            </c:dLbl>
            <c:dLbl>
              <c:idx val="9"/>
              <c:layout>
                <c:manualLayout>
                  <c:x val="0.25759917568263779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1A6-419A-AE20-F494D1FBA746}"/>
                </c:ext>
              </c:extLst>
            </c:dLbl>
            <c:dLbl>
              <c:idx val="10"/>
              <c:layout>
                <c:manualLayout>
                  <c:x val="0.2967542503863987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1A6-419A-AE20-F494D1FBA746}"/>
                </c:ext>
              </c:extLst>
            </c:dLbl>
            <c:dLbl>
              <c:idx val="11"/>
              <c:layout>
                <c:manualLayout>
                  <c:x val="0.28645028335909334"/>
                  <c:y val="-4.819277108433736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1A6-419A-AE20-F494D1FBA746}"/>
                </c:ext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8-F1A6-419A-AE20-F494D1FBA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172199969849391"/>
          <c:y val="0.16867985890005108"/>
          <c:w val="0.2921265593458488"/>
          <c:h val="0.665080586520201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0,6 - 4%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9BBB59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6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C0A-4CDE-845C-286972B18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974576"/>
        <c:axId val="168975136"/>
      </c:barChart>
      <c:catAx>
        <c:axId val="168974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5136"/>
        <c:crosses val="autoZero"/>
        <c:auto val="1"/>
        <c:lblAlgn val="ctr"/>
        <c:lblOffset val="100"/>
        <c:noMultiLvlLbl val="0"/>
      </c:catAx>
      <c:valAx>
        <c:axId val="16897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4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24509366058984"/>
          <c:y val="0.88544675331739819"/>
          <c:w val="0.26071565562412885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4,1 - 100%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4BACC6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4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4DE-4206-818A-64231C962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977376"/>
        <c:axId val="168977936"/>
      </c:barChart>
      <c:catAx>
        <c:axId val="16897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7936"/>
        <c:crosses val="autoZero"/>
        <c:auto val="1"/>
        <c:lblAlgn val="ctr"/>
        <c:lblOffset val="100"/>
        <c:noMultiLvlLbl val="0"/>
      </c:catAx>
      <c:valAx>
        <c:axId val="16897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73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045337888688912"/>
          <c:y val="0.89239143373557384"/>
          <c:w val="0.26872265825991959"/>
          <c:h val="7.2919144390844556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#¡REF!</c:v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056-429D-9798-0997D2409BB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056-429D-9798-0997D2409BBB}"/>
              </c:ext>
            </c:extLst>
          </c:dPt>
          <c:dLbls>
            <c:dLbl>
              <c:idx val="0"/>
              <c:layout>
                <c:manualLayout>
                  <c:x val="5.2711286089238946E-2"/>
                  <c:y val="-9.639800233304170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56-429D-9798-0997D2409BBB}"/>
                </c:ext>
              </c:extLst>
            </c:dLbl>
            <c:dLbl>
              <c:idx val="1"/>
              <c:layout>
                <c:manualLayout>
                  <c:x val="-1.0732502187226597E-2"/>
                  <c:y val="-2.85721055701370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56-429D-9798-0997D2409BBB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2"/>
            </c:numLit>
          </c:cat>
          <c:val>
            <c:numLit>
              <c:formatCode>General</c:formatCode>
              <c:ptCount val="2"/>
            </c:numLit>
          </c:val>
          <c:extLst>
            <c:ext xmlns:c16="http://schemas.microsoft.com/office/drawing/2014/chart" uri="{C3380CC4-5D6E-409C-BE32-E72D297353CC}">
              <c16:uniqueId val="{00000004-F056-429D-9798-0997D2409BBB}"/>
            </c:ext>
          </c:extLst>
        </c:ser>
        <c:ser>
          <c:idx val="1"/>
          <c:order val="1"/>
          <c:tx>
            <c:v>#¡REF!</c:v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F056-429D-9798-0997D2409BB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F056-429D-9798-0997D2409BBB}"/>
              </c:ext>
            </c:extLst>
          </c:dPt>
          <c:cat>
            <c:numLit>
              <c:formatCode>General</c:formatCode>
              <c:ptCount val="2"/>
            </c:numLit>
          </c:cat>
          <c:val>
            <c:numLit>
              <c:formatCode>General</c:formatCode>
              <c:ptCount val="2"/>
            </c:numLit>
          </c:val>
          <c:extLst>
            <c:ext xmlns:c16="http://schemas.microsoft.com/office/drawing/2014/chart" uri="{C3380CC4-5D6E-409C-BE32-E72D297353CC}">
              <c16:uniqueId val="{00000009-F056-429D-9798-0997D2409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200499756014113"/>
          <c:y val="0.89622266793481209"/>
          <c:w val="0.69802294932222708"/>
          <c:h val="7.6127021986740789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#¡REF!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B95C-4DAF-9497-2BDD30AF257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B95C-4DAF-9497-2BDD30AF257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B95C-4DAF-9497-2BDD30AF257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B95C-4DAF-9497-2BDD30AF257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B95C-4DAF-9497-2BDD30AF257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B95C-4DAF-9497-2BDD30AF257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B95C-4DAF-9497-2BDD30AF257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B95C-4DAF-9497-2BDD30AF257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B95C-4DAF-9497-2BDD30AF257C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B95C-4DAF-9497-2BDD30AF257C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B95C-4DAF-9497-2BDD30AF257C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B95C-4DAF-9497-2BDD30AF257C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B95C-4DAF-9497-2BDD30AF257C}"/>
                </c:ext>
              </c:extLst>
            </c:dLbl>
            <c:dLbl>
              <c:idx val="1"/>
              <c:layout>
                <c:manualLayout>
                  <c:x val="-6.1823802163833076E-2"/>
                  <c:y val="-6.746987951807230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5C-4DAF-9497-2BDD30AF257C}"/>
                </c:ext>
              </c:extLst>
            </c:dLbl>
            <c:dLbl>
              <c:idx val="2"/>
              <c:layout>
                <c:manualLayout>
                  <c:x val="-0.11540443070582174"/>
                  <c:y val="-2.891566265060241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5C-4DAF-9497-2BDD30AF257C}"/>
                </c:ext>
              </c:extLst>
            </c:dLbl>
            <c:dLbl>
              <c:idx val="3"/>
              <c:layout>
                <c:manualLayout>
                  <c:x val="-0.148377125193199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95C-4DAF-9497-2BDD30AF257C}"/>
                </c:ext>
              </c:extLst>
            </c:dLbl>
            <c:dLbl>
              <c:idx val="4"/>
              <c:layout>
                <c:manualLayout>
                  <c:x val="-1.8547140649149921E-2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95C-4DAF-9497-2BDD30AF257C}"/>
                </c:ext>
              </c:extLst>
            </c:dLbl>
            <c:dLbl>
              <c:idx val="5"/>
              <c:layout>
                <c:manualLayout>
                  <c:x val="0.21638330757341576"/>
                  <c:y val="-0.10923694779116468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95C-4DAF-9497-2BDD30AF257C}"/>
                </c:ext>
              </c:extLst>
            </c:dLbl>
            <c:dLbl>
              <c:idx val="6"/>
              <c:layout>
                <c:manualLayout>
                  <c:x val="0.146316331787738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95C-4DAF-9497-2BDD30AF257C}"/>
                </c:ext>
              </c:extLst>
            </c:dLbl>
            <c:dLbl>
              <c:idx val="7"/>
              <c:layout>
                <c:manualLayout>
                  <c:x val="1.8547140649149883E-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95C-4DAF-9497-2BDD30AF257C}"/>
                </c:ext>
              </c:extLst>
            </c:dLbl>
            <c:dLbl>
              <c:idx val="8"/>
              <c:layout>
                <c:manualLayout>
                  <c:x val="6.38845955692941E-2"/>
                  <c:y val="-0.1253012048192771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95C-4DAF-9497-2BDD30AF257C}"/>
                </c:ext>
              </c:extLst>
            </c:dLbl>
            <c:dLbl>
              <c:idx val="9"/>
              <c:layout>
                <c:manualLayout>
                  <c:x val="0.25759917568263779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95C-4DAF-9497-2BDD30AF257C}"/>
                </c:ext>
              </c:extLst>
            </c:dLbl>
            <c:dLbl>
              <c:idx val="10"/>
              <c:layout>
                <c:manualLayout>
                  <c:x val="0.2967542503863987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95C-4DAF-9497-2BDD30AF257C}"/>
                </c:ext>
              </c:extLst>
            </c:dLbl>
            <c:dLbl>
              <c:idx val="11"/>
              <c:layout>
                <c:manualLayout>
                  <c:x val="0.28645028335909334"/>
                  <c:y val="-4.819277108433736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95C-4DAF-9497-2BDD30AF257C}"/>
                </c:ext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18-B95C-4DAF-9497-2BDD30AF2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172199969849391"/>
          <c:y val="0.16867985890005108"/>
          <c:w val="0.2921265593458488"/>
          <c:h val="0.665080586520201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PORCENTAJE</a:t>
            </a:r>
            <a:r>
              <a:rPr lang="en-US" b="1" baseline="0"/>
              <a:t> DE PARTICIPACIÓN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RANGO 0 - 0,5%</a:t>
            </a:r>
            <a:endParaRPr lang="en-US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#¡REF!</c:v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extLst>
            <c:ext xmlns:c16="http://schemas.microsoft.com/office/drawing/2014/chart" uri="{C3380CC4-5D6E-409C-BE32-E72D297353CC}">
              <c16:uniqueId val="{00000000-B30D-40B2-BF61-EFD46324C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2760544"/>
        <c:axId val="162761104"/>
      </c:barChart>
      <c:catAx>
        <c:axId val="16276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1104"/>
        <c:crosses val="autoZero"/>
        <c:auto val="1"/>
        <c:lblAlgn val="ctr"/>
        <c:lblOffset val="100"/>
        <c:noMultiLvlLbl val="0"/>
      </c:catAx>
      <c:valAx>
        <c:axId val="16276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05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361811282908863"/>
          <c:y val="0.88891909352648601"/>
          <c:w val="0.26023152137349459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0,6 - 4%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#¡REF!</c:v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extLst>
            <c:ext xmlns:c16="http://schemas.microsoft.com/office/drawing/2014/chart" uri="{C3380CC4-5D6E-409C-BE32-E72D297353CC}">
              <c16:uniqueId val="{00000000-8DAA-4A9E-88A6-C80916C9F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763344"/>
        <c:axId val="162763904"/>
      </c:barChart>
      <c:catAx>
        <c:axId val="16276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3904"/>
        <c:crosses val="autoZero"/>
        <c:auto val="1"/>
        <c:lblAlgn val="ctr"/>
        <c:lblOffset val="100"/>
        <c:noMultiLvlLbl val="0"/>
      </c:catAx>
      <c:valAx>
        <c:axId val="16276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33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24509366058984"/>
          <c:y val="0.88544675331739819"/>
          <c:w val="0.26071565562412885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4,1 - 100%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#¡REF!</c:v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4"/>
            </c:numLit>
          </c:cat>
          <c:val>
            <c:numLit>
              <c:formatCode>General</c:formatCode>
              <c:ptCount val="4"/>
            </c:numLit>
          </c:val>
          <c:extLst>
            <c:ext xmlns:c16="http://schemas.microsoft.com/office/drawing/2014/chart" uri="{C3380CC4-5D6E-409C-BE32-E72D297353CC}">
              <c16:uniqueId val="{00000000-8B76-4E69-A4B8-402DC24BD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766144"/>
        <c:axId val="162766704"/>
      </c:barChart>
      <c:catAx>
        <c:axId val="16276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6704"/>
        <c:crosses val="autoZero"/>
        <c:auto val="1"/>
        <c:lblAlgn val="ctr"/>
        <c:lblOffset val="100"/>
        <c:noMultiLvlLbl val="0"/>
      </c:catAx>
      <c:valAx>
        <c:axId val="162766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6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045337888688912"/>
          <c:y val="0.89239143373557384"/>
          <c:w val="0.26872265825991959"/>
          <c:h val="7.2919144390844556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68E-4CD9-A74C-ABCF75B328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68E-4CD9-A74C-ABCF75B328BA}"/>
              </c:ext>
            </c:extLst>
          </c:dPt>
          <c:dLbls>
            <c:dLbl>
              <c:idx val="0"/>
              <c:layout>
                <c:manualLayout>
                  <c:x val="5.2711286089238946E-2"/>
                  <c:y val="-9.639800233304170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8E-4CD9-A74C-ABCF75B328BA}"/>
                </c:ext>
              </c:extLst>
            </c:dLbl>
            <c:dLbl>
              <c:idx val="1"/>
              <c:layout>
                <c:manualLayout>
                  <c:x val="-1.0732502187226597E-2"/>
                  <c:y val="-2.85721055701370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8E-4CD9-A74C-ABCF75B328BA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368E-4CD9-A74C-ABCF75B328BA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368E-4CD9-A74C-ABCF75B328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368E-4CD9-A74C-ABCF75B328BA}"/>
              </c:ext>
            </c:extLst>
          </c:dPt>
          <c:val>
            <c:numRef>
              <c:f>(#REF!,#REF!)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9-368E-4CD9-A74C-ABCF75B32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200499756014113"/>
          <c:y val="0.89622266793481209"/>
          <c:w val="0.69802294932222708"/>
          <c:h val="7.6127021986740789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06DC-4149-8C99-1B42B503F97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06DC-4149-8C99-1B42B503F97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06DC-4149-8C99-1B42B503F97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06DC-4149-8C99-1B42B503F97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06DC-4149-8C99-1B42B503F97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06DC-4149-8C99-1B42B503F97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06DC-4149-8C99-1B42B503F97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06DC-4149-8C99-1B42B503F97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06DC-4149-8C99-1B42B503F97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06DC-4149-8C99-1B42B503F97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06DC-4149-8C99-1B42B503F97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06DC-4149-8C99-1B42B503F97D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6DC-4149-8C99-1B42B503F97D}"/>
                </c:ext>
              </c:extLst>
            </c:dLbl>
            <c:dLbl>
              <c:idx val="1"/>
              <c:layout>
                <c:manualLayout>
                  <c:x val="-6.1823802163833076E-2"/>
                  <c:y val="-6.746987951807230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DC-4149-8C99-1B42B503F97D}"/>
                </c:ext>
              </c:extLst>
            </c:dLbl>
            <c:dLbl>
              <c:idx val="2"/>
              <c:layout>
                <c:manualLayout>
                  <c:x val="-0.11540443070582174"/>
                  <c:y val="-2.891566265060241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DC-4149-8C99-1B42B503F97D}"/>
                </c:ext>
              </c:extLst>
            </c:dLbl>
            <c:dLbl>
              <c:idx val="3"/>
              <c:layout>
                <c:manualLayout>
                  <c:x val="-0.148377125193199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6DC-4149-8C99-1B42B503F97D}"/>
                </c:ext>
              </c:extLst>
            </c:dLbl>
            <c:dLbl>
              <c:idx val="4"/>
              <c:layout>
                <c:manualLayout>
                  <c:x val="-1.8547140649149921E-2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6DC-4149-8C99-1B42B503F97D}"/>
                </c:ext>
              </c:extLst>
            </c:dLbl>
            <c:dLbl>
              <c:idx val="5"/>
              <c:layout>
                <c:manualLayout>
                  <c:x val="0.21638330757341576"/>
                  <c:y val="-0.10923694779116468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6DC-4149-8C99-1B42B503F97D}"/>
                </c:ext>
              </c:extLst>
            </c:dLbl>
            <c:dLbl>
              <c:idx val="6"/>
              <c:layout>
                <c:manualLayout>
                  <c:x val="0.146316331787738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6DC-4149-8C99-1B42B503F97D}"/>
                </c:ext>
              </c:extLst>
            </c:dLbl>
            <c:dLbl>
              <c:idx val="7"/>
              <c:layout>
                <c:manualLayout>
                  <c:x val="1.8547140649149883E-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6DC-4149-8C99-1B42B503F97D}"/>
                </c:ext>
              </c:extLst>
            </c:dLbl>
            <c:dLbl>
              <c:idx val="8"/>
              <c:layout>
                <c:manualLayout>
                  <c:x val="6.38845955692941E-2"/>
                  <c:y val="-0.1253012048192771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6DC-4149-8C99-1B42B503F97D}"/>
                </c:ext>
              </c:extLst>
            </c:dLbl>
            <c:dLbl>
              <c:idx val="9"/>
              <c:layout>
                <c:manualLayout>
                  <c:x val="0.25759917568263779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6DC-4149-8C99-1B42B503F97D}"/>
                </c:ext>
              </c:extLst>
            </c:dLbl>
            <c:dLbl>
              <c:idx val="10"/>
              <c:layout>
                <c:manualLayout>
                  <c:x val="0.2967542503863987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6DC-4149-8C99-1B42B503F97D}"/>
                </c:ext>
              </c:extLst>
            </c:dLbl>
            <c:dLbl>
              <c:idx val="11"/>
              <c:layout>
                <c:manualLayout>
                  <c:x val="0.28645028335909334"/>
                  <c:y val="-4.819277108433736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6DC-4149-8C99-1B42B503F97D}"/>
                </c:ext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8-06DC-4149-8C99-1B42B503F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172199969849391"/>
          <c:y val="0.16867985890005108"/>
          <c:w val="0.2921265593458488"/>
          <c:h val="0.665080586520201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PORCENTAJE</a:t>
            </a:r>
            <a:r>
              <a:rPr lang="en-US" b="1" baseline="0"/>
              <a:t> DE PARTICIPACIÓN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RANGO 0 - 0,5%</a:t>
            </a:r>
            <a:endParaRPr lang="en-US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6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E8F-4781-ADCF-96D7F137B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8971776"/>
        <c:axId val="168972336"/>
      </c:barChart>
      <c:catAx>
        <c:axId val="16897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2336"/>
        <c:crosses val="autoZero"/>
        <c:auto val="1"/>
        <c:lblAlgn val="ctr"/>
        <c:lblOffset val="100"/>
        <c:noMultiLvlLbl val="0"/>
      </c:catAx>
      <c:valAx>
        <c:axId val="168972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17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361811282908863"/>
          <c:y val="0.88891909352648601"/>
          <c:w val="0.26023152137349459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PORCENTAJE</a:t>
            </a:r>
            <a:r>
              <a:rPr lang="en-US" b="1" baseline="0"/>
              <a:t> DE PARTICIPACIÓN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RANGO 0 - 0,5%</a:t>
            </a:r>
            <a:endParaRPr lang="en-US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6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BAE-4775-9D52-FB07D2EF6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8971776"/>
        <c:axId val="168972336"/>
      </c:barChart>
      <c:catAx>
        <c:axId val="16897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2336"/>
        <c:crosses val="autoZero"/>
        <c:auto val="1"/>
        <c:lblAlgn val="ctr"/>
        <c:lblOffset val="100"/>
        <c:noMultiLvlLbl val="0"/>
      </c:catAx>
      <c:valAx>
        <c:axId val="168972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17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361811282908863"/>
          <c:y val="0.88891909352648601"/>
          <c:w val="0.26023152137349459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0,6 - 4%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9BBB59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6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40B-4E7D-A508-F58A8FABE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974576"/>
        <c:axId val="168975136"/>
      </c:barChart>
      <c:catAx>
        <c:axId val="168974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5136"/>
        <c:crosses val="autoZero"/>
        <c:auto val="1"/>
        <c:lblAlgn val="ctr"/>
        <c:lblOffset val="100"/>
        <c:noMultiLvlLbl val="0"/>
      </c:catAx>
      <c:valAx>
        <c:axId val="16897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4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24509366058984"/>
          <c:y val="0.88544675331739819"/>
          <c:w val="0.26071565562412885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4,1 - 100%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4BACC6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4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C88-476F-8236-4A3949276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977376"/>
        <c:axId val="168977936"/>
      </c:barChart>
      <c:catAx>
        <c:axId val="16897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7936"/>
        <c:crosses val="autoZero"/>
        <c:auto val="1"/>
        <c:lblAlgn val="ctr"/>
        <c:lblOffset val="100"/>
        <c:noMultiLvlLbl val="0"/>
      </c:catAx>
      <c:valAx>
        <c:axId val="16897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73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045337888688912"/>
          <c:y val="0.89239143373557384"/>
          <c:w val="0.26872265825991959"/>
          <c:h val="7.2919144390844556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#¡REF!</c:v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F0C-4D5C-9015-1B5F319554F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F0C-4D5C-9015-1B5F319554F4}"/>
              </c:ext>
            </c:extLst>
          </c:dPt>
          <c:dLbls>
            <c:dLbl>
              <c:idx val="0"/>
              <c:layout>
                <c:manualLayout>
                  <c:x val="5.2711286089238946E-2"/>
                  <c:y val="-9.639800233304170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0C-4D5C-9015-1B5F319554F4}"/>
                </c:ext>
              </c:extLst>
            </c:dLbl>
            <c:dLbl>
              <c:idx val="1"/>
              <c:layout>
                <c:manualLayout>
                  <c:x val="-1.0732502187226597E-2"/>
                  <c:y val="-2.85721055701370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0C-4D5C-9015-1B5F319554F4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2"/>
            </c:numLit>
          </c:cat>
          <c:val>
            <c:numLit>
              <c:formatCode>General</c:formatCode>
              <c:ptCount val="2"/>
            </c:numLit>
          </c:val>
          <c:extLst>
            <c:ext xmlns:c16="http://schemas.microsoft.com/office/drawing/2014/chart" uri="{C3380CC4-5D6E-409C-BE32-E72D297353CC}">
              <c16:uniqueId val="{00000004-EF0C-4D5C-9015-1B5F319554F4}"/>
            </c:ext>
          </c:extLst>
        </c:ser>
        <c:ser>
          <c:idx val="1"/>
          <c:order val="1"/>
          <c:tx>
            <c:v>#¡REF!</c:v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EF0C-4D5C-9015-1B5F319554F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EF0C-4D5C-9015-1B5F319554F4}"/>
              </c:ext>
            </c:extLst>
          </c:dPt>
          <c:cat>
            <c:numLit>
              <c:formatCode>General</c:formatCode>
              <c:ptCount val="2"/>
            </c:numLit>
          </c:cat>
          <c:val>
            <c:numLit>
              <c:formatCode>General</c:formatCode>
              <c:ptCount val="2"/>
            </c:numLit>
          </c:val>
          <c:extLst>
            <c:ext xmlns:c16="http://schemas.microsoft.com/office/drawing/2014/chart" uri="{C3380CC4-5D6E-409C-BE32-E72D297353CC}">
              <c16:uniqueId val="{00000009-EF0C-4D5C-9015-1B5F31955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200499756014113"/>
          <c:y val="0.89622266793481209"/>
          <c:w val="0.69802294932222708"/>
          <c:h val="7.6127021986740789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#¡REF!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E3BB-4374-8BE8-6B9B0B415B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E3BB-4374-8BE8-6B9B0B415B5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E3BB-4374-8BE8-6B9B0B415B5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E3BB-4374-8BE8-6B9B0B415B5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E3BB-4374-8BE8-6B9B0B415B5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E3BB-4374-8BE8-6B9B0B415B5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E3BB-4374-8BE8-6B9B0B415B5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E3BB-4374-8BE8-6B9B0B415B5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E3BB-4374-8BE8-6B9B0B415B5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E3BB-4374-8BE8-6B9B0B415B5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E3BB-4374-8BE8-6B9B0B415B50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E3BB-4374-8BE8-6B9B0B415B50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3BB-4374-8BE8-6B9B0B415B50}"/>
                </c:ext>
              </c:extLst>
            </c:dLbl>
            <c:dLbl>
              <c:idx val="1"/>
              <c:layout>
                <c:manualLayout>
                  <c:x val="-6.1823802163833076E-2"/>
                  <c:y val="-6.746987951807230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BB-4374-8BE8-6B9B0B415B50}"/>
                </c:ext>
              </c:extLst>
            </c:dLbl>
            <c:dLbl>
              <c:idx val="2"/>
              <c:layout>
                <c:manualLayout>
                  <c:x val="-0.11540443070582174"/>
                  <c:y val="-2.891566265060241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BB-4374-8BE8-6B9B0B415B50}"/>
                </c:ext>
              </c:extLst>
            </c:dLbl>
            <c:dLbl>
              <c:idx val="3"/>
              <c:layout>
                <c:manualLayout>
                  <c:x val="-0.148377125193199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BB-4374-8BE8-6B9B0B415B50}"/>
                </c:ext>
              </c:extLst>
            </c:dLbl>
            <c:dLbl>
              <c:idx val="4"/>
              <c:layout>
                <c:manualLayout>
                  <c:x val="-1.8547140649149921E-2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BB-4374-8BE8-6B9B0B415B50}"/>
                </c:ext>
              </c:extLst>
            </c:dLbl>
            <c:dLbl>
              <c:idx val="5"/>
              <c:layout>
                <c:manualLayout>
                  <c:x val="0.21638330757341576"/>
                  <c:y val="-0.10923694779116468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BB-4374-8BE8-6B9B0B415B50}"/>
                </c:ext>
              </c:extLst>
            </c:dLbl>
            <c:dLbl>
              <c:idx val="6"/>
              <c:layout>
                <c:manualLayout>
                  <c:x val="0.146316331787738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3BB-4374-8BE8-6B9B0B415B50}"/>
                </c:ext>
              </c:extLst>
            </c:dLbl>
            <c:dLbl>
              <c:idx val="7"/>
              <c:layout>
                <c:manualLayout>
                  <c:x val="1.8547140649149883E-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3BB-4374-8BE8-6B9B0B415B50}"/>
                </c:ext>
              </c:extLst>
            </c:dLbl>
            <c:dLbl>
              <c:idx val="8"/>
              <c:layout>
                <c:manualLayout>
                  <c:x val="6.38845955692941E-2"/>
                  <c:y val="-0.1253012048192771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3BB-4374-8BE8-6B9B0B415B50}"/>
                </c:ext>
              </c:extLst>
            </c:dLbl>
            <c:dLbl>
              <c:idx val="9"/>
              <c:layout>
                <c:manualLayout>
                  <c:x val="0.25759917568263779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3BB-4374-8BE8-6B9B0B415B50}"/>
                </c:ext>
              </c:extLst>
            </c:dLbl>
            <c:dLbl>
              <c:idx val="10"/>
              <c:layout>
                <c:manualLayout>
                  <c:x val="0.2967542503863987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3BB-4374-8BE8-6B9B0B415B50}"/>
                </c:ext>
              </c:extLst>
            </c:dLbl>
            <c:dLbl>
              <c:idx val="11"/>
              <c:layout>
                <c:manualLayout>
                  <c:x val="0.28645028335909334"/>
                  <c:y val="-4.819277108433736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3BB-4374-8BE8-6B9B0B415B50}"/>
                </c:ext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18-E3BB-4374-8BE8-6B9B0B415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172199969849391"/>
          <c:y val="0.16867985890005108"/>
          <c:w val="0.2921265593458488"/>
          <c:h val="0.665080586520201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PORCENTAJE</a:t>
            </a:r>
            <a:r>
              <a:rPr lang="en-US" b="1" baseline="0"/>
              <a:t> DE PARTICIPACIÓN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RANGO 0 - 0,5%</a:t>
            </a:r>
            <a:endParaRPr lang="en-US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#¡REF!</c:v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extLst>
            <c:ext xmlns:c16="http://schemas.microsoft.com/office/drawing/2014/chart" uri="{C3380CC4-5D6E-409C-BE32-E72D297353CC}">
              <c16:uniqueId val="{00000000-BE0D-425C-A323-CFA2A5A71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2760544"/>
        <c:axId val="162761104"/>
      </c:barChart>
      <c:catAx>
        <c:axId val="16276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1104"/>
        <c:crosses val="autoZero"/>
        <c:auto val="1"/>
        <c:lblAlgn val="ctr"/>
        <c:lblOffset val="100"/>
        <c:noMultiLvlLbl val="0"/>
      </c:catAx>
      <c:valAx>
        <c:axId val="16276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05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361811282908863"/>
          <c:y val="0.88891909352648601"/>
          <c:w val="0.26023152137349459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0,6 - 4%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#¡REF!</c:v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extLst>
            <c:ext xmlns:c16="http://schemas.microsoft.com/office/drawing/2014/chart" uri="{C3380CC4-5D6E-409C-BE32-E72D297353CC}">
              <c16:uniqueId val="{00000000-75B0-48B5-ADDC-70125D267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763344"/>
        <c:axId val="162763904"/>
      </c:barChart>
      <c:catAx>
        <c:axId val="16276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3904"/>
        <c:crosses val="autoZero"/>
        <c:auto val="1"/>
        <c:lblAlgn val="ctr"/>
        <c:lblOffset val="100"/>
        <c:noMultiLvlLbl val="0"/>
      </c:catAx>
      <c:valAx>
        <c:axId val="16276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33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24509366058984"/>
          <c:y val="0.88544675331739819"/>
          <c:w val="0.26071565562412885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PORCENTAJE DE PARTICIPACIÓN</a:t>
            </a:r>
            <a:endParaRPr lang="es-EC" sz="14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RANGO 4,1 - 100%</a:t>
            </a:r>
            <a:endParaRPr lang="es-EC" sz="1400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#¡REF!</c:v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4"/>
            </c:numLit>
          </c:cat>
          <c:val>
            <c:numLit>
              <c:formatCode>General</c:formatCode>
              <c:ptCount val="4"/>
            </c:numLit>
          </c:val>
          <c:extLst>
            <c:ext xmlns:c16="http://schemas.microsoft.com/office/drawing/2014/chart" uri="{C3380CC4-5D6E-409C-BE32-E72D297353CC}">
              <c16:uniqueId val="{00000000-717E-461D-B169-F38A5FCB0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766144"/>
        <c:axId val="162766704"/>
      </c:barChart>
      <c:catAx>
        <c:axId val="16276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6704"/>
        <c:crosses val="autoZero"/>
        <c:auto val="1"/>
        <c:lblAlgn val="ctr"/>
        <c:lblOffset val="100"/>
        <c:noMultiLvlLbl val="0"/>
      </c:catAx>
      <c:valAx>
        <c:axId val="162766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2766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045337888688912"/>
          <c:y val="0.89239143373557384"/>
          <c:w val="0.26872265825991959"/>
          <c:h val="7.2919144390844556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271-4AA9-B38B-BF3A7C7DA7E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271-4AA9-B38B-BF3A7C7DA7E0}"/>
              </c:ext>
            </c:extLst>
          </c:dPt>
          <c:dLbls>
            <c:dLbl>
              <c:idx val="0"/>
              <c:layout>
                <c:manualLayout>
                  <c:x val="5.2711286089238946E-2"/>
                  <c:y val="-9.639800233304170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71-4AA9-B38B-BF3A7C7DA7E0}"/>
                </c:ext>
              </c:extLst>
            </c:dLbl>
            <c:dLbl>
              <c:idx val="1"/>
              <c:layout>
                <c:manualLayout>
                  <c:x val="-1.0732502187226597E-2"/>
                  <c:y val="-2.85721055701370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71-4AA9-B38B-BF3A7C7DA7E0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(#REF!,#REF!)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F271-4AA9-B38B-BF3A7C7DA7E0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F271-4AA9-B38B-BF3A7C7DA7E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F271-4AA9-B38B-BF3A7C7DA7E0}"/>
              </c:ext>
            </c:extLst>
          </c:dPt>
          <c:val>
            <c:numRef>
              <c:f>(#REF!,#REF!)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(#REF!,#REF!)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F271-4AA9-B38B-BF3A7C7DA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200499756014113"/>
          <c:y val="0.89622266793481209"/>
          <c:w val="0.69802294932222708"/>
          <c:h val="7.6127021986740789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9769-4FF2-BA99-84B73C35E1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9769-4FF2-BA99-84B73C35E1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9769-4FF2-BA99-84B73C35E1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9769-4FF2-BA99-84B73C35E1D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9769-4FF2-BA99-84B73C35E1D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9769-4FF2-BA99-84B73C35E1D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9769-4FF2-BA99-84B73C35E1D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9769-4FF2-BA99-84B73C35E1D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9769-4FF2-BA99-84B73C35E1D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9769-4FF2-BA99-84B73C35E1D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9769-4FF2-BA99-84B73C35E1D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9769-4FF2-BA99-84B73C35E1DA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9769-4FF2-BA99-84B73C35E1DA}"/>
                </c:ext>
              </c:extLst>
            </c:dLbl>
            <c:dLbl>
              <c:idx val="1"/>
              <c:layout>
                <c:manualLayout>
                  <c:x val="-6.1823802163833076E-2"/>
                  <c:y val="-6.746987951807230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69-4FF2-BA99-84B73C35E1DA}"/>
                </c:ext>
              </c:extLst>
            </c:dLbl>
            <c:dLbl>
              <c:idx val="2"/>
              <c:layout>
                <c:manualLayout>
                  <c:x val="-0.11540443070582174"/>
                  <c:y val="-2.891566265060241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69-4FF2-BA99-84B73C35E1DA}"/>
                </c:ext>
              </c:extLst>
            </c:dLbl>
            <c:dLbl>
              <c:idx val="3"/>
              <c:layout>
                <c:manualLayout>
                  <c:x val="-0.148377125193199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69-4FF2-BA99-84B73C35E1DA}"/>
                </c:ext>
              </c:extLst>
            </c:dLbl>
            <c:dLbl>
              <c:idx val="4"/>
              <c:layout>
                <c:manualLayout>
                  <c:x val="-1.8547140649149921E-2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769-4FF2-BA99-84B73C35E1DA}"/>
                </c:ext>
              </c:extLst>
            </c:dLbl>
            <c:dLbl>
              <c:idx val="5"/>
              <c:layout>
                <c:manualLayout>
                  <c:x val="0.21638330757341576"/>
                  <c:y val="-0.10923694779116468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769-4FF2-BA99-84B73C35E1DA}"/>
                </c:ext>
              </c:extLst>
            </c:dLbl>
            <c:dLbl>
              <c:idx val="6"/>
              <c:layout>
                <c:manualLayout>
                  <c:x val="0.146316331787738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769-4FF2-BA99-84B73C35E1DA}"/>
                </c:ext>
              </c:extLst>
            </c:dLbl>
            <c:dLbl>
              <c:idx val="7"/>
              <c:layout>
                <c:manualLayout>
                  <c:x val="1.8547140649149883E-2"/>
                  <c:y val="-0.1188755020080321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769-4FF2-BA99-84B73C35E1DA}"/>
                </c:ext>
              </c:extLst>
            </c:dLbl>
            <c:dLbl>
              <c:idx val="8"/>
              <c:layout>
                <c:manualLayout>
                  <c:x val="6.38845955692941E-2"/>
                  <c:y val="-0.1253012048192771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769-4FF2-BA99-84B73C35E1DA}"/>
                </c:ext>
              </c:extLst>
            </c:dLbl>
            <c:dLbl>
              <c:idx val="9"/>
              <c:layout>
                <c:manualLayout>
                  <c:x val="0.25759917568263779"/>
                  <c:y val="-9.6385542168674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769-4FF2-BA99-84B73C35E1DA}"/>
                </c:ext>
              </c:extLst>
            </c:dLbl>
            <c:dLbl>
              <c:idx val="10"/>
              <c:layout>
                <c:manualLayout>
                  <c:x val="0.29675425038639874"/>
                  <c:y val="3.212851405622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769-4FF2-BA99-84B73C35E1DA}"/>
                </c:ext>
              </c:extLst>
            </c:dLbl>
            <c:dLbl>
              <c:idx val="11"/>
              <c:layout>
                <c:manualLayout>
                  <c:x val="0.28645028335909334"/>
                  <c:y val="-4.819277108433736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769-4FF2-BA99-84B73C35E1DA}"/>
                </c:ext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8-9769-4FF2-BA99-84B73C35E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172199969849391"/>
          <c:y val="0.16867985890005108"/>
          <c:w val="0.2921265593458488"/>
          <c:h val="0.665080586520201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PORCENTAJE</a:t>
            </a:r>
            <a:r>
              <a:rPr lang="en-US" b="1" baseline="0"/>
              <a:t> DE PARTICIPACIÓN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RANGO 0 - 0,5%</a:t>
            </a:r>
            <a:endParaRPr lang="en-US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6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235-4453-B352-351B67BAD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8971776"/>
        <c:axId val="168972336"/>
      </c:barChart>
      <c:catAx>
        <c:axId val="16897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2336"/>
        <c:crosses val="autoZero"/>
        <c:auto val="1"/>
        <c:lblAlgn val="ctr"/>
        <c:lblOffset val="100"/>
        <c:noMultiLvlLbl val="0"/>
      </c:catAx>
      <c:valAx>
        <c:axId val="168972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89717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361811282908863"/>
          <c:y val="0.88891909352648601"/>
          <c:w val="0.26023152137349459"/>
          <c:h val="7.639148459993239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chart" Target="../charts/chart118.xml"/><Relationship Id="rId21" Type="http://schemas.openxmlformats.org/officeDocument/2006/relationships/chart" Target="../charts/chart22.xml"/><Relationship Id="rId42" Type="http://schemas.openxmlformats.org/officeDocument/2006/relationships/chart" Target="../charts/chart43.xml"/><Relationship Id="rId63" Type="http://schemas.openxmlformats.org/officeDocument/2006/relationships/chart" Target="../charts/chart64.xml"/><Relationship Id="rId84" Type="http://schemas.openxmlformats.org/officeDocument/2006/relationships/chart" Target="../charts/chart85.xml"/><Relationship Id="rId138" Type="http://schemas.openxmlformats.org/officeDocument/2006/relationships/chart" Target="../charts/chart139.xml"/><Relationship Id="rId159" Type="http://schemas.openxmlformats.org/officeDocument/2006/relationships/chart" Target="../charts/chart160.xml"/><Relationship Id="rId107" Type="http://schemas.openxmlformats.org/officeDocument/2006/relationships/chart" Target="../charts/chart108.xml"/><Relationship Id="rId11" Type="http://schemas.openxmlformats.org/officeDocument/2006/relationships/chart" Target="../charts/chart12.xml"/><Relationship Id="rId32" Type="http://schemas.openxmlformats.org/officeDocument/2006/relationships/chart" Target="../charts/chart33.xml"/><Relationship Id="rId53" Type="http://schemas.openxmlformats.org/officeDocument/2006/relationships/chart" Target="../charts/chart54.xml"/><Relationship Id="rId74" Type="http://schemas.openxmlformats.org/officeDocument/2006/relationships/chart" Target="../charts/chart75.xml"/><Relationship Id="rId128" Type="http://schemas.openxmlformats.org/officeDocument/2006/relationships/chart" Target="../charts/chart129.xml"/><Relationship Id="rId149" Type="http://schemas.openxmlformats.org/officeDocument/2006/relationships/chart" Target="../charts/chart150.xml"/><Relationship Id="rId5" Type="http://schemas.openxmlformats.org/officeDocument/2006/relationships/chart" Target="../charts/chart6.xml"/><Relationship Id="rId95" Type="http://schemas.openxmlformats.org/officeDocument/2006/relationships/chart" Target="../charts/chart96.xml"/><Relationship Id="rId160" Type="http://schemas.openxmlformats.org/officeDocument/2006/relationships/chart" Target="../charts/chart161.xml"/><Relationship Id="rId22" Type="http://schemas.openxmlformats.org/officeDocument/2006/relationships/chart" Target="../charts/chart23.xml"/><Relationship Id="rId43" Type="http://schemas.openxmlformats.org/officeDocument/2006/relationships/chart" Target="../charts/chart44.xml"/><Relationship Id="rId64" Type="http://schemas.openxmlformats.org/officeDocument/2006/relationships/chart" Target="../charts/chart65.xml"/><Relationship Id="rId118" Type="http://schemas.openxmlformats.org/officeDocument/2006/relationships/chart" Target="../charts/chart119.xml"/><Relationship Id="rId139" Type="http://schemas.openxmlformats.org/officeDocument/2006/relationships/chart" Target="../charts/chart140.xml"/><Relationship Id="rId80" Type="http://schemas.openxmlformats.org/officeDocument/2006/relationships/chart" Target="../charts/chart81.xml"/><Relationship Id="rId85" Type="http://schemas.openxmlformats.org/officeDocument/2006/relationships/chart" Target="../charts/chart86.xml"/><Relationship Id="rId150" Type="http://schemas.openxmlformats.org/officeDocument/2006/relationships/chart" Target="../charts/chart151.xml"/><Relationship Id="rId155" Type="http://schemas.openxmlformats.org/officeDocument/2006/relationships/chart" Target="../charts/chart156.xml"/><Relationship Id="rId12" Type="http://schemas.openxmlformats.org/officeDocument/2006/relationships/chart" Target="../charts/chart13.xml"/><Relationship Id="rId17" Type="http://schemas.openxmlformats.org/officeDocument/2006/relationships/chart" Target="../charts/chart18.xml"/><Relationship Id="rId33" Type="http://schemas.openxmlformats.org/officeDocument/2006/relationships/chart" Target="../charts/chart34.xml"/><Relationship Id="rId38" Type="http://schemas.openxmlformats.org/officeDocument/2006/relationships/chart" Target="../charts/chart39.xml"/><Relationship Id="rId59" Type="http://schemas.openxmlformats.org/officeDocument/2006/relationships/chart" Target="../charts/chart60.xml"/><Relationship Id="rId103" Type="http://schemas.openxmlformats.org/officeDocument/2006/relationships/chart" Target="../charts/chart104.xml"/><Relationship Id="rId108" Type="http://schemas.openxmlformats.org/officeDocument/2006/relationships/chart" Target="../charts/chart109.xml"/><Relationship Id="rId124" Type="http://schemas.openxmlformats.org/officeDocument/2006/relationships/chart" Target="../charts/chart125.xml"/><Relationship Id="rId129" Type="http://schemas.openxmlformats.org/officeDocument/2006/relationships/chart" Target="../charts/chart130.xml"/><Relationship Id="rId54" Type="http://schemas.openxmlformats.org/officeDocument/2006/relationships/chart" Target="../charts/chart55.xml"/><Relationship Id="rId70" Type="http://schemas.openxmlformats.org/officeDocument/2006/relationships/chart" Target="../charts/chart71.xml"/><Relationship Id="rId75" Type="http://schemas.openxmlformats.org/officeDocument/2006/relationships/chart" Target="../charts/chart76.xml"/><Relationship Id="rId91" Type="http://schemas.openxmlformats.org/officeDocument/2006/relationships/chart" Target="../charts/chart92.xml"/><Relationship Id="rId96" Type="http://schemas.openxmlformats.org/officeDocument/2006/relationships/chart" Target="../charts/chart97.xml"/><Relationship Id="rId140" Type="http://schemas.openxmlformats.org/officeDocument/2006/relationships/chart" Target="../charts/chart141.xml"/><Relationship Id="rId145" Type="http://schemas.openxmlformats.org/officeDocument/2006/relationships/chart" Target="../charts/chart146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23" Type="http://schemas.openxmlformats.org/officeDocument/2006/relationships/chart" Target="../charts/chart24.xml"/><Relationship Id="rId28" Type="http://schemas.openxmlformats.org/officeDocument/2006/relationships/chart" Target="../charts/chart29.xml"/><Relationship Id="rId49" Type="http://schemas.openxmlformats.org/officeDocument/2006/relationships/chart" Target="../charts/chart50.xml"/><Relationship Id="rId114" Type="http://schemas.openxmlformats.org/officeDocument/2006/relationships/chart" Target="../charts/chart115.xml"/><Relationship Id="rId119" Type="http://schemas.openxmlformats.org/officeDocument/2006/relationships/chart" Target="../charts/chart120.xml"/><Relationship Id="rId44" Type="http://schemas.openxmlformats.org/officeDocument/2006/relationships/chart" Target="../charts/chart45.xml"/><Relationship Id="rId60" Type="http://schemas.openxmlformats.org/officeDocument/2006/relationships/chart" Target="../charts/chart61.xml"/><Relationship Id="rId65" Type="http://schemas.openxmlformats.org/officeDocument/2006/relationships/chart" Target="../charts/chart66.xml"/><Relationship Id="rId81" Type="http://schemas.openxmlformats.org/officeDocument/2006/relationships/chart" Target="../charts/chart82.xml"/><Relationship Id="rId86" Type="http://schemas.openxmlformats.org/officeDocument/2006/relationships/chart" Target="../charts/chart87.xml"/><Relationship Id="rId130" Type="http://schemas.openxmlformats.org/officeDocument/2006/relationships/chart" Target="../charts/chart131.xml"/><Relationship Id="rId135" Type="http://schemas.openxmlformats.org/officeDocument/2006/relationships/chart" Target="../charts/chart136.xml"/><Relationship Id="rId151" Type="http://schemas.openxmlformats.org/officeDocument/2006/relationships/chart" Target="../charts/chart152.xml"/><Relationship Id="rId156" Type="http://schemas.openxmlformats.org/officeDocument/2006/relationships/chart" Target="../charts/chart157.xml"/><Relationship Id="rId13" Type="http://schemas.openxmlformats.org/officeDocument/2006/relationships/chart" Target="../charts/chart14.xml"/><Relationship Id="rId18" Type="http://schemas.openxmlformats.org/officeDocument/2006/relationships/chart" Target="../charts/chart19.xml"/><Relationship Id="rId39" Type="http://schemas.openxmlformats.org/officeDocument/2006/relationships/chart" Target="../charts/chart40.xml"/><Relationship Id="rId109" Type="http://schemas.openxmlformats.org/officeDocument/2006/relationships/chart" Target="../charts/chart110.xml"/><Relationship Id="rId34" Type="http://schemas.openxmlformats.org/officeDocument/2006/relationships/chart" Target="../charts/chart35.xml"/><Relationship Id="rId50" Type="http://schemas.openxmlformats.org/officeDocument/2006/relationships/chart" Target="../charts/chart51.xml"/><Relationship Id="rId55" Type="http://schemas.openxmlformats.org/officeDocument/2006/relationships/chart" Target="../charts/chart56.xml"/><Relationship Id="rId76" Type="http://schemas.openxmlformats.org/officeDocument/2006/relationships/chart" Target="../charts/chart77.xml"/><Relationship Id="rId97" Type="http://schemas.openxmlformats.org/officeDocument/2006/relationships/chart" Target="../charts/chart98.xml"/><Relationship Id="rId104" Type="http://schemas.openxmlformats.org/officeDocument/2006/relationships/chart" Target="../charts/chart105.xml"/><Relationship Id="rId120" Type="http://schemas.openxmlformats.org/officeDocument/2006/relationships/chart" Target="../charts/chart121.xml"/><Relationship Id="rId125" Type="http://schemas.openxmlformats.org/officeDocument/2006/relationships/chart" Target="../charts/chart126.xml"/><Relationship Id="rId141" Type="http://schemas.openxmlformats.org/officeDocument/2006/relationships/chart" Target="../charts/chart142.xml"/><Relationship Id="rId146" Type="http://schemas.openxmlformats.org/officeDocument/2006/relationships/chart" Target="../charts/chart147.xml"/><Relationship Id="rId7" Type="http://schemas.openxmlformats.org/officeDocument/2006/relationships/chart" Target="../charts/chart8.xml"/><Relationship Id="rId71" Type="http://schemas.openxmlformats.org/officeDocument/2006/relationships/chart" Target="../charts/chart72.xml"/><Relationship Id="rId92" Type="http://schemas.openxmlformats.org/officeDocument/2006/relationships/chart" Target="../charts/chart93.xml"/><Relationship Id="rId2" Type="http://schemas.openxmlformats.org/officeDocument/2006/relationships/chart" Target="../charts/chart3.xml"/><Relationship Id="rId29" Type="http://schemas.openxmlformats.org/officeDocument/2006/relationships/chart" Target="../charts/chart30.xml"/><Relationship Id="rId24" Type="http://schemas.openxmlformats.org/officeDocument/2006/relationships/chart" Target="../charts/chart25.xml"/><Relationship Id="rId40" Type="http://schemas.openxmlformats.org/officeDocument/2006/relationships/chart" Target="../charts/chart41.xml"/><Relationship Id="rId45" Type="http://schemas.openxmlformats.org/officeDocument/2006/relationships/chart" Target="../charts/chart46.xml"/><Relationship Id="rId66" Type="http://schemas.openxmlformats.org/officeDocument/2006/relationships/chart" Target="../charts/chart67.xml"/><Relationship Id="rId87" Type="http://schemas.openxmlformats.org/officeDocument/2006/relationships/chart" Target="../charts/chart88.xml"/><Relationship Id="rId110" Type="http://schemas.openxmlformats.org/officeDocument/2006/relationships/chart" Target="../charts/chart111.xml"/><Relationship Id="rId115" Type="http://schemas.openxmlformats.org/officeDocument/2006/relationships/chart" Target="../charts/chart116.xml"/><Relationship Id="rId131" Type="http://schemas.openxmlformats.org/officeDocument/2006/relationships/chart" Target="../charts/chart132.xml"/><Relationship Id="rId136" Type="http://schemas.openxmlformats.org/officeDocument/2006/relationships/chart" Target="../charts/chart137.xml"/><Relationship Id="rId157" Type="http://schemas.openxmlformats.org/officeDocument/2006/relationships/chart" Target="../charts/chart158.xml"/><Relationship Id="rId61" Type="http://schemas.openxmlformats.org/officeDocument/2006/relationships/chart" Target="../charts/chart62.xml"/><Relationship Id="rId82" Type="http://schemas.openxmlformats.org/officeDocument/2006/relationships/chart" Target="../charts/chart83.xml"/><Relationship Id="rId152" Type="http://schemas.openxmlformats.org/officeDocument/2006/relationships/chart" Target="../charts/chart153.xml"/><Relationship Id="rId19" Type="http://schemas.openxmlformats.org/officeDocument/2006/relationships/chart" Target="../charts/chart20.xml"/><Relationship Id="rId14" Type="http://schemas.openxmlformats.org/officeDocument/2006/relationships/chart" Target="../charts/chart15.xml"/><Relationship Id="rId30" Type="http://schemas.openxmlformats.org/officeDocument/2006/relationships/chart" Target="../charts/chart31.xml"/><Relationship Id="rId35" Type="http://schemas.openxmlformats.org/officeDocument/2006/relationships/chart" Target="../charts/chart36.xml"/><Relationship Id="rId56" Type="http://schemas.openxmlformats.org/officeDocument/2006/relationships/chart" Target="../charts/chart57.xml"/><Relationship Id="rId77" Type="http://schemas.openxmlformats.org/officeDocument/2006/relationships/chart" Target="../charts/chart78.xml"/><Relationship Id="rId100" Type="http://schemas.openxmlformats.org/officeDocument/2006/relationships/chart" Target="../charts/chart101.xml"/><Relationship Id="rId105" Type="http://schemas.openxmlformats.org/officeDocument/2006/relationships/chart" Target="../charts/chart106.xml"/><Relationship Id="rId126" Type="http://schemas.openxmlformats.org/officeDocument/2006/relationships/chart" Target="../charts/chart127.xml"/><Relationship Id="rId147" Type="http://schemas.openxmlformats.org/officeDocument/2006/relationships/chart" Target="../charts/chart148.xml"/><Relationship Id="rId8" Type="http://schemas.openxmlformats.org/officeDocument/2006/relationships/chart" Target="../charts/chart9.xml"/><Relationship Id="rId51" Type="http://schemas.openxmlformats.org/officeDocument/2006/relationships/chart" Target="../charts/chart52.xml"/><Relationship Id="rId72" Type="http://schemas.openxmlformats.org/officeDocument/2006/relationships/chart" Target="../charts/chart73.xml"/><Relationship Id="rId93" Type="http://schemas.openxmlformats.org/officeDocument/2006/relationships/chart" Target="../charts/chart94.xml"/><Relationship Id="rId98" Type="http://schemas.openxmlformats.org/officeDocument/2006/relationships/chart" Target="../charts/chart99.xml"/><Relationship Id="rId121" Type="http://schemas.openxmlformats.org/officeDocument/2006/relationships/chart" Target="../charts/chart122.xml"/><Relationship Id="rId142" Type="http://schemas.openxmlformats.org/officeDocument/2006/relationships/chart" Target="../charts/chart143.xml"/><Relationship Id="rId3" Type="http://schemas.openxmlformats.org/officeDocument/2006/relationships/chart" Target="../charts/chart4.xml"/><Relationship Id="rId25" Type="http://schemas.openxmlformats.org/officeDocument/2006/relationships/chart" Target="../charts/chart26.xml"/><Relationship Id="rId46" Type="http://schemas.openxmlformats.org/officeDocument/2006/relationships/chart" Target="../charts/chart47.xml"/><Relationship Id="rId67" Type="http://schemas.openxmlformats.org/officeDocument/2006/relationships/chart" Target="../charts/chart68.xml"/><Relationship Id="rId116" Type="http://schemas.openxmlformats.org/officeDocument/2006/relationships/chart" Target="../charts/chart117.xml"/><Relationship Id="rId137" Type="http://schemas.openxmlformats.org/officeDocument/2006/relationships/chart" Target="../charts/chart138.xml"/><Relationship Id="rId158" Type="http://schemas.openxmlformats.org/officeDocument/2006/relationships/chart" Target="../charts/chart159.xml"/><Relationship Id="rId20" Type="http://schemas.openxmlformats.org/officeDocument/2006/relationships/chart" Target="../charts/chart21.xml"/><Relationship Id="rId41" Type="http://schemas.openxmlformats.org/officeDocument/2006/relationships/chart" Target="../charts/chart42.xml"/><Relationship Id="rId62" Type="http://schemas.openxmlformats.org/officeDocument/2006/relationships/chart" Target="../charts/chart63.xml"/><Relationship Id="rId83" Type="http://schemas.openxmlformats.org/officeDocument/2006/relationships/chart" Target="../charts/chart84.xml"/><Relationship Id="rId88" Type="http://schemas.openxmlformats.org/officeDocument/2006/relationships/chart" Target="../charts/chart89.xml"/><Relationship Id="rId111" Type="http://schemas.openxmlformats.org/officeDocument/2006/relationships/chart" Target="../charts/chart112.xml"/><Relationship Id="rId132" Type="http://schemas.openxmlformats.org/officeDocument/2006/relationships/chart" Target="../charts/chart133.xml"/><Relationship Id="rId153" Type="http://schemas.openxmlformats.org/officeDocument/2006/relationships/chart" Target="../charts/chart154.xml"/><Relationship Id="rId15" Type="http://schemas.openxmlformats.org/officeDocument/2006/relationships/chart" Target="../charts/chart16.xml"/><Relationship Id="rId36" Type="http://schemas.openxmlformats.org/officeDocument/2006/relationships/chart" Target="../charts/chart37.xml"/><Relationship Id="rId57" Type="http://schemas.openxmlformats.org/officeDocument/2006/relationships/chart" Target="../charts/chart58.xml"/><Relationship Id="rId106" Type="http://schemas.openxmlformats.org/officeDocument/2006/relationships/chart" Target="../charts/chart107.xml"/><Relationship Id="rId127" Type="http://schemas.openxmlformats.org/officeDocument/2006/relationships/chart" Target="../charts/chart128.xml"/><Relationship Id="rId10" Type="http://schemas.openxmlformats.org/officeDocument/2006/relationships/chart" Target="../charts/chart11.xml"/><Relationship Id="rId31" Type="http://schemas.openxmlformats.org/officeDocument/2006/relationships/chart" Target="../charts/chart32.xml"/><Relationship Id="rId52" Type="http://schemas.openxmlformats.org/officeDocument/2006/relationships/chart" Target="../charts/chart53.xml"/><Relationship Id="rId73" Type="http://schemas.openxmlformats.org/officeDocument/2006/relationships/chart" Target="../charts/chart74.xml"/><Relationship Id="rId78" Type="http://schemas.openxmlformats.org/officeDocument/2006/relationships/chart" Target="../charts/chart79.xml"/><Relationship Id="rId94" Type="http://schemas.openxmlformats.org/officeDocument/2006/relationships/chart" Target="../charts/chart95.xml"/><Relationship Id="rId99" Type="http://schemas.openxmlformats.org/officeDocument/2006/relationships/chart" Target="../charts/chart100.xml"/><Relationship Id="rId101" Type="http://schemas.openxmlformats.org/officeDocument/2006/relationships/chart" Target="../charts/chart102.xml"/><Relationship Id="rId122" Type="http://schemas.openxmlformats.org/officeDocument/2006/relationships/chart" Target="../charts/chart123.xml"/><Relationship Id="rId143" Type="http://schemas.openxmlformats.org/officeDocument/2006/relationships/chart" Target="../charts/chart144.xml"/><Relationship Id="rId148" Type="http://schemas.openxmlformats.org/officeDocument/2006/relationships/chart" Target="../charts/chart149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Relationship Id="rId26" Type="http://schemas.openxmlformats.org/officeDocument/2006/relationships/chart" Target="../charts/chart27.xml"/><Relationship Id="rId47" Type="http://schemas.openxmlformats.org/officeDocument/2006/relationships/chart" Target="../charts/chart48.xml"/><Relationship Id="rId68" Type="http://schemas.openxmlformats.org/officeDocument/2006/relationships/chart" Target="../charts/chart69.xml"/><Relationship Id="rId89" Type="http://schemas.openxmlformats.org/officeDocument/2006/relationships/chart" Target="../charts/chart90.xml"/><Relationship Id="rId112" Type="http://schemas.openxmlformats.org/officeDocument/2006/relationships/chart" Target="../charts/chart113.xml"/><Relationship Id="rId133" Type="http://schemas.openxmlformats.org/officeDocument/2006/relationships/chart" Target="../charts/chart134.xml"/><Relationship Id="rId154" Type="http://schemas.openxmlformats.org/officeDocument/2006/relationships/chart" Target="../charts/chart155.xml"/><Relationship Id="rId16" Type="http://schemas.openxmlformats.org/officeDocument/2006/relationships/chart" Target="../charts/chart17.xml"/><Relationship Id="rId37" Type="http://schemas.openxmlformats.org/officeDocument/2006/relationships/chart" Target="../charts/chart38.xml"/><Relationship Id="rId58" Type="http://schemas.openxmlformats.org/officeDocument/2006/relationships/chart" Target="../charts/chart59.xml"/><Relationship Id="rId79" Type="http://schemas.openxmlformats.org/officeDocument/2006/relationships/chart" Target="../charts/chart80.xml"/><Relationship Id="rId102" Type="http://schemas.openxmlformats.org/officeDocument/2006/relationships/chart" Target="../charts/chart103.xml"/><Relationship Id="rId123" Type="http://schemas.openxmlformats.org/officeDocument/2006/relationships/chart" Target="../charts/chart124.xml"/><Relationship Id="rId144" Type="http://schemas.openxmlformats.org/officeDocument/2006/relationships/chart" Target="../charts/chart145.xml"/><Relationship Id="rId90" Type="http://schemas.openxmlformats.org/officeDocument/2006/relationships/chart" Target="../charts/chart91.xml"/><Relationship Id="rId27" Type="http://schemas.openxmlformats.org/officeDocument/2006/relationships/chart" Target="../charts/chart28.xml"/><Relationship Id="rId48" Type="http://schemas.openxmlformats.org/officeDocument/2006/relationships/chart" Target="../charts/chart49.xml"/><Relationship Id="rId69" Type="http://schemas.openxmlformats.org/officeDocument/2006/relationships/chart" Target="../charts/chart70.xml"/><Relationship Id="rId113" Type="http://schemas.openxmlformats.org/officeDocument/2006/relationships/chart" Target="../charts/chart114.xml"/><Relationship Id="rId134" Type="http://schemas.openxmlformats.org/officeDocument/2006/relationships/chart" Target="../charts/chart13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990600</xdr:colOff>
      <xdr:row>105</xdr:row>
      <xdr:rowOff>66675</xdr:rowOff>
    </xdr:from>
    <xdr:to>
      <xdr:col>8</xdr:col>
      <xdr:colOff>257175</xdr:colOff>
      <xdr:row>127</xdr:row>
      <xdr:rowOff>104775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64</xdr:row>
      <xdr:rowOff>9525</xdr:rowOff>
    </xdr:from>
    <xdr:to>
      <xdr:col>8</xdr:col>
      <xdr:colOff>914400</xdr:colOff>
      <xdr:row>78</xdr:row>
      <xdr:rowOff>95250</xdr:rowOff>
    </xdr:to>
    <xdr:graphicFrame macro="">
      <xdr:nvGraphicFramePr>
        <xdr:cNvPr id="35110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276225</xdr:colOff>
      <xdr:row>59</xdr:row>
      <xdr:rowOff>180975</xdr:rowOff>
    </xdr:from>
    <xdr:to>
      <xdr:col>14</xdr:col>
      <xdr:colOff>276225</xdr:colOff>
      <xdr:row>80</xdr:row>
      <xdr:rowOff>133350</xdr:rowOff>
    </xdr:to>
    <xdr:graphicFrame macro="">
      <xdr:nvGraphicFramePr>
        <xdr:cNvPr id="35111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180975</xdr:colOff>
      <xdr:row>5</xdr:row>
      <xdr:rowOff>228600</xdr:rowOff>
    </xdr:from>
    <xdr:to>
      <xdr:col>24</xdr:col>
      <xdr:colOff>476250</xdr:colOff>
      <xdr:row>19</xdr:row>
      <xdr:rowOff>114300</xdr:rowOff>
    </xdr:to>
    <xdr:graphicFrame macro="">
      <xdr:nvGraphicFramePr>
        <xdr:cNvPr id="35112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209550</xdr:colOff>
      <xdr:row>20</xdr:row>
      <xdr:rowOff>38100</xdr:rowOff>
    </xdr:from>
    <xdr:to>
      <xdr:col>24</xdr:col>
      <xdr:colOff>495300</xdr:colOff>
      <xdr:row>37</xdr:row>
      <xdr:rowOff>66675</xdr:rowOff>
    </xdr:to>
    <xdr:graphicFrame macro="">
      <xdr:nvGraphicFramePr>
        <xdr:cNvPr id="35113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123825</xdr:colOff>
      <xdr:row>39</xdr:row>
      <xdr:rowOff>123825</xdr:rowOff>
    </xdr:from>
    <xdr:to>
      <xdr:col>24</xdr:col>
      <xdr:colOff>257175</xdr:colOff>
      <xdr:row>53</xdr:row>
      <xdr:rowOff>28575</xdr:rowOff>
    </xdr:to>
    <xdr:graphicFrame macro="">
      <xdr:nvGraphicFramePr>
        <xdr:cNvPr id="35114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64</xdr:row>
      <xdr:rowOff>9525</xdr:rowOff>
    </xdr:from>
    <xdr:to>
      <xdr:col>8</xdr:col>
      <xdr:colOff>914400</xdr:colOff>
      <xdr:row>78</xdr:row>
      <xdr:rowOff>95250</xdr:rowOff>
    </xdr:to>
    <xdr:graphicFrame macro="">
      <xdr:nvGraphicFramePr>
        <xdr:cNvPr id="7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276225</xdr:colOff>
      <xdr:row>59</xdr:row>
      <xdr:rowOff>180975</xdr:rowOff>
    </xdr:from>
    <xdr:to>
      <xdr:col>14</xdr:col>
      <xdr:colOff>276225</xdr:colOff>
      <xdr:row>80</xdr:row>
      <xdr:rowOff>133350</xdr:rowOff>
    </xdr:to>
    <xdr:graphicFrame macro="">
      <xdr:nvGraphicFramePr>
        <xdr:cNvPr id="8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19</xdr:col>
      <xdr:colOff>180975</xdr:colOff>
      <xdr:row>5</xdr:row>
      <xdr:rowOff>228600</xdr:rowOff>
    </xdr:from>
    <xdr:to>
      <xdr:col>24</xdr:col>
      <xdr:colOff>476250</xdr:colOff>
      <xdr:row>19</xdr:row>
      <xdr:rowOff>114300</xdr:rowOff>
    </xdr:to>
    <xdr:graphicFrame macro="">
      <xdr:nvGraphicFramePr>
        <xdr:cNvPr id="9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209550</xdr:colOff>
      <xdr:row>20</xdr:row>
      <xdr:rowOff>38100</xdr:rowOff>
    </xdr:from>
    <xdr:to>
      <xdr:col>24</xdr:col>
      <xdr:colOff>495300</xdr:colOff>
      <xdr:row>37</xdr:row>
      <xdr:rowOff>66675</xdr:rowOff>
    </xdr:to>
    <xdr:graphicFrame macro="">
      <xdr:nvGraphicFramePr>
        <xdr:cNvPr id="10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19</xdr:col>
      <xdr:colOff>123825</xdr:colOff>
      <xdr:row>39</xdr:row>
      <xdr:rowOff>123825</xdr:rowOff>
    </xdr:from>
    <xdr:to>
      <xdr:col>24</xdr:col>
      <xdr:colOff>257175</xdr:colOff>
      <xdr:row>53</xdr:row>
      <xdr:rowOff>28575</xdr:rowOff>
    </xdr:to>
    <xdr:graphicFrame macro="">
      <xdr:nvGraphicFramePr>
        <xdr:cNvPr id="11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0</xdr:colOff>
      <xdr:row>67</xdr:row>
      <xdr:rowOff>9525</xdr:rowOff>
    </xdr:from>
    <xdr:to>
      <xdr:col>8</xdr:col>
      <xdr:colOff>914400</xdr:colOff>
      <xdr:row>81</xdr:row>
      <xdr:rowOff>95250</xdr:rowOff>
    </xdr:to>
    <xdr:graphicFrame macro="">
      <xdr:nvGraphicFramePr>
        <xdr:cNvPr id="12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276225</xdr:colOff>
      <xdr:row>62</xdr:row>
      <xdr:rowOff>180975</xdr:rowOff>
    </xdr:from>
    <xdr:to>
      <xdr:col>14</xdr:col>
      <xdr:colOff>276225</xdr:colOff>
      <xdr:row>83</xdr:row>
      <xdr:rowOff>133350</xdr:rowOff>
    </xdr:to>
    <xdr:graphicFrame macro="">
      <xdr:nvGraphicFramePr>
        <xdr:cNvPr id="1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19</xdr:col>
      <xdr:colOff>180975</xdr:colOff>
      <xdr:row>5</xdr:row>
      <xdr:rowOff>228600</xdr:rowOff>
    </xdr:from>
    <xdr:to>
      <xdr:col>24</xdr:col>
      <xdr:colOff>476250</xdr:colOff>
      <xdr:row>19</xdr:row>
      <xdr:rowOff>114300</xdr:rowOff>
    </xdr:to>
    <xdr:graphicFrame macro="">
      <xdr:nvGraphicFramePr>
        <xdr:cNvPr id="14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19</xdr:col>
      <xdr:colOff>209550</xdr:colOff>
      <xdr:row>20</xdr:row>
      <xdr:rowOff>38100</xdr:rowOff>
    </xdr:from>
    <xdr:to>
      <xdr:col>24</xdr:col>
      <xdr:colOff>495300</xdr:colOff>
      <xdr:row>40</xdr:row>
      <xdr:rowOff>66675</xdr:rowOff>
    </xdr:to>
    <xdr:graphicFrame macro="">
      <xdr:nvGraphicFramePr>
        <xdr:cNvPr id="15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19</xdr:col>
      <xdr:colOff>123825</xdr:colOff>
      <xdr:row>42</xdr:row>
      <xdr:rowOff>123825</xdr:rowOff>
    </xdr:from>
    <xdr:to>
      <xdr:col>24</xdr:col>
      <xdr:colOff>257175</xdr:colOff>
      <xdr:row>56</xdr:row>
      <xdr:rowOff>28575</xdr:rowOff>
    </xdr:to>
    <xdr:graphicFrame macro="">
      <xdr:nvGraphicFramePr>
        <xdr:cNvPr id="16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</xdr:col>
      <xdr:colOff>0</xdr:colOff>
      <xdr:row>67</xdr:row>
      <xdr:rowOff>9525</xdr:rowOff>
    </xdr:from>
    <xdr:to>
      <xdr:col>8</xdr:col>
      <xdr:colOff>914400</xdr:colOff>
      <xdr:row>81</xdr:row>
      <xdr:rowOff>95250</xdr:rowOff>
    </xdr:to>
    <xdr:graphicFrame macro="">
      <xdr:nvGraphicFramePr>
        <xdr:cNvPr id="17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9</xdr:col>
      <xdr:colOff>276225</xdr:colOff>
      <xdr:row>62</xdr:row>
      <xdr:rowOff>180975</xdr:rowOff>
    </xdr:from>
    <xdr:to>
      <xdr:col>14</xdr:col>
      <xdr:colOff>276225</xdr:colOff>
      <xdr:row>83</xdr:row>
      <xdr:rowOff>133350</xdr:rowOff>
    </xdr:to>
    <xdr:graphicFrame macro="">
      <xdr:nvGraphicFramePr>
        <xdr:cNvPr id="18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19</xdr:col>
      <xdr:colOff>180975</xdr:colOff>
      <xdr:row>5</xdr:row>
      <xdr:rowOff>228600</xdr:rowOff>
    </xdr:from>
    <xdr:to>
      <xdr:col>24</xdr:col>
      <xdr:colOff>476250</xdr:colOff>
      <xdr:row>19</xdr:row>
      <xdr:rowOff>114300</xdr:rowOff>
    </xdr:to>
    <xdr:graphicFrame macro="">
      <xdr:nvGraphicFramePr>
        <xdr:cNvPr id="19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19</xdr:col>
      <xdr:colOff>209550</xdr:colOff>
      <xdr:row>20</xdr:row>
      <xdr:rowOff>38100</xdr:rowOff>
    </xdr:from>
    <xdr:to>
      <xdr:col>24</xdr:col>
      <xdr:colOff>495300</xdr:colOff>
      <xdr:row>40</xdr:row>
      <xdr:rowOff>66675</xdr:rowOff>
    </xdr:to>
    <xdr:graphicFrame macro="">
      <xdr:nvGraphicFramePr>
        <xdr:cNvPr id="20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19</xdr:col>
      <xdr:colOff>123825</xdr:colOff>
      <xdr:row>42</xdr:row>
      <xdr:rowOff>123825</xdr:rowOff>
    </xdr:from>
    <xdr:to>
      <xdr:col>24</xdr:col>
      <xdr:colOff>257175</xdr:colOff>
      <xdr:row>56</xdr:row>
      <xdr:rowOff>28575</xdr:rowOff>
    </xdr:to>
    <xdr:graphicFrame macro="">
      <xdr:nvGraphicFramePr>
        <xdr:cNvPr id="21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0</xdr:colOff>
      <xdr:row>64</xdr:row>
      <xdr:rowOff>9525</xdr:rowOff>
    </xdr:from>
    <xdr:to>
      <xdr:col>8</xdr:col>
      <xdr:colOff>914400</xdr:colOff>
      <xdr:row>78</xdr:row>
      <xdr:rowOff>95250</xdr:rowOff>
    </xdr:to>
    <xdr:graphicFrame macro="">
      <xdr:nvGraphicFramePr>
        <xdr:cNvPr id="22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276225</xdr:colOff>
      <xdr:row>59</xdr:row>
      <xdr:rowOff>180975</xdr:rowOff>
    </xdr:from>
    <xdr:to>
      <xdr:col>14</xdr:col>
      <xdr:colOff>276225</xdr:colOff>
      <xdr:row>80</xdr:row>
      <xdr:rowOff>133350</xdr:rowOff>
    </xdr:to>
    <xdr:graphicFrame macro="">
      <xdr:nvGraphicFramePr>
        <xdr:cNvPr id="2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19</xdr:col>
      <xdr:colOff>180975</xdr:colOff>
      <xdr:row>5</xdr:row>
      <xdr:rowOff>228600</xdr:rowOff>
    </xdr:from>
    <xdr:to>
      <xdr:col>24</xdr:col>
      <xdr:colOff>476250</xdr:colOff>
      <xdr:row>19</xdr:row>
      <xdr:rowOff>114300</xdr:rowOff>
    </xdr:to>
    <xdr:graphicFrame macro="">
      <xdr:nvGraphicFramePr>
        <xdr:cNvPr id="24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19</xdr:col>
      <xdr:colOff>209550</xdr:colOff>
      <xdr:row>20</xdr:row>
      <xdr:rowOff>38100</xdr:rowOff>
    </xdr:from>
    <xdr:to>
      <xdr:col>24</xdr:col>
      <xdr:colOff>495300</xdr:colOff>
      <xdr:row>37</xdr:row>
      <xdr:rowOff>66675</xdr:rowOff>
    </xdr:to>
    <xdr:graphicFrame macro="">
      <xdr:nvGraphicFramePr>
        <xdr:cNvPr id="25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19</xdr:col>
      <xdr:colOff>123825</xdr:colOff>
      <xdr:row>39</xdr:row>
      <xdr:rowOff>123825</xdr:rowOff>
    </xdr:from>
    <xdr:to>
      <xdr:col>24</xdr:col>
      <xdr:colOff>257175</xdr:colOff>
      <xdr:row>53</xdr:row>
      <xdr:rowOff>28575</xdr:rowOff>
    </xdr:to>
    <xdr:graphicFrame macro="">
      <xdr:nvGraphicFramePr>
        <xdr:cNvPr id="26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0</xdr:colOff>
      <xdr:row>64</xdr:row>
      <xdr:rowOff>9525</xdr:rowOff>
    </xdr:from>
    <xdr:to>
      <xdr:col>8</xdr:col>
      <xdr:colOff>914400</xdr:colOff>
      <xdr:row>78</xdr:row>
      <xdr:rowOff>95250</xdr:rowOff>
    </xdr:to>
    <xdr:graphicFrame macro="">
      <xdr:nvGraphicFramePr>
        <xdr:cNvPr id="27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9</xdr:col>
      <xdr:colOff>276225</xdr:colOff>
      <xdr:row>59</xdr:row>
      <xdr:rowOff>180975</xdr:rowOff>
    </xdr:from>
    <xdr:to>
      <xdr:col>14</xdr:col>
      <xdr:colOff>276225</xdr:colOff>
      <xdr:row>80</xdr:row>
      <xdr:rowOff>133350</xdr:rowOff>
    </xdr:to>
    <xdr:graphicFrame macro="">
      <xdr:nvGraphicFramePr>
        <xdr:cNvPr id="28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19</xdr:col>
      <xdr:colOff>180975</xdr:colOff>
      <xdr:row>5</xdr:row>
      <xdr:rowOff>228600</xdr:rowOff>
    </xdr:from>
    <xdr:to>
      <xdr:col>24</xdr:col>
      <xdr:colOff>476250</xdr:colOff>
      <xdr:row>19</xdr:row>
      <xdr:rowOff>114300</xdr:rowOff>
    </xdr:to>
    <xdr:graphicFrame macro="">
      <xdr:nvGraphicFramePr>
        <xdr:cNvPr id="29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19</xdr:col>
      <xdr:colOff>209550</xdr:colOff>
      <xdr:row>20</xdr:row>
      <xdr:rowOff>38100</xdr:rowOff>
    </xdr:from>
    <xdr:to>
      <xdr:col>24</xdr:col>
      <xdr:colOff>495300</xdr:colOff>
      <xdr:row>37</xdr:row>
      <xdr:rowOff>66675</xdr:rowOff>
    </xdr:to>
    <xdr:graphicFrame macro="">
      <xdr:nvGraphicFramePr>
        <xdr:cNvPr id="30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19</xdr:col>
      <xdr:colOff>123825</xdr:colOff>
      <xdr:row>39</xdr:row>
      <xdr:rowOff>123825</xdr:rowOff>
    </xdr:from>
    <xdr:to>
      <xdr:col>24</xdr:col>
      <xdr:colOff>257175</xdr:colOff>
      <xdr:row>53</xdr:row>
      <xdr:rowOff>28575</xdr:rowOff>
    </xdr:to>
    <xdr:graphicFrame macro="">
      <xdr:nvGraphicFramePr>
        <xdr:cNvPr id="31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6</xdr:col>
      <xdr:colOff>0</xdr:colOff>
      <xdr:row>67</xdr:row>
      <xdr:rowOff>9525</xdr:rowOff>
    </xdr:from>
    <xdr:to>
      <xdr:col>8</xdr:col>
      <xdr:colOff>914400</xdr:colOff>
      <xdr:row>81</xdr:row>
      <xdr:rowOff>95250</xdr:rowOff>
    </xdr:to>
    <xdr:graphicFrame macro="">
      <xdr:nvGraphicFramePr>
        <xdr:cNvPr id="32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9</xdr:col>
      <xdr:colOff>276225</xdr:colOff>
      <xdr:row>62</xdr:row>
      <xdr:rowOff>180975</xdr:rowOff>
    </xdr:from>
    <xdr:to>
      <xdr:col>14</xdr:col>
      <xdr:colOff>276225</xdr:colOff>
      <xdr:row>83</xdr:row>
      <xdr:rowOff>133350</xdr:rowOff>
    </xdr:to>
    <xdr:graphicFrame macro="">
      <xdr:nvGraphicFramePr>
        <xdr:cNvPr id="3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19</xdr:col>
      <xdr:colOff>180975</xdr:colOff>
      <xdr:row>5</xdr:row>
      <xdr:rowOff>228600</xdr:rowOff>
    </xdr:from>
    <xdr:to>
      <xdr:col>24</xdr:col>
      <xdr:colOff>476250</xdr:colOff>
      <xdr:row>19</xdr:row>
      <xdr:rowOff>114300</xdr:rowOff>
    </xdr:to>
    <xdr:graphicFrame macro="">
      <xdr:nvGraphicFramePr>
        <xdr:cNvPr id="34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19</xdr:col>
      <xdr:colOff>209550</xdr:colOff>
      <xdr:row>20</xdr:row>
      <xdr:rowOff>38100</xdr:rowOff>
    </xdr:from>
    <xdr:to>
      <xdr:col>24</xdr:col>
      <xdr:colOff>495300</xdr:colOff>
      <xdr:row>40</xdr:row>
      <xdr:rowOff>66675</xdr:rowOff>
    </xdr:to>
    <xdr:graphicFrame macro="">
      <xdr:nvGraphicFramePr>
        <xdr:cNvPr id="35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19</xdr:col>
      <xdr:colOff>123825</xdr:colOff>
      <xdr:row>42</xdr:row>
      <xdr:rowOff>123825</xdr:rowOff>
    </xdr:from>
    <xdr:to>
      <xdr:col>24</xdr:col>
      <xdr:colOff>257175</xdr:colOff>
      <xdr:row>56</xdr:row>
      <xdr:rowOff>28575</xdr:rowOff>
    </xdr:to>
    <xdr:graphicFrame macro="">
      <xdr:nvGraphicFramePr>
        <xdr:cNvPr id="36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6</xdr:col>
      <xdr:colOff>0</xdr:colOff>
      <xdr:row>67</xdr:row>
      <xdr:rowOff>9525</xdr:rowOff>
    </xdr:from>
    <xdr:to>
      <xdr:col>8</xdr:col>
      <xdr:colOff>914400</xdr:colOff>
      <xdr:row>81</xdr:row>
      <xdr:rowOff>95250</xdr:rowOff>
    </xdr:to>
    <xdr:graphicFrame macro="">
      <xdr:nvGraphicFramePr>
        <xdr:cNvPr id="37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9</xdr:col>
      <xdr:colOff>276225</xdr:colOff>
      <xdr:row>62</xdr:row>
      <xdr:rowOff>180975</xdr:rowOff>
    </xdr:from>
    <xdr:to>
      <xdr:col>14</xdr:col>
      <xdr:colOff>276225</xdr:colOff>
      <xdr:row>83</xdr:row>
      <xdr:rowOff>133350</xdr:rowOff>
    </xdr:to>
    <xdr:graphicFrame macro="">
      <xdr:nvGraphicFramePr>
        <xdr:cNvPr id="38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19</xdr:col>
      <xdr:colOff>180975</xdr:colOff>
      <xdr:row>5</xdr:row>
      <xdr:rowOff>228600</xdr:rowOff>
    </xdr:from>
    <xdr:to>
      <xdr:col>24</xdr:col>
      <xdr:colOff>476250</xdr:colOff>
      <xdr:row>19</xdr:row>
      <xdr:rowOff>114300</xdr:rowOff>
    </xdr:to>
    <xdr:graphicFrame macro="">
      <xdr:nvGraphicFramePr>
        <xdr:cNvPr id="39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19</xdr:col>
      <xdr:colOff>209550</xdr:colOff>
      <xdr:row>20</xdr:row>
      <xdr:rowOff>38100</xdr:rowOff>
    </xdr:from>
    <xdr:to>
      <xdr:col>24</xdr:col>
      <xdr:colOff>495300</xdr:colOff>
      <xdr:row>40</xdr:row>
      <xdr:rowOff>66675</xdr:rowOff>
    </xdr:to>
    <xdr:graphicFrame macro="">
      <xdr:nvGraphicFramePr>
        <xdr:cNvPr id="40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19</xdr:col>
      <xdr:colOff>123825</xdr:colOff>
      <xdr:row>42</xdr:row>
      <xdr:rowOff>123825</xdr:rowOff>
    </xdr:from>
    <xdr:to>
      <xdr:col>24</xdr:col>
      <xdr:colOff>257175</xdr:colOff>
      <xdr:row>56</xdr:row>
      <xdr:rowOff>28575</xdr:rowOff>
    </xdr:to>
    <xdr:graphicFrame macro="">
      <xdr:nvGraphicFramePr>
        <xdr:cNvPr id="41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6</xdr:col>
      <xdr:colOff>0</xdr:colOff>
      <xdr:row>64</xdr:row>
      <xdr:rowOff>9525</xdr:rowOff>
    </xdr:from>
    <xdr:to>
      <xdr:col>8</xdr:col>
      <xdr:colOff>914400</xdr:colOff>
      <xdr:row>78</xdr:row>
      <xdr:rowOff>95250</xdr:rowOff>
    </xdr:to>
    <xdr:graphicFrame macro="">
      <xdr:nvGraphicFramePr>
        <xdr:cNvPr id="42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9</xdr:col>
      <xdr:colOff>276225</xdr:colOff>
      <xdr:row>59</xdr:row>
      <xdr:rowOff>180975</xdr:rowOff>
    </xdr:from>
    <xdr:to>
      <xdr:col>14</xdr:col>
      <xdr:colOff>276225</xdr:colOff>
      <xdr:row>80</xdr:row>
      <xdr:rowOff>133350</xdr:rowOff>
    </xdr:to>
    <xdr:graphicFrame macro="">
      <xdr:nvGraphicFramePr>
        <xdr:cNvPr id="4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19</xdr:col>
      <xdr:colOff>180975</xdr:colOff>
      <xdr:row>5</xdr:row>
      <xdr:rowOff>228600</xdr:rowOff>
    </xdr:from>
    <xdr:to>
      <xdr:col>24</xdr:col>
      <xdr:colOff>476250</xdr:colOff>
      <xdr:row>19</xdr:row>
      <xdr:rowOff>114300</xdr:rowOff>
    </xdr:to>
    <xdr:graphicFrame macro="">
      <xdr:nvGraphicFramePr>
        <xdr:cNvPr id="44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19</xdr:col>
      <xdr:colOff>209550</xdr:colOff>
      <xdr:row>20</xdr:row>
      <xdr:rowOff>38100</xdr:rowOff>
    </xdr:from>
    <xdr:to>
      <xdr:col>24</xdr:col>
      <xdr:colOff>495300</xdr:colOff>
      <xdr:row>37</xdr:row>
      <xdr:rowOff>66675</xdr:rowOff>
    </xdr:to>
    <xdr:graphicFrame macro="">
      <xdr:nvGraphicFramePr>
        <xdr:cNvPr id="45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19</xdr:col>
      <xdr:colOff>123825</xdr:colOff>
      <xdr:row>39</xdr:row>
      <xdr:rowOff>123825</xdr:rowOff>
    </xdr:from>
    <xdr:to>
      <xdr:col>24</xdr:col>
      <xdr:colOff>257175</xdr:colOff>
      <xdr:row>53</xdr:row>
      <xdr:rowOff>28575</xdr:rowOff>
    </xdr:to>
    <xdr:graphicFrame macro="">
      <xdr:nvGraphicFramePr>
        <xdr:cNvPr id="46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6</xdr:col>
      <xdr:colOff>0</xdr:colOff>
      <xdr:row>64</xdr:row>
      <xdr:rowOff>9525</xdr:rowOff>
    </xdr:from>
    <xdr:to>
      <xdr:col>8</xdr:col>
      <xdr:colOff>914400</xdr:colOff>
      <xdr:row>78</xdr:row>
      <xdr:rowOff>95250</xdr:rowOff>
    </xdr:to>
    <xdr:graphicFrame macro="">
      <xdr:nvGraphicFramePr>
        <xdr:cNvPr id="47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9</xdr:col>
      <xdr:colOff>276225</xdr:colOff>
      <xdr:row>59</xdr:row>
      <xdr:rowOff>180975</xdr:rowOff>
    </xdr:from>
    <xdr:to>
      <xdr:col>14</xdr:col>
      <xdr:colOff>276225</xdr:colOff>
      <xdr:row>80</xdr:row>
      <xdr:rowOff>133350</xdr:rowOff>
    </xdr:to>
    <xdr:graphicFrame macro="">
      <xdr:nvGraphicFramePr>
        <xdr:cNvPr id="48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19</xdr:col>
      <xdr:colOff>180975</xdr:colOff>
      <xdr:row>5</xdr:row>
      <xdr:rowOff>228600</xdr:rowOff>
    </xdr:from>
    <xdr:to>
      <xdr:col>24</xdr:col>
      <xdr:colOff>476250</xdr:colOff>
      <xdr:row>19</xdr:row>
      <xdr:rowOff>114300</xdr:rowOff>
    </xdr:to>
    <xdr:graphicFrame macro="">
      <xdr:nvGraphicFramePr>
        <xdr:cNvPr id="49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19</xdr:col>
      <xdr:colOff>209550</xdr:colOff>
      <xdr:row>20</xdr:row>
      <xdr:rowOff>38100</xdr:rowOff>
    </xdr:from>
    <xdr:to>
      <xdr:col>24</xdr:col>
      <xdr:colOff>495300</xdr:colOff>
      <xdr:row>37</xdr:row>
      <xdr:rowOff>66675</xdr:rowOff>
    </xdr:to>
    <xdr:graphicFrame macro="">
      <xdr:nvGraphicFramePr>
        <xdr:cNvPr id="50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19</xdr:col>
      <xdr:colOff>123825</xdr:colOff>
      <xdr:row>39</xdr:row>
      <xdr:rowOff>123825</xdr:rowOff>
    </xdr:from>
    <xdr:to>
      <xdr:col>24</xdr:col>
      <xdr:colOff>257175</xdr:colOff>
      <xdr:row>53</xdr:row>
      <xdr:rowOff>28575</xdr:rowOff>
    </xdr:to>
    <xdr:graphicFrame macro="">
      <xdr:nvGraphicFramePr>
        <xdr:cNvPr id="51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6</xdr:col>
      <xdr:colOff>0</xdr:colOff>
      <xdr:row>67</xdr:row>
      <xdr:rowOff>9525</xdr:rowOff>
    </xdr:from>
    <xdr:to>
      <xdr:col>8</xdr:col>
      <xdr:colOff>914400</xdr:colOff>
      <xdr:row>81</xdr:row>
      <xdr:rowOff>95250</xdr:rowOff>
    </xdr:to>
    <xdr:graphicFrame macro="">
      <xdr:nvGraphicFramePr>
        <xdr:cNvPr id="52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9</xdr:col>
      <xdr:colOff>276225</xdr:colOff>
      <xdr:row>62</xdr:row>
      <xdr:rowOff>180975</xdr:rowOff>
    </xdr:from>
    <xdr:to>
      <xdr:col>14</xdr:col>
      <xdr:colOff>276225</xdr:colOff>
      <xdr:row>83</xdr:row>
      <xdr:rowOff>133350</xdr:rowOff>
    </xdr:to>
    <xdr:graphicFrame macro="">
      <xdr:nvGraphicFramePr>
        <xdr:cNvPr id="5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19</xdr:col>
      <xdr:colOff>180975</xdr:colOff>
      <xdr:row>5</xdr:row>
      <xdr:rowOff>228600</xdr:rowOff>
    </xdr:from>
    <xdr:to>
      <xdr:col>24</xdr:col>
      <xdr:colOff>476250</xdr:colOff>
      <xdr:row>19</xdr:row>
      <xdr:rowOff>114300</xdr:rowOff>
    </xdr:to>
    <xdr:graphicFrame macro="">
      <xdr:nvGraphicFramePr>
        <xdr:cNvPr id="54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19</xdr:col>
      <xdr:colOff>209550</xdr:colOff>
      <xdr:row>20</xdr:row>
      <xdr:rowOff>38100</xdr:rowOff>
    </xdr:from>
    <xdr:to>
      <xdr:col>24</xdr:col>
      <xdr:colOff>495300</xdr:colOff>
      <xdr:row>40</xdr:row>
      <xdr:rowOff>66675</xdr:rowOff>
    </xdr:to>
    <xdr:graphicFrame macro="">
      <xdr:nvGraphicFramePr>
        <xdr:cNvPr id="55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19</xdr:col>
      <xdr:colOff>123825</xdr:colOff>
      <xdr:row>42</xdr:row>
      <xdr:rowOff>123825</xdr:rowOff>
    </xdr:from>
    <xdr:to>
      <xdr:col>24</xdr:col>
      <xdr:colOff>257175</xdr:colOff>
      <xdr:row>56</xdr:row>
      <xdr:rowOff>28575</xdr:rowOff>
    </xdr:to>
    <xdr:graphicFrame macro="">
      <xdr:nvGraphicFramePr>
        <xdr:cNvPr id="56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6</xdr:col>
      <xdr:colOff>0</xdr:colOff>
      <xdr:row>67</xdr:row>
      <xdr:rowOff>9525</xdr:rowOff>
    </xdr:from>
    <xdr:to>
      <xdr:col>8</xdr:col>
      <xdr:colOff>914400</xdr:colOff>
      <xdr:row>81</xdr:row>
      <xdr:rowOff>95250</xdr:rowOff>
    </xdr:to>
    <xdr:graphicFrame macro="">
      <xdr:nvGraphicFramePr>
        <xdr:cNvPr id="57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9</xdr:col>
      <xdr:colOff>276225</xdr:colOff>
      <xdr:row>62</xdr:row>
      <xdr:rowOff>180975</xdr:rowOff>
    </xdr:from>
    <xdr:to>
      <xdr:col>14</xdr:col>
      <xdr:colOff>276225</xdr:colOff>
      <xdr:row>83</xdr:row>
      <xdr:rowOff>133350</xdr:rowOff>
    </xdr:to>
    <xdr:graphicFrame macro="">
      <xdr:nvGraphicFramePr>
        <xdr:cNvPr id="58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19</xdr:col>
      <xdr:colOff>180975</xdr:colOff>
      <xdr:row>5</xdr:row>
      <xdr:rowOff>228600</xdr:rowOff>
    </xdr:from>
    <xdr:to>
      <xdr:col>24</xdr:col>
      <xdr:colOff>476250</xdr:colOff>
      <xdr:row>19</xdr:row>
      <xdr:rowOff>114300</xdr:rowOff>
    </xdr:to>
    <xdr:graphicFrame macro="">
      <xdr:nvGraphicFramePr>
        <xdr:cNvPr id="59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19</xdr:col>
      <xdr:colOff>209550</xdr:colOff>
      <xdr:row>20</xdr:row>
      <xdr:rowOff>38100</xdr:rowOff>
    </xdr:from>
    <xdr:to>
      <xdr:col>24</xdr:col>
      <xdr:colOff>495300</xdr:colOff>
      <xdr:row>40</xdr:row>
      <xdr:rowOff>66675</xdr:rowOff>
    </xdr:to>
    <xdr:graphicFrame macro="">
      <xdr:nvGraphicFramePr>
        <xdr:cNvPr id="60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19</xdr:col>
      <xdr:colOff>123825</xdr:colOff>
      <xdr:row>42</xdr:row>
      <xdr:rowOff>123825</xdr:rowOff>
    </xdr:from>
    <xdr:to>
      <xdr:col>24</xdr:col>
      <xdr:colOff>257175</xdr:colOff>
      <xdr:row>56</xdr:row>
      <xdr:rowOff>28575</xdr:rowOff>
    </xdr:to>
    <xdr:graphicFrame macro="">
      <xdr:nvGraphicFramePr>
        <xdr:cNvPr id="61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6</xdr:col>
      <xdr:colOff>0</xdr:colOff>
      <xdr:row>64</xdr:row>
      <xdr:rowOff>9525</xdr:rowOff>
    </xdr:from>
    <xdr:to>
      <xdr:col>8</xdr:col>
      <xdr:colOff>914400</xdr:colOff>
      <xdr:row>78</xdr:row>
      <xdr:rowOff>95250</xdr:rowOff>
    </xdr:to>
    <xdr:graphicFrame macro="">
      <xdr:nvGraphicFramePr>
        <xdr:cNvPr id="62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9</xdr:col>
      <xdr:colOff>276225</xdr:colOff>
      <xdr:row>59</xdr:row>
      <xdr:rowOff>180975</xdr:rowOff>
    </xdr:from>
    <xdr:to>
      <xdr:col>14</xdr:col>
      <xdr:colOff>276225</xdr:colOff>
      <xdr:row>80</xdr:row>
      <xdr:rowOff>133350</xdr:rowOff>
    </xdr:to>
    <xdr:graphicFrame macro="">
      <xdr:nvGraphicFramePr>
        <xdr:cNvPr id="6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19</xdr:col>
      <xdr:colOff>180975</xdr:colOff>
      <xdr:row>5</xdr:row>
      <xdr:rowOff>228600</xdr:rowOff>
    </xdr:from>
    <xdr:to>
      <xdr:col>24</xdr:col>
      <xdr:colOff>476250</xdr:colOff>
      <xdr:row>19</xdr:row>
      <xdr:rowOff>114300</xdr:rowOff>
    </xdr:to>
    <xdr:graphicFrame macro="">
      <xdr:nvGraphicFramePr>
        <xdr:cNvPr id="64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19</xdr:col>
      <xdr:colOff>209550</xdr:colOff>
      <xdr:row>20</xdr:row>
      <xdr:rowOff>38100</xdr:rowOff>
    </xdr:from>
    <xdr:to>
      <xdr:col>24</xdr:col>
      <xdr:colOff>495300</xdr:colOff>
      <xdr:row>37</xdr:row>
      <xdr:rowOff>66675</xdr:rowOff>
    </xdr:to>
    <xdr:graphicFrame macro="">
      <xdr:nvGraphicFramePr>
        <xdr:cNvPr id="65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19</xdr:col>
      <xdr:colOff>123825</xdr:colOff>
      <xdr:row>39</xdr:row>
      <xdr:rowOff>123825</xdr:rowOff>
    </xdr:from>
    <xdr:to>
      <xdr:col>24</xdr:col>
      <xdr:colOff>257175</xdr:colOff>
      <xdr:row>53</xdr:row>
      <xdr:rowOff>28575</xdr:rowOff>
    </xdr:to>
    <xdr:graphicFrame macro="">
      <xdr:nvGraphicFramePr>
        <xdr:cNvPr id="66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6</xdr:col>
      <xdr:colOff>0</xdr:colOff>
      <xdr:row>64</xdr:row>
      <xdr:rowOff>9525</xdr:rowOff>
    </xdr:from>
    <xdr:to>
      <xdr:col>8</xdr:col>
      <xdr:colOff>914400</xdr:colOff>
      <xdr:row>78</xdr:row>
      <xdr:rowOff>95250</xdr:rowOff>
    </xdr:to>
    <xdr:graphicFrame macro="">
      <xdr:nvGraphicFramePr>
        <xdr:cNvPr id="67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9</xdr:col>
      <xdr:colOff>276225</xdr:colOff>
      <xdr:row>59</xdr:row>
      <xdr:rowOff>180975</xdr:rowOff>
    </xdr:from>
    <xdr:to>
      <xdr:col>14</xdr:col>
      <xdr:colOff>276225</xdr:colOff>
      <xdr:row>80</xdr:row>
      <xdr:rowOff>133350</xdr:rowOff>
    </xdr:to>
    <xdr:graphicFrame macro="">
      <xdr:nvGraphicFramePr>
        <xdr:cNvPr id="68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19</xdr:col>
      <xdr:colOff>180975</xdr:colOff>
      <xdr:row>5</xdr:row>
      <xdr:rowOff>228600</xdr:rowOff>
    </xdr:from>
    <xdr:to>
      <xdr:col>24</xdr:col>
      <xdr:colOff>476250</xdr:colOff>
      <xdr:row>19</xdr:row>
      <xdr:rowOff>114300</xdr:rowOff>
    </xdr:to>
    <xdr:graphicFrame macro="">
      <xdr:nvGraphicFramePr>
        <xdr:cNvPr id="69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19</xdr:col>
      <xdr:colOff>209550</xdr:colOff>
      <xdr:row>20</xdr:row>
      <xdr:rowOff>38100</xdr:rowOff>
    </xdr:from>
    <xdr:to>
      <xdr:col>24</xdr:col>
      <xdr:colOff>495300</xdr:colOff>
      <xdr:row>37</xdr:row>
      <xdr:rowOff>66675</xdr:rowOff>
    </xdr:to>
    <xdr:graphicFrame macro="">
      <xdr:nvGraphicFramePr>
        <xdr:cNvPr id="70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19</xdr:col>
      <xdr:colOff>123825</xdr:colOff>
      <xdr:row>39</xdr:row>
      <xdr:rowOff>123825</xdr:rowOff>
    </xdr:from>
    <xdr:to>
      <xdr:col>24</xdr:col>
      <xdr:colOff>257175</xdr:colOff>
      <xdr:row>53</xdr:row>
      <xdr:rowOff>28575</xdr:rowOff>
    </xdr:to>
    <xdr:graphicFrame macro="">
      <xdr:nvGraphicFramePr>
        <xdr:cNvPr id="71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6</xdr:col>
      <xdr:colOff>0</xdr:colOff>
      <xdr:row>67</xdr:row>
      <xdr:rowOff>9525</xdr:rowOff>
    </xdr:from>
    <xdr:to>
      <xdr:col>8</xdr:col>
      <xdr:colOff>914400</xdr:colOff>
      <xdr:row>81</xdr:row>
      <xdr:rowOff>95250</xdr:rowOff>
    </xdr:to>
    <xdr:graphicFrame macro="">
      <xdr:nvGraphicFramePr>
        <xdr:cNvPr id="72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9</xdr:col>
      <xdr:colOff>276225</xdr:colOff>
      <xdr:row>62</xdr:row>
      <xdr:rowOff>180975</xdr:rowOff>
    </xdr:from>
    <xdr:to>
      <xdr:col>14</xdr:col>
      <xdr:colOff>276225</xdr:colOff>
      <xdr:row>83</xdr:row>
      <xdr:rowOff>133350</xdr:rowOff>
    </xdr:to>
    <xdr:graphicFrame macro="">
      <xdr:nvGraphicFramePr>
        <xdr:cNvPr id="7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19</xdr:col>
      <xdr:colOff>180975</xdr:colOff>
      <xdr:row>5</xdr:row>
      <xdr:rowOff>228600</xdr:rowOff>
    </xdr:from>
    <xdr:to>
      <xdr:col>24</xdr:col>
      <xdr:colOff>476250</xdr:colOff>
      <xdr:row>19</xdr:row>
      <xdr:rowOff>114300</xdr:rowOff>
    </xdr:to>
    <xdr:graphicFrame macro="">
      <xdr:nvGraphicFramePr>
        <xdr:cNvPr id="74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19</xdr:col>
      <xdr:colOff>209550</xdr:colOff>
      <xdr:row>20</xdr:row>
      <xdr:rowOff>38100</xdr:rowOff>
    </xdr:from>
    <xdr:to>
      <xdr:col>24</xdr:col>
      <xdr:colOff>495300</xdr:colOff>
      <xdr:row>40</xdr:row>
      <xdr:rowOff>66675</xdr:rowOff>
    </xdr:to>
    <xdr:graphicFrame macro="">
      <xdr:nvGraphicFramePr>
        <xdr:cNvPr id="75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19</xdr:col>
      <xdr:colOff>123825</xdr:colOff>
      <xdr:row>42</xdr:row>
      <xdr:rowOff>123825</xdr:rowOff>
    </xdr:from>
    <xdr:to>
      <xdr:col>24</xdr:col>
      <xdr:colOff>257175</xdr:colOff>
      <xdr:row>56</xdr:row>
      <xdr:rowOff>28575</xdr:rowOff>
    </xdr:to>
    <xdr:graphicFrame macro="">
      <xdr:nvGraphicFramePr>
        <xdr:cNvPr id="76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6</xdr:col>
      <xdr:colOff>0</xdr:colOff>
      <xdr:row>67</xdr:row>
      <xdr:rowOff>9525</xdr:rowOff>
    </xdr:from>
    <xdr:to>
      <xdr:col>8</xdr:col>
      <xdr:colOff>914400</xdr:colOff>
      <xdr:row>81</xdr:row>
      <xdr:rowOff>95250</xdr:rowOff>
    </xdr:to>
    <xdr:graphicFrame macro="">
      <xdr:nvGraphicFramePr>
        <xdr:cNvPr id="77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9</xdr:col>
      <xdr:colOff>276225</xdr:colOff>
      <xdr:row>62</xdr:row>
      <xdr:rowOff>180975</xdr:rowOff>
    </xdr:from>
    <xdr:to>
      <xdr:col>14</xdr:col>
      <xdr:colOff>276225</xdr:colOff>
      <xdr:row>83</xdr:row>
      <xdr:rowOff>133350</xdr:rowOff>
    </xdr:to>
    <xdr:graphicFrame macro="">
      <xdr:nvGraphicFramePr>
        <xdr:cNvPr id="78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19</xdr:col>
      <xdr:colOff>180975</xdr:colOff>
      <xdr:row>5</xdr:row>
      <xdr:rowOff>228600</xdr:rowOff>
    </xdr:from>
    <xdr:to>
      <xdr:col>24</xdr:col>
      <xdr:colOff>476250</xdr:colOff>
      <xdr:row>19</xdr:row>
      <xdr:rowOff>114300</xdr:rowOff>
    </xdr:to>
    <xdr:graphicFrame macro="">
      <xdr:nvGraphicFramePr>
        <xdr:cNvPr id="79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19</xdr:col>
      <xdr:colOff>209550</xdr:colOff>
      <xdr:row>20</xdr:row>
      <xdr:rowOff>38100</xdr:rowOff>
    </xdr:from>
    <xdr:to>
      <xdr:col>24</xdr:col>
      <xdr:colOff>495300</xdr:colOff>
      <xdr:row>40</xdr:row>
      <xdr:rowOff>66675</xdr:rowOff>
    </xdr:to>
    <xdr:graphicFrame macro="">
      <xdr:nvGraphicFramePr>
        <xdr:cNvPr id="80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19</xdr:col>
      <xdr:colOff>123825</xdr:colOff>
      <xdr:row>42</xdr:row>
      <xdr:rowOff>123825</xdr:rowOff>
    </xdr:from>
    <xdr:to>
      <xdr:col>24</xdr:col>
      <xdr:colOff>257175</xdr:colOff>
      <xdr:row>56</xdr:row>
      <xdr:rowOff>28575</xdr:rowOff>
    </xdr:to>
    <xdr:graphicFrame macro="">
      <xdr:nvGraphicFramePr>
        <xdr:cNvPr id="81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6</xdr:col>
      <xdr:colOff>0</xdr:colOff>
      <xdr:row>64</xdr:row>
      <xdr:rowOff>9525</xdr:rowOff>
    </xdr:from>
    <xdr:to>
      <xdr:col>8</xdr:col>
      <xdr:colOff>914400</xdr:colOff>
      <xdr:row>78</xdr:row>
      <xdr:rowOff>95250</xdr:rowOff>
    </xdr:to>
    <xdr:graphicFrame macro="">
      <xdr:nvGraphicFramePr>
        <xdr:cNvPr id="82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9</xdr:col>
      <xdr:colOff>276225</xdr:colOff>
      <xdr:row>59</xdr:row>
      <xdr:rowOff>180975</xdr:rowOff>
    </xdr:from>
    <xdr:to>
      <xdr:col>14</xdr:col>
      <xdr:colOff>276225</xdr:colOff>
      <xdr:row>80</xdr:row>
      <xdr:rowOff>133350</xdr:rowOff>
    </xdr:to>
    <xdr:graphicFrame macro="">
      <xdr:nvGraphicFramePr>
        <xdr:cNvPr id="8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19</xdr:col>
      <xdr:colOff>180975</xdr:colOff>
      <xdr:row>5</xdr:row>
      <xdr:rowOff>228600</xdr:rowOff>
    </xdr:from>
    <xdr:to>
      <xdr:col>24</xdr:col>
      <xdr:colOff>476250</xdr:colOff>
      <xdr:row>19</xdr:row>
      <xdr:rowOff>114300</xdr:rowOff>
    </xdr:to>
    <xdr:graphicFrame macro="">
      <xdr:nvGraphicFramePr>
        <xdr:cNvPr id="84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19</xdr:col>
      <xdr:colOff>209550</xdr:colOff>
      <xdr:row>20</xdr:row>
      <xdr:rowOff>38100</xdr:rowOff>
    </xdr:from>
    <xdr:to>
      <xdr:col>24</xdr:col>
      <xdr:colOff>495300</xdr:colOff>
      <xdr:row>37</xdr:row>
      <xdr:rowOff>66675</xdr:rowOff>
    </xdr:to>
    <xdr:graphicFrame macro="">
      <xdr:nvGraphicFramePr>
        <xdr:cNvPr id="85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19</xdr:col>
      <xdr:colOff>123825</xdr:colOff>
      <xdr:row>39</xdr:row>
      <xdr:rowOff>123825</xdr:rowOff>
    </xdr:from>
    <xdr:to>
      <xdr:col>24</xdr:col>
      <xdr:colOff>257175</xdr:colOff>
      <xdr:row>53</xdr:row>
      <xdr:rowOff>28575</xdr:rowOff>
    </xdr:to>
    <xdr:graphicFrame macro="">
      <xdr:nvGraphicFramePr>
        <xdr:cNvPr id="86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6</xdr:col>
      <xdr:colOff>0</xdr:colOff>
      <xdr:row>64</xdr:row>
      <xdr:rowOff>9525</xdr:rowOff>
    </xdr:from>
    <xdr:to>
      <xdr:col>8</xdr:col>
      <xdr:colOff>914400</xdr:colOff>
      <xdr:row>78</xdr:row>
      <xdr:rowOff>95250</xdr:rowOff>
    </xdr:to>
    <xdr:graphicFrame macro="">
      <xdr:nvGraphicFramePr>
        <xdr:cNvPr id="87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9</xdr:col>
      <xdr:colOff>276225</xdr:colOff>
      <xdr:row>59</xdr:row>
      <xdr:rowOff>180975</xdr:rowOff>
    </xdr:from>
    <xdr:to>
      <xdr:col>14</xdr:col>
      <xdr:colOff>276225</xdr:colOff>
      <xdr:row>80</xdr:row>
      <xdr:rowOff>133350</xdr:rowOff>
    </xdr:to>
    <xdr:graphicFrame macro="">
      <xdr:nvGraphicFramePr>
        <xdr:cNvPr id="88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19</xdr:col>
      <xdr:colOff>180975</xdr:colOff>
      <xdr:row>5</xdr:row>
      <xdr:rowOff>228600</xdr:rowOff>
    </xdr:from>
    <xdr:to>
      <xdr:col>24</xdr:col>
      <xdr:colOff>476250</xdr:colOff>
      <xdr:row>19</xdr:row>
      <xdr:rowOff>114300</xdr:rowOff>
    </xdr:to>
    <xdr:graphicFrame macro="">
      <xdr:nvGraphicFramePr>
        <xdr:cNvPr id="89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19</xdr:col>
      <xdr:colOff>209550</xdr:colOff>
      <xdr:row>20</xdr:row>
      <xdr:rowOff>38100</xdr:rowOff>
    </xdr:from>
    <xdr:to>
      <xdr:col>24</xdr:col>
      <xdr:colOff>495300</xdr:colOff>
      <xdr:row>37</xdr:row>
      <xdr:rowOff>66675</xdr:rowOff>
    </xdr:to>
    <xdr:graphicFrame macro="">
      <xdr:nvGraphicFramePr>
        <xdr:cNvPr id="90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19</xdr:col>
      <xdr:colOff>123825</xdr:colOff>
      <xdr:row>39</xdr:row>
      <xdr:rowOff>123825</xdr:rowOff>
    </xdr:from>
    <xdr:to>
      <xdr:col>24</xdr:col>
      <xdr:colOff>257175</xdr:colOff>
      <xdr:row>53</xdr:row>
      <xdr:rowOff>28575</xdr:rowOff>
    </xdr:to>
    <xdr:graphicFrame macro="">
      <xdr:nvGraphicFramePr>
        <xdr:cNvPr id="91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6</xdr:col>
      <xdr:colOff>0</xdr:colOff>
      <xdr:row>67</xdr:row>
      <xdr:rowOff>9525</xdr:rowOff>
    </xdr:from>
    <xdr:to>
      <xdr:col>8</xdr:col>
      <xdr:colOff>914400</xdr:colOff>
      <xdr:row>81</xdr:row>
      <xdr:rowOff>95250</xdr:rowOff>
    </xdr:to>
    <xdr:graphicFrame macro="">
      <xdr:nvGraphicFramePr>
        <xdr:cNvPr id="92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9</xdr:col>
      <xdr:colOff>276225</xdr:colOff>
      <xdr:row>62</xdr:row>
      <xdr:rowOff>180975</xdr:rowOff>
    </xdr:from>
    <xdr:to>
      <xdr:col>14</xdr:col>
      <xdr:colOff>276225</xdr:colOff>
      <xdr:row>83</xdr:row>
      <xdr:rowOff>133350</xdr:rowOff>
    </xdr:to>
    <xdr:graphicFrame macro="">
      <xdr:nvGraphicFramePr>
        <xdr:cNvPr id="9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19</xdr:col>
      <xdr:colOff>180975</xdr:colOff>
      <xdr:row>5</xdr:row>
      <xdr:rowOff>228600</xdr:rowOff>
    </xdr:from>
    <xdr:to>
      <xdr:col>24</xdr:col>
      <xdr:colOff>476250</xdr:colOff>
      <xdr:row>19</xdr:row>
      <xdr:rowOff>114300</xdr:rowOff>
    </xdr:to>
    <xdr:graphicFrame macro="">
      <xdr:nvGraphicFramePr>
        <xdr:cNvPr id="94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19</xdr:col>
      <xdr:colOff>209550</xdr:colOff>
      <xdr:row>20</xdr:row>
      <xdr:rowOff>38100</xdr:rowOff>
    </xdr:from>
    <xdr:to>
      <xdr:col>24</xdr:col>
      <xdr:colOff>495300</xdr:colOff>
      <xdr:row>40</xdr:row>
      <xdr:rowOff>66675</xdr:rowOff>
    </xdr:to>
    <xdr:graphicFrame macro="">
      <xdr:nvGraphicFramePr>
        <xdr:cNvPr id="95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19</xdr:col>
      <xdr:colOff>123825</xdr:colOff>
      <xdr:row>42</xdr:row>
      <xdr:rowOff>123825</xdr:rowOff>
    </xdr:from>
    <xdr:to>
      <xdr:col>24</xdr:col>
      <xdr:colOff>257175</xdr:colOff>
      <xdr:row>56</xdr:row>
      <xdr:rowOff>28575</xdr:rowOff>
    </xdr:to>
    <xdr:graphicFrame macro="">
      <xdr:nvGraphicFramePr>
        <xdr:cNvPr id="96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6</xdr:col>
      <xdr:colOff>0</xdr:colOff>
      <xdr:row>67</xdr:row>
      <xdr:rowOff>9525</xdr:rowOff>
    </xdr:from>
    <xdr:to>
      <xdr:col>8</xdr:col>
      <xdr:colOff>914400</xdr:colOff>
      <xdr:row>81</xdr:row>
      <xdr:rowOff>95250</xdr:rowOff>
    </xdr:to>
    <xdr:graphicFrame macro="">
      <xdr:nvGraphicFramePr>
        <xdr:cNvPr id="97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9</xdr:col>
      <xdr:colOff>276225</xdr:colOff>
      <xdr:row>62</xdr:row>
      <xdr:rowOff>180975</xdr:rowOff>
    </xdr:from>
    <xdr:to>
      <xdr:col>14</xdr:col>
      <xdr:colOff>276225</xdr:colOff>
      <xdr:row>83</xdr:row>
      <xdr:rowOff>133350</xdr:rowOff>
    </xdr:to>
    <xdr:graphicFrame macro="">
      <xdr:nvGraphicFramePr>
        <xdr:cNvPr id="98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19</xdr:col>
      <xdr:colOff>180975</xdr:colOff>
      <xdr:row>5</xdr:row>
      <xdr:rowOff>228600</xdr:rowOff>
    </xdr:from>
    <xdr:to>
      <xdr:col>24</xdr:col>
      <xdr:colOff>476250</xdr:colOff>
      <xdr:row>19</xdr:row>
      <xdr:rowOff>114300</xdr:rowOff>
    </xdr:to>
    <xdr:graphicFrame macro="">
      <xdr:nvGraphicFramePr>
        <xdr:cNvPr id="99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19</xdr:col>
      <xdr:colOff>209550</xdr:colOff>
      <xdr:row>20</xdr:row>
      <xdr:rowOff>38100</xdr:rowOff>
    </xdr:from>
    <xdr:to>
      <xdr:col>24</xdr:col>
      <xdr:colOff>495300</xdr:colOff>
      <xdr:row>40</xdr:row>
      <xdr:rowOff>66675</xdr:rowOff>
    </xdr:to>
    <xdr:graphicFrame macro="">
      <xdr:nvGraphicFramePr>
        <xdr:cNvPr id="100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19</xdr:col>
      <xdr:colOff>123825</xdr:colOff>
      <xdr:row>42</xdr:row>
      <xdr:rowOff>123825</xdr:rowOff>
    </xdr:from>
    <xdr:to>
      <xdr:col>24</xdr:col>
      <xdr:colOff>257175</xdr:colOff>
      <xdr:row>56</xdr:row>
      <xdr:rowOff>28575</xdr:rowOff>
    </xdr:to>
    <xdr:graphicFrame macro="">
      <xdr:nvGraphicFramePr>
        <xdr:cNvPr id="101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6</xdr:col>
      <xdr:colOff>0</xdr:colOff>
      <xdr:row>64</xdr:row>
      <xdr:rowOff>9525</xdr:rowOff>
    </xdr:from>
    <xdr:to>
      <xdr:col>8</xdr:col>
      <xdr:colOff>914400</xdr:colOff>
      <xdr:row>78</xdr:row>
      <xdr:rowOff>95250</xdr:rowOff>
    </xdr:to>
    <xdr:graphicFrame macro="">
      <xdr:nvGraphicFramePr>
        <xdr:cNvPr id="102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9</xdr:col>
      <xdr:colOff>276225</xdr:colOff>
      <xdr:row>59</xdr:row>
      <xdr:rowOff>180975</xdr:rowOff>
    </xdr:from>
    <xdr:to>
      <xdr:col>14</xdr:col>
      <xdr:colOff>276225</xdr:colOff>
      <xdr:row>80</xdr:row>
      <xdr:rowOff>133350</xdr:rowOff>
    </xdr:to>
    <xdr:graphicFrame macro="">
      <xdr:nvGraphicFramePr>
        <xdr:cNvPr id="10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19</xdr:col>
      <xdr:colOff>180975</xdr:colOff>
      <xdr:row>5</xdr:row>
      <xdr:rowOff>228600</xdr:rowOff>
    </xdr:from>
    <xdr:to>
      <xdr:col>24</xdr:col>
      <xdr:colOff>476250</xdr:colOff>
      <xdr:row>19</xdr:row>
      <xdr:rowOff>114300</xdr:rowOff>
    </xdr:to>
    <xdr:graphicFrame macro="">
      <xdr:nvGraphicFramePr>
        <xdr:cNvPr id="104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19</xdr:col>
      <xdr:colOff>209550</xdr:colOff>
      <xdr:row>20</xdr:row>
      <xdr:rowOff>38100</xdr:rowOff>
    </xdr:from>
    <xdr:to>
      <xdr:col>24</xdr:col>
      <xdr:colOff>495300</xdr:colOff>
      <xdr:row>37</xdr:row>
      <xdr:rowOff>66675</xdr:rowOff>
    </xdr:to>
    <xdr:graphicFrame macro="">
      <xdr:nvGraphicFramePr>
        <xdr:cNvPr id="105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19</xdr:col>
      <xdr:colOff>123825</xdr:colOff>
      <xdr:row>39</xdr:row>
      <xdr:rowOff>123825</xdr:rowOff>
    </xdr:from>
    <xdr:to>
      <xdr:col>24</xdr:col>
      <xdr:colOff>257175</xdr:colOff>
      <xdr:row>53</xdr:row>
      <xdr:rowOff>28575</xdr:rowOff>
    </xdr:to>
    <xdr:graphicFrame macro="">
      <xdr:nvGraphicFramePr>
        <xdr:cNvPr id="106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6</xdr:col>
      <xdr:colOff>0</xdr:colOff>
      <xdr:row>64</xdr:row>
      <xdr:rowOff>9525</xdr:rowOff>
    </xdr:from>
    <xdr:to>
      <xdr:col>8</xdr:col>
      <xdr:colOff>914400</xdr:colOff>
      <xdr:row>78</xdr:row>
      <xdr:rowOff>95250</xdr:rowOff>
    </xdr:to>
    <xdr:graphicFrame macro="">
      <xdr:nvGraphicFramePr>
        <xdr:cNvPr id="107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9</xdr:col>
      <xdr:colOff>276225</xdr:colOff>
      <xdr:row>59</xdr:row>
      <xdr:rowOff>180975</xdr:rowOff>
    </xdr:from>
    <xdr:to>
      <xdr:col>14</xdr:col>
      <xdr:colOff>276225</xdr:colOff>
      <xdr:row>80</xdr:row>
      <xdr:rowOff>133350</xdr:rowOff>
    </xdr:to>
    <xdr:graphicFrame macro="">
      <xdr:nvGraphicFramePr>
        <xdr:cNvPr id="108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  <xdr:twoCellAnchor>
    <xdr:from>
      <xdr:col>19</xdr:col>
      <xdr:colOff>180975</xdr:colOff>
      <xdr:row>5</xdr:row>
      <xdr:rowOff>228600</xdr:rowOff>
    </xdr:from>
    <xdr:to>
      <xdr:col>24</xdr:col>
      <xdr:colOff>476250</xdr:colOff>
      <xdr:row>19</xdr:row>
      <xdr:rowOff>114300</xdr:rowOff>
    </xdr:to>
    <xdr:graphicFrame macro="">
      <xdr:nvGraphicFramePr>
        <xdr:cNvPr id="109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8"/>
        </a:graphicData>
      </a:graphic>
    </xdr:graphicFrame>
    <xdr:clientData/>
  </xdr:twoCellAnchor>
  <xdr:twoCellAnchor>
    <xdr:from>
      <xdr:col>19</xdr:col>
      <xdr:colOff>209550</xdr:colOff>
      <xdr:row>20</xdr:row>
      <xdr:rowOff>38100</xdr:rowOff>
    </xdr:from>
    <xdr:to>
      <xdr:col>24</xdr:col>
      <xdr:colOff>495300</xdr:colOff>
      <xdr:row>37</xdr:row>
      <xdr:rowOff>66675</xdr:rowOff>
    </xdr:to>
    <xdr:graphicFrame macro="">
      <xdr:nvGraphicFramePr>
        <xdr:cNvPr id="110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9"/>
        </a:graphicData>
      </a:graphic>
    </xdr:graphicFrame>
    <xdr:clientData/>
  </xdr:twoCellAnchor>
  <xdr:twoCellAnchor>
    <xdr:from>
      <xdr:col>19</xdr:col>
      <xdr:colOff>123825</xdr:colOff>
      <xdr:row>39</xdr:row>
      <xdr:rowOff>123825</xdr:rowOff>
    </xdr:from>
    <xdr:to>
      <xdr:col>24</xdr:col>
      <xdr:colOff>257175</xdr:colOff>
      <xdr:row>53</xdr:row>
      <xdr:rowOff>28575</xdr:rowOff>
    </xdr:to>
    <xdr:graphicFrame macro="">
      <xdr:nvGraphicFramePr>
        <xdr:cNvPr id="111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0"/>
        </a:graphicData>
      </a:graphic>
    </xdr:graphicFrame>
    <xdr:clientData/>
  </xdr:twoCellAnchor>
  <xdr:twoCellAnchor>
    <xdr:from>
      <xdr:col>6</xdr:col>
      <xdr:colOff>0</xdr:colOff>
      <xdr:row>67</xdr:row>
      <xdr:rowOff>9525</xdr:rowOff>
    </xdr:from>
    <xdr:to>
      <xdr:col>8</xdr:col>
      <xdr:colOff>914400</xdr:colOff>
      <xdr:row>81</xdr:row>
      <xdr:rowOff>95250</xdr:rowOff>
    </xdr:to>
    <xdr:graphicFrame macro="">
      <xdr:nvGraphicFramePr>
        <xdr:cNvPr id="112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1"/>
        </a:graphicData>
      </a:graphic>
    </xdr:graphicFrame>
    <xdr:clientData/>
  </xdr:twoCellAnchor>
  <xdr:twoCellAnchor>
    <xdr:from>
      <xdr:col>9</xdr:col>
      <xdr:colOff>276225</xdr:colOff>
      <xdr:row>62</xdr:row>
      <xdr:rowOff>180975</xdr:rowOff>
    </xdr:from>
    <xdr:to>
      <xdr:col>14</xdr:col>
      <xdr:colOff>276225</xdr:colOff>
      <xdr:row>83</xdr:row>
      <xdr:rowOff>133350</xdr:rowOff>
    </xdr:to>
    <xdr:graphicFrame macro="">
      <xdr:nvGraphicFramePr>
        <xdr:cNvPr id="11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2"/>
        </a:graphicData>
      </a:graphic>
    </xdr:graphicFrame>
    <xdr:clientData/>
  </xdr:twoCellAnchor>
  <xdr:twoCellAnchor>
    <xdr:from>
      <xdr:col>19</xdr:col>
      <xdr:colOff>180975</xdr:colOff>
      <xdr:row>5</xdr:row>
      <xdr:rowOff>228600</xdr:rowOff>
    </xdr:from>
    <xdr:to>
      <xdr:col>24</xdr:col>
      <xdr:colOff>476250</xdr:colOff>
      <xdr:row>19</xdr:row>
      <xdr:rowOff>114300</xdr:rowOff>
    </xdr:to>
    <xdr:graphicFrame macro="">
      <xdr:nvGraphicFramePr>
        <xdr:cNvPr id="114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3"/>
        </a:graphicData>
      </a:graphic>
    </xdr:graphicFrame>
    <xdr:clientData/>
  </xdr:twoCellAnchor>
  <xdr:twoCellAnchor>
    <xdr:from>
      <xdr:col>19</xdr:col>
      <xdr:colOff>209550</xdr:colOff>
      <xdr:row>20</xdr:row>
      <xdr:rowOff>38100</xdr:rowOff>
    </xdr:from>
    <xdr:to>
      <xdr:col>24</xdr:col>
      <xdr:colOff>495300</xdr:colOff>
      <xdr:row>40</xdr:row>
      <xdr:rowOff>66675</xdr:rowOff>
    </xdr:to>
    <xdr:graphicFrame macro="">
      <xdr:nvGraphicFramePr>
        <xdr:cNvPr id="115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4"/>
        </a:graphicData>
      </a:graphic>
    </xdr:graphicFrame>
    <xdr:clientData/>
  </xdr:twoCellAnchor>
  <xdr:twoCellAnchor>
    <xdr:from>
      <xdr:col>19</xdr:col>
      <xdr:colOff>123825</xdr:colOff>
      <xdr:row>42</xdr:row>
      <xdr:rowOff>123825</xdr:rowOff>
    </xdr:from>
    <xdr:to>
      <xdr:col>24</xdr:col>
      <xdr:colOff>257175</xdr:colOff>
      <xdr:row>56</xdr:row>
      <xdr:rowOff>28575</xdr:rowOff>
    </xdr:to>
    <xdr:graphicFrame macro="">
      <xdr:nvGraphicFramePr>
        <xdr:cNvPr id="116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5"/>
        </a:graphicData>
      </a:graphic>
    </xdr:graphicFrame>
    <xdr:clientData/>
  </xdr:twoCellAnchor>
  <xdr:twoCellAnchor>
    <xdr:from>
      <xdr:col>6</xdr:col>
      <xdr:colOff>0</xdr:colOff>
      <xdr:row>67</xdr:row>
      <xdr:rowOff>9525</xdr:rowOff>
    </xdr:from>
    <xdr:to>
      <xdr:col>8</xdr:col>
      <xdr:colOff>914400</xdr:colOff>
      <xdr:row>81</xdr:row>
      <xdr:rowOff>95250</xdr:rowOff>
    </xdr:to>
    <xdr:graphicFrame macro="">
      <xdr:nvGraphicFramePr>
        <xdr:cNvPr id="117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6"/>
        </a:graphicData>
      </a:graphic>
    </xdr:graphicFrame>
    <xdr:clientData/>
  </xdr:twoCellAnchor>
  <xdr:twoCellAnchor>
    <xdr:from>
      <xdr:col>9</xdr:col>
      <xdr:colOff>276225</xdr:colOff>
      <xdr:row>62</xdr:row>
      <xdr:rowOff>180975</xdr:rowOff>
    </xdr:from>
    <xdr:to>
      <xdr:col>14</xdr:col>
      <xdr:colOff>276225</xdr:colOff>
      <xdr:row>83</xdr:row>
      <xdr:rowOff>133350</xdr:rowOff>
    </xdr:to>
    <xdr:graphicFrame macro="">
      <xdr:nvGraphicFramePr>
        <xdr:cNvPr id="118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7"/>
        </a:graphicData>
      </a:graphic>
    </xdr:graphicFrame>
    <xdr:clientData/>
  </xdr:twoCellAnchor>
  <xdr:twoCellAnchor>
    <xdr:from>
      <xdr:col>19</xdr:col>
      <xdr:colOff>180975</xdr:colOff>
      <xdr:row>5</xdr:row>
      <xdr:rowOff>228600</xdr:rowOff>
    </xdr:from>
    <xdr:to>
      <xdr:col>24</xdr:col>
      <xdr:colOff>476250</xdr:colOff>
      <xdr:row>19</xdr:row>
      <xdr:rowOff>114300</xdr:rowOff>
    </xdr:to>
    <xdr:graphicFrame macro="">
      <xdr:nvGraphicFramePr>
        <xdr:cNvPr id="119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8"/>
        </a:graphicData>
      </a:graphic>
    </xdr:graphicFrame>
    <xdr:clientData/>
  </xdr:twoCellAnchor>
  <xdr:twoCellAnchor>
    <xdr:from>
      <xdr:col>19</xdr:col>
      <xdr:colOff>209550</xdr:colOff>
      <xdr:row>20</xdr:row>
      <xdr:rowOff>38100</xdr:rowOff>
    </xdr:from>
    <xdr:to>
      <xdr:col>24</xdr:col>
      <xdr:colOff>495300</xdr:colOff>
      <xdr:row>40</xdr:row>
      <xdr:rowOff>66675</xdr:rowOff>
    </xdr:to>
    <xdr:graphicFrame macro="">
      <xdr:nvGraphicFramePr>
        <xdr:cNvPr id="120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9"/>
        </a:graphicData>
      </a:graphic>
    </xdr:graphicFrame>
    <xdr:clientData/>
  </xdr:twoCellAnchor>
  <xdr:twoCellAnchor>
    <xdr:from>
      <xdr:col>19</xdr:col>
      <xdr:colOff>123825</xdr:colOff>
      <xdr:row>42</xdr:row>
      <xdr:rowOff>123825</xdr:rowOff>
    </xdr:from>
    <xdr:to>
      <xdr:col>24</xdr:col>
      <xdr:colOff>257175</xdr:colOff>
      <xdr:row>56</xdr:row>
      <xdr:rowOff>28575</xdr:rowOff>
    </xdr:to>
    <xdr:graphicFrame macro="">
      <xdr:nvGraphicFramePr>
        <xdr:cNvPr id="121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0"/>
        </a:graphicData>
      </a:graphic>
    </xdr:graphicFrame>
    <xdr:clientData/>
  </xdr:twoCellAnchor>
  <xdr:twoCellAnchor>
    <xdr:from>
      <xdr:col>6</xdr:col>
      <xdr:colOff>0</xdr:colOff>
      <xdr:row>64</xdr:row>
      <xdr:rowOff>9525</xdr:rowOff>
    </xdr:from>
    <xdr:to>
      <xdr:col>8</xdr:col>
      <xdr:colOff>914400</xdr:colOff>
      <xdr:row>78</xdr:row>
      <xdr:rowOff>95250</xdr:rowOff>
    </xdr:to>
    <xdr:graphicFrame macro="">
      <xdr:nvGraphicFramePr>
        <xdr:cNvPr id="122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1"/>
        </a:graphicData>
      </a:graphic>
    </xdr:graphicFrame>
    <xdr:clientData/>
  </xdr:twoCellAnchor>
  <xdr:twoCellAnchor>
    <xdr:from>
      <xdr:col>9</xdr:col>
      <xdr:colOff>276225</xdr:colOff>
      <xdr:row>59</xdr:row>
      <xdr:rowOff>180975</xdr:rowOff>
    </xdr:from>
    <xdr:to>
      <xdr:col>14</xdr:col>
      <xdr:colOff>276225</xdr:colOff>
      <xdr:row>80</xdr:row>
      <xdr:rowOff>133350</xdr:rowOff>
    </xdr:to>
    <xdr:graphicFrame macro="">
      <xdr:nvGraphicFramePr>
        <xdr:cNvPr id="12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2"/>
        </a:graphicData>
      </a:graphic>
    </xdr:graphicFrame>
    <xdr:clientData/>
  </xdr:twoCellAnchor>
  <xdr:twoCellAnchor>
    <xdr:from>
      <xdr:col>19</xdr:col>
      <xdr:colOff>180975</xdr:colOff>
      <xdr:row>5</xdr:row>
      <xdr:rowOff>228600</xdr:rowOff>
    </xdr:from>
    <xdr:to>
      <xdr:col>24</xdr:col>
      <xdr:colOff>476250</xdr:colOff>
      <xdr:row>19</xdr:row>
      <xdr:rowOff>114300</xdr:rowOff>
    </xdr:to>
    <xdr:graphicFrame macro="">
      <xdr:nvGraphicFramePr>
        <xdr:cNvPr id="124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3"/>
        </a:graphicData>
      </a:graphic>
    </xdr:graphicFrame>
    <xdr:clientData/>
  </xdr:twoCellAnchor>
  <xdr:twoCellAnchor>
    <xdr:from>
      <xdr:col>19</xdr:col>
      <xdr:colOff>209550</xdr:colOff>
      <xdr:row>20</xdr:row>
      <xdr:rowOff>38100</xdr:rowOff>
    </xdr:from>
    <xdr:to>
      <xdr:col>24</xdr:col>
      <xdr:colOff>495300</xdr:colOff>
      <xdr:row>37</xdr:row>
      <xdr:rowOff>66675</xdr:rowOff>
    </xdr:to>
    <xdr:graphicFrame macro="">
      <xdr:nvGraphicFramePr>
        <xdr:cNvPr id="125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4"/>
        </a:graphicData>
      </a:graphic>
    </xdr:graphicFrame>
    <xdr:clientData/>
  </xdr:twoCellAnchor>
  <xdr:twoCellAnchor>
    <xdr:from>
      <xdr:col>19</xdr:col>
      <xdr:colOff>123825</xdr:colOff>
      <xdr:row>39</xdr:row>
      <xdr:rowOff>123825</xdr:rowOff>
    </xdr:from>
    <xdr:to>
      <xdr:col>24</xdr:col>
      <xdr:colOff>257175</xdr:colOff>
      <xdr:row>53</xdr:row>
      <xdr:rowOff>28575</xdr:rowOff>
    </xdr:to>
    <xdr:graphicFrame macro="">
      <xdr:nvGraphicFramePr>
        <xdr:cNvPr id="126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5"/>
        </a:graphicData>
      </a:graphic>
    </xdr:graphicFrame>
    <xdr:clientData/>
  </xdr:twoCellAnchor>
  <xdr:twoCellAnchor>
    <xdr:from>
      <xdr:col>6</xdr:col>
      <xdr:colOff>0</xdr:colOff>
      <xdr:row>64</xdr:row>
      <xdr:rowOff>9525</xdr:rowOff>
    </xdr:from>
    <xdr:to>
      <xdr:col>8</xdr:col>
      <xdr:colOff>914400</xdr:colOff>
      <xdr:row>78</xdr:row>
      <xdr:rowOff>95250</xdr:rowOff>
    </xdr:to>
    <xdr:graphicFrame macro="">
      <xdr:nvGraphicFramePr>
        <xdr:cNvPr id="127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6"/>
        </a:graphicData>
      </a:graphic>
    </xdr:graphicFrame>
    <xdr:clientData/>
  </xdr:twoCellAnchor>
  <xdr:twoCellAnchor>
    <xdr:from>
      <xdr:col>9</xdr:col>
      <xdr:colOff>276225</xdr:colOff>
      <xdr:row>59</xdr:row>
      <xdr:rowOff>180975</xdr:rowOff>
    </xdr:from>
    <xdr:to>
      <xdr:col>14</xdr:col>
      <xdr:colOff>276225</xdr:colOff>
      <xdr:row>80</xdr:row>
      <xdr:rowOff>133350</xdr:rowOff>
    </xdr:to>
    <xdr:graphicFrame macro="">
      <xdr:nvGraphicFramePr>
        <xdr:cNvPr id="128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7"/>
        </a:graphicData>
      </a:graphic>
    </xdr:graphicFrame>
    <xdr:clientData/>
  </xdr:twoCellAnchor>
  <xdr:twoCellAnchor>
    <xdr:from>
      <xdr:col>19</xdr:col>
      <xdr:colOff>180975</xdr:colOff>
      <xdr:row>5</xdr:row>
      <xdr:rowOff>228600</xdr:rowOff>
    </xdr:from>
    <xdr:to>
      <xdr:col>24</xdr:col>
      <xdr:colOff>476250</xdr:colOff>
      <xdr:row>19</xdr:row>
      <xdr:rowOff>114300</xdr:rowOff>
    </xdr:to>
    <xdr:graphicFrame macro="">
      <xdr:nvGraphicFramePr>
        <xdr:cNvPr id="129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8"/>
        </a:graphicData>
      </a:graphic>
    </xdr:graphicFrame>
    <xdr:clientData/>
  </xdr:twoCellAnchor>
  <xdr:twoCellAnchor>
    <xdr:from>
      <xdr:col>19</xdr:col>
      <xdr:colOff>209550</xdr:colOff>
      <xdr:row>20</xdr:row>
      <xdr:rowOff>38100</xdr:rowOff>
    </xdr:from>
    <xdr:to>
      <xdr:col>24</xdr:col>
      <xdr:colOff>495300</xdr:colOff>
      <xdr:row>37</xdr:row>
      <xdr:rowOff>66675</xdr:rowOff>
    </xdr:to>
    <xdr:graphicFrame macro="">
      <xdr:nvGraphicFramePr>
        <xdr:cNvPr id="130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9"/>
        </a:graphicData>
      </a:graphic>
    </xdr:graphicFrame>
    <xdr:clientData/>
  </xdr:twoCellAnchor>
  <xdr:twoCellAnchor>
    <xdr:from>
      <xdr:col>19</xdr:col>
      <xdr:colOff>123825</xdr:colOff>
      <xdr:row>39</xdr:row>
      <xdr:rowOff>123825</xdr:rowOff>
    </xdr:from>
    <xdr:to>
      <xdr:col>24</xdr:col>
      <xdr:colOff>257175</xdr:colOff>
      <xdr:row>53</xdr:row>
      <xdr:rowOff>28575</xdr:rowOff>
    </xdr:to>
    <xdr:graphicFrame macro="">
      <xdr:nvGraphicFramePr>
        <xdr:cNvPr id="131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0"/>
        </a:graphicData>
      </a:graphic>
    </xdr:graphicFrame>
    <xdr:clientData/>
  </xdr:twoCellAnchor>
  <xdr:twoCellAnchor>
    <xdr:from>
      <xdr:col>6</xdr:col>
      <xdr:colOff>0</xdr:colOff>
      <xdr:row>67</xdr:row>
      <xdr:rowOff>9525</xdr:rowOff>
    </xdr:from>
    <xdr:to>
      <xdr:col>8</xdr:col>
      <xdr:colOff>914400</xdr:colOff>
      <xdr:row>81</xdr:row>
      <xdr:rowOff>95250</xdr:rowOff>
    </xdr:to>
    <xdr:graphicFrame macro="">
      <xdr:nvGraphicFramePr>
        <xdr:cNvPr id="132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1"/>
        </a:graphicData>
      </a:graphic>
    </xdr:graphicFrame>
    <xdr:clientData/>
  </xdr:twoCellAnchor>
  <xdr:twoCellAnchor>
    <xdr:from>
      <xdr:col>9</xdr:col>
      <xdr:colOff>276225</xdr:colOff>
      <xdr:row>62</xdr:row>
      <xdr:rowOff>180975</xdr:rowOff>
    </xdr:from>
    <xdr:to>
      <xdr:col>14</xdr:col>
      <xdr:colOff>276225</xdr:colOff>
      <xdr:row>83</xdr:row>
      <xdr:rowOff>133350</xdr:rowOff>
    </xdr:to>
    <xdr:graphicFrame macro="">
      <xdr:nvGraphicFramePr>
        <xdr:cNvPr id="13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2"/>
        </a:graphicData>
      </a:graphic>
    </xdr:graphicFrame>
    <xdr:clientData/>
  </xdr:twoCellAnchor>
  <xdr:twoCellAnchor>
    <xdr:from>
      <xdr:col>19</xdr:col>
      <xdr:colOff>180975</xdr:colOff>
      <xdr:row>5</xdr:row>
      <xdr:rowOff>228600</xdr:rowOff>
    </xdr:from>
    <xdr:to>
      <xdr:col>24</xdr:col>
      <xdr:colOff>476250</xdr:colOff>
      <xdr:row>19</xdr:row>
      <xdr:rowOff>114300</xdr:rowOff>
    </xdr:to>
    <xdr:graphicFrame macro="">
      <xdr:nvGraphicFramePr>
        <xdr:cNvPr id="134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3"/>
        </a:graphicData>
      </a:graphic>
    </xdr:graphicFrame>
    <xdr:clientData/>
  </xdr:twoCellAnchor>
  <xdr:twoCellAnchor>
    <xdr:from>
      <xdr:col>19</xdr:col>
      <xdr:colOff>209550</xdr:colOff>
      <xdr:row>20</xdr:row>
      <xdr:rowOff>38100</xdr:rowOff>
    </xdr:from>
    <xdr:to>
      <xdr:col>24</xdr:col>
      <xdr:colOff>495300</xdr:colOff>
      <xdr:row>40</xdr:row>
      <xdr:rowOff>66675</xdr:rowOff>
    </xdr:to>
    <xdr:graphicFrame macro="">
      <xdr:nvGraphicFramePr>
        <xdr:cNvPr id="135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4"/>
        </a:graphicData>
      </a:graphic>
    </xdr:graphicFrame>
    <xdr:clientData/>
  </xdr:twoCellAnchor>
  <xdr:twoCellAnchor>
    <xdr:from>
      <xdr:col>19</xdr:col>
      <xdr:colOff>123825</xdr:colOff>
      <xdr:row>42</xdr:row>
      <xdr:rowOff>123825</xdr:rowOff>
    </xdr:from>
    <xdr:to>
      <xdr:col>24</xdr:col>
      <xdr:colOff>257175</xdr:colOff>
      <xdr:row>56</xdr:row>
      <xdr:rowOff>28575</xdr:rowOff>
    </xdr:to>
    <xdr:graphicFrame macro="">
      <xdr:nvGraphicFramePr>
        <xdr:cNvPr id="136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5"/>
        </a:graphicData>
      </a:graphic>
    </xdr:graphicFrame>
    <xdr:clientData/>
  </xdr:twoCellAnchor>
  <xdr:twoCellAnchor>
    <xdr:from>
      <xdr:col>6</xdr:col>
      <xdr:colOff>0</xdr:colOff>
      <xdr:row>67</xdr:row>
      <xdr:rowOff>9525</xdr:rowOff>
    </xdr:from>
    <xdr:to>
      <xdr:col>8</xdr:col>
      <xdr:colOff>914400</xdr:colOff>
      <xdr:row>81</xdr:row>
      <xdr:rowOff>95250</xdr:rowOff>
    </xdr:to>
    <xdr:graphicFrame macro="">
      <xdr:nvGraphicFramePr>
        <xdr:cNvPr id="137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6"/>
        </a:graphicData>
      </a:graphic>
    </xdr:graphicFrame>
    <xdr:clientData/>
  </xdr:twoCellAnchor>
  <xdr:twoCellAnchor>
    <xdr:from>
      <xdr:col>9</xdr:col>
      <xdr:colOff>276225</xdr:colOff>
      <xdr:row>62</xdr:row>
      <xdr:rowOff>180975</xdr:rowOff>
    </xdr:from>
    <xdr:to>
      <xdr:col>14</xdr:col>
      <xdr:colOff>276225</xdr:colOff>
      <xdr:row>83</xdr:row>
      <xdr:rowOff>133350</xdr:rowOff>
    </xdr:to>
    <xdr:graphicFrame macro="">
      <xdr:nvGraphicFramePr>
        <xdr:cNvPr id="138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7"/>
        </a:graphicData>
      </a:graphic>
    </xdr:graphicFrame>
    <xdr:clientData/>
  </xdr:twoCellAnchor>
  <xdr:twoCellAnchor>
    <xdr:from>
      <xdr:col>19</xdr:col>
      <xdr:colOff>180975</xdr:colOff>
      <xdr:row>5</xdr:row>
      <xdr:rowOff>228600</xdr:rowOff>
    </xdr:from>
    <xdr:to>
      <xdr:col>24</xdr:col>
      <xdr:colOff>476250</xdr:colOff>
      <xdr:row>19</xdr:row>
      <xdr:rowOff>114300</xdr:rowOff>
    </xdr:to>
    <xdr:graphicFrame macro="">
      <xdr:nvGraphicFramePr>
        <xdr:cNvPr id="139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8"/>
        </a:graphicData>
      </a:graphic>
    </xdr:graphicFrame>
    <xdr:clientData/>
  </xdr:twoCellAnchor>
  <xdr:twoCellAnchor>
    <xdr:from>
      <xdr:col>19</xdr:col>
      <xdr:colOff>209550</xdr:colOff>
      <xdr:row>20</xdr:row>
      <xdr:rowOff>38100</xdr:rowOff>
    </xdr:from>
    <xdr:to>
      <xdr:col>24</xdr:col>
      <xdr:colOff>495300</xdr:colOff>
      <xdr:row>40</xdr:row>
      <xdr:rowOff>66675</xdr:rowOff>
    </xdr:to>
    <xdr:graphicFrame macro="">
      <xdr:nvGraphicFramePr>
        <xdr:cNvPr id="140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9"/>
        </a:graphicData>
      </a:graphic>
    </xdr:graphicFrame>
    <xdr:clientData/>
  </xdr:twoCellAnchor>
  <xdr:twoCellAnchor>
    <xdr:from>
      <xdr:col>19</xdr:col>
      <xdr:colOff>123825</xdr:colOff>
      <xdr:row>42</xdr:row>
      <xdr:rowOff>123825</xdr:rowOff>
    </xdr:from>
    <xdr:to>
      <xdr:col>24</xdr:col>
      <xdr:colOff>257175</xdr:colOff>
      <xdr:row>56</xdr:row>
      <xdr:rowOff>28575</xdr:rowOff>
    </xdr:to>
    <xdr:graphicFrame macro="">
      <xdr:nvGraphicFramePr>
        <xdr:cNvPr id="141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0"/>
        </a:graphicData>
      </a:graphic>
    </xdr:graphicFrame>
    <xdr:clientData/>
  </xdr:twoCellAnchor>
  <xdr:twoCellAnchor>
    <xdr:from>
      <xdr:col>6</xdr:col>
      <xdr:colOff>0</xdr:colOff>
      <xdr:row>64</xdr:row>
      <xdr:rowOff>9525</xdr:rowOff>
    </xdr:from>
    <xdr:to>
      <xdr:col>8</xdr:col>
      <xdr:colOff>914400</xdr:colOff>
      <xdr:row>78</xdr:row>
      <xdr:rowOff>95250</xdr:rowOff>
    </xdr:to>
    <xdr:graphicFrame macro="">
      <xdr:nvGraphicFramePr>
        <xdr:cNvPr id="142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1"/>
        </a:graphicData>
      </a:graphic>
    </xdr:graphicFrame>
    <xdr:clientData/>
  </xdr:twoCellAnchor>
  <xdr:twoCellAnchor>
    <xdr:from>
      <xdr:col>9</xdr:col>
      <xdr:colOff>276225</xdr:colOff>
      <xdr:row>59</xdr:row>
      <xdr:rowOff>180975</xdr:rowOff>
    </xdr:from>
    <xdr:to>
      <xdr:col>14</xdr:col>
      <xdr:colOff>276225</xdr:colOff>
      <xdr:row>80</xdr:row>
      <xdr:rowOff>133350</xdr:rowOff>
    </xdr:to>
    <xdr:graphicFrame macro="">
      <xdr:nvGraphicFramePr>
        <xdr:cNvPr id="14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2"/>
        </a:graphicData>
      </a:graphic>
    </xdr:graphicFrame>
    <xdr:clientData/>
  </xdr:twoCellAnchor>
  <xdr:twoCellAnchor>
    <xdr:from>
      <xdr:col>19</xdr:col>
      <xdr:colOff>180975</xdr:colOff>
      <xdr:row>5</xdr:row>
      <xdr:rowOff>228600</xdr:rowOff>
    </xdr:from>
    <xdr:to>
      <xdr:col>24</xdr:col>
      <xdr:colOff>476250</xdr:colOff>
      <xdr:row>19</xdr:row>
      <xdr:rowOff>114300</xdr:rowOff>
    </xdr:to>
    <xdr:graphicFrame macro="">
      <xdr:nvGraphicFramePr>
        <xdr:cNvPr id="144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3"/>
        </a:graphicData>
      </a:graphic>
    </xdr:graphicFrame>
    <xdr:clientData/>
  </xdr:twoCellAnchor>
  <xdr:twoCellAnchor>
    <xdr:from>
      <xdr:col>19</xdr:col>
      <xdr:colOff>209550</xdr:colOff>
      <xdr:row>20</xdr:row>
      <xdr:rowOff>38100</xdr:rowOff>
    </xdr:from>
    <xdr:to>
      <xdr:col>24</xdr:col>
      <xdr:colOff>495300</xdr:colOff>
      <xdr:row>37</xdr:row>
      <xdr:rowOff>66675</xdr:rowOff>
    </xdr:to>
    <xdr:graphicFrame macro="">
      <xdr:nvGraphicFramePr>
        <xdr:cNvPr id="145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4"/>
        </a:graphicData>
      </a:graphic>
    </xdr:graphicFrame>
    <xdr:clientData/>
  </xdr:twoCellAnchor>
  <xdr:twoCellAnchor>
    <xdr:from>
      <xdr:col>19</xdr:col>
      <xdr:colOff>123825</xdr:colOff>
      <xdr:row>39</xdr:row>
      <xdr:rowOff>123825</xdr:rowOff>
    </xdr:from>
    <xdr:to>
      <xdr:col>24</xdr:col>
      <xdr:colOff>257175</xdr:colOff>
      <xdr:row>53</xdr:row>
      <xdr:rowOff>28575</xdr:rowOff>
    </xdr:to>
    <xdr:graphicFrame macro="">
      <xdr:nvGraphicFramePr>
        <xdr:cNvPr id="146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5"/>
        </a:graphicData>
      </a:graphic>
    </xdr:graphicFrame>
    <xdr:clientData/>
  </xdr:twoCellAnchor>
  <xdr:twoCellAnchor>
    <xdr:from>
      <xdr:col>6</xdr:col>
      <xdr:colOff>0</xdr:colOff>
      <xdr:row>64</xdr:row>
      <xdr:rowOff>9525</xdr:rowOff>
    </xdr:from>
    <xdr:to>
      <xdr:col>8</xdr:col>
      <xdr:colOff>914400</xdr:colOff>
      <xdr:row>78</xdr:row>
      <xdr:rowOff>95250</xdr:rowOff>
    </xdr:to>
    <xdr:graphicFrame macro="">
      <xdr:nvGraphicFramePr>
        <xdr:cNvPr id="147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6"/>
        </a:graphicData>
      </a:graphic>
    </xdr:graphicFrame>
    <xdr:clientData/>
  </xdr:twoCellAnchor>
  <xdr:twoCellAnchor>
    <xdr:from>
      <xdr:col>9</xdr:col>
      <xdr:colOff>276225</xdr:colOff>
      <xdr:row>59</xdr:row>
      <xdr:rowOff>180975</xdr:rowOff>
    </xdr:from>
    <xdr:to>
      <xdr:col>14</xdr:col>
      <xdr:colOff>276225</xdr:colOff>
      <xdr:row>80</xdr:row>
      <xdr:rowOff>133350</xdr:rowOff>
    </xdr:to>
    <xdr:graphicFrame macro="">
      <xdr:nvGraphicFramePr>
        <xdr:cNvPr id="148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7"/>
        </a:graphicData>
      </a:graphic>
    </xdr:graphicFrame>
    <xdr:clientData/>
  </xdr:twoCellAnchor>
  <xdr:twoCellAnchor>
    <xdr:from>
      <xdr:col>19</xdr:col>
      <xdr:colOff>180975</xdr:colOff>
      <xdr:row>5</xdr:row>
      <xdr:rowOff>228600</xdr:rowOff>
    </xdr:from>
    <xdr:to>
      <xdr:col>24</xdr:col>
      <xdr:colOff>476250</xdr:colOff>
      <xdr:row>19</xdr:row>
      <xdr:rowOff>114300</xdr:rowOff>
    </xdr:to>
    <xdr:graphicFrame macro="">
      <xdr:nvGraphicFramePr>
        <xdr:cNvPr id="149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8"/>
        </a:graphicData>
      </a:graphic>
    </xdr:graphicFrame>
    <xdr:clientData/>
  </xdr:twoCellAnchor>
  <xdr:twoCellAnchor>
    <xdr:from>
      <xdr:col>19</xdr:col>
      <xdr:colOff>209550</xdr:colOff>
      <xdr:row>20</xdr:row>
      <xdr:rowOff>38100</xdr:rowOff>
    </xdr:from>
    <xdr:to>
      <xdr:col>24</xdr:col>
      <xdr:colOff>495300</xdr:colOff>
      <xdr:row>37</xdr:row>
      <xdr:rowOff>66675</xdr:rowOff>
    </xdr:to>
    <xdr:graphicFrame macro="">
      <xdr:nvGraphicFramePr>
        <xdr:cNvPr id="150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9"/>
        </a:graphicData>
      </a:graphic>
    </xdr:graphicFrame>
    <xdr:clientData/>
  </xdr:twoCellAnchor>
  <xdr:twoCellAnchor>
    <xdr:from>
      <xdr:col>19</xdr:col>
      <xdr:colOff>123825</xdr:colOff>
      <xdr:row>39</xdr:row>
      <xdr:rowOff>123825</xdr:rowOff>
    </xdr:from>
    <xdr:to>
      <xdr:col>24</xdr:col>
      <xdr:colOff>257175</xdr:colOff>
      <xdr:row>53</xdr:row>
      <xdr:rowOff>28575</xdr:rowOff>
    </xdr:to>
    <xdr:graphicFrame macro="">
      <xdr:nvGraphicFramePr>
        <xdr:cNvPr id="151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0"/>
        </a:graphicData>
      </a:graphic>
    </xdr:graphicFrame>
    <xdr:clientData/>
  </xdr:twoCellAnchor>
  <xdr:twoCellAnchor>
    <xdr:from>
      <xdr:col>6</xdr:col>
      <xdr:colOff>0</xdr:colOff>
      <xdr:row>67</xdr:row>
      <xdr:rowOff>9525</xdr:rowOff>
    </xdr:from>
    <xdr:to>
      <xdr:col>8</xdr:col>
      <xdr:colOff>914400</xdr:colOff>
      <xdr:row>81</xdr:row>
      <xdr:rowOff>95250</xdr:rowOff>
    </xdr:to>
    <xdr:graphicFrame macro="">
      <xdr:nvGraphicFramePr>
        <xdr:cNvPr id="152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1"/>
        </a:graphicData>
      </a:graphic>
    </xdr:graphicFrame>
    <xdr:clientData/>
  </xdr:twoCellAnchor>
  <xdr:twoCellAnchor>
    <xdr:from>
      <xdr:col>9</xdr:col>
      <xdr:colOff>276225</xdr:colOff>
      <xdr:row>62</xdr:row>
      <xdr:rowOff>180975</xdr:rowOff>
    </xdr:from>
    <xdr:to>
      <xdr:col>14</xdr:col>
      <xdr:colOff>276225</xdr:colOff>
      <xdr:row>83</xdr:row>
      <xdr:rowOff>133350</xdr:rowOff>
    </xdr:to>
    <xdr:graphicFrame macro="">
      <xdr:nvGraphicFramePr>
        <xdr:cNvPr id="15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2"/>
        </a:graphicData>
      </a:graphic>
    </xdr:graphicFrame>
    <xdr:clientData/>
  </xdr:twoCellAnchor>
  <xdr:twoCellAnchor>
    <xdr:from>
      <xdr:col>19</xdr:col>
      <xdr:colOff>180975</xdr:colOff>
      <xdr:row>5</xdr:row>
      <xdr:rowOff>228600</xdr:rowOff>
    </xdr:from>
    <xdr:to>
      <xdr:col>24</xdr:col>
      <xdr:colOff>476250</xdr:colOff>
      <xdr:row>19</xdr:row>
      <xdr:rowOff>114300</xdr:rowOff>
    </xdr:to>
    <xdr:graphicFrame macro="">
      <xdr:nvGraphicFramePr>
        <xdr:cNvPr id="154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3"/>
        </a:graphicData>
      </a:graphic>
    </xdr:graphicFrame>
    <xdr:clientData/>
  </xdr:twoCellAnchor>
  <xdr:twoCellAnchor>
    <xdr:from>
      <xdr:col>19</xdr:col>
      <xdr:colOff>209550</xdr:colOff>
      <xdr:row>20</xdr:row>
      <xdr:rowOff>38100</xdr:rowOff>
    </xdr:from>
    <xdr:to>
      <xdr:col>24</xdr:col>
      <xdr:colOff>495300</xdr:colOff>
      <xdr:row>40</xdr:row>
      <xdr:rowOff>66675</xdr:rowOff>
    </xdr:to>
    <xdr:graphicFrame macro="">
      <xdr:nvGraphicFramePr>
        <xdr:cNvPr id="155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4"/>
        </a:graphicData>
      </a:graphic>
    </xdr:graphicFrame>
    <xdr:clientData/>
  </xdr:twoCellAnchor>
  <xdr:twoCellAnchor>
    <xdr:from>
      <xdr:col>19</xdr:col>
      <xdr:colOff>123825</xdr:colOff>
      <xdr:row>42</xdr:row>
      <xdr:rowOff>123825</xdr:rowOff>
    </xdr:from>
    <xdr:to>
      <xdr:col>24</xdr:col>
      <xdr:colOff>257175</xdr:colOff>
      <xdr:row>56</xdr:row>
      <xdr:rowOff>28575</xdr:rowOff>
    </xdr:to>
    <xdr:graphicFrame macro="">
      <xdr:nvGraphicFramePr>
        <xdr:cNvPr id="156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5"/>
        </a:graphicData>
      </a:graphic>
    </xdr:graphicFrame>
    <xdr:clientData/>
  </xdr:twoCellAnchor>
  <xdr:twoCellAnchor>
    <xdr:from>
      <xdr:col>6</xdr:col>
      <xdr:colOff>0</xdr:colOff>
      <xdr:row>67</xdr:row>
      <xdr:rowOff>9525</xdr:rowOff>
    </xdr:from>
    <xdr:to>
      <xdr:col>8</xdr:col>
      <xdr:colOff>914400</xdr:colOff>
      <xdr:row>81</xdr:row>
      <xdr:rowOff>95250</xdr:rowOff>
    </xdr:to>
    <xdr:graphicFrame macro="">
      <xdr:nvGraphicFramePr>
        <xdr:cNvPr id="157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6"/>
        </a:graphicData>
      </a:graphic>
    </xdr:graphicFrame>
    <xdr:clientData/>
  </xdr:twoCellAnchor>
  <xdr:twoCellAnchor>
    <xdr:from>
      <xdr:col>9</xdr:col>
      <xdr:colOff>276225</xdr:colOff>
      <xdr:row>62</xdr:row>
      <xdr:rowOff>180975</xdr:rowOff>
    </xdr:from>
    <xdr:to>
      <xdr:col>14</xdr:col>
      <xdr:colOff>276225</xdr:colOff>
      <xdr:row>83</xdr:row>
      <xdr:rowOff>133350</xdr:rowOff>
    </xdr:to>
    <xdr:graphicFrame macro="">
      <xdr:nvGraphicFramePr>
        <xdr:cNvPr id="158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7"/>
        </a:graphicData>
      </a:graphic>
    </xdr:graphicFrame>
    <xdr:clientData/>
  </xdr:twoCellAnchor>
  <xdr:twoCellAnchor>
    <xdr:from>
      <xdr:col>19</xdr:col>
      <xdr:colOff>180975</xdr:colOff>
      <xdr:row>5</xdr:row>
      <xdr:rowOff>228600</xdr:rowOff>
    </xdr:from>
    <xdr:to>
      <xdr:col>24</xdr:col>
      <xdr:colOff>476250</xdr:colOff>
      <xdr:row>19</xdr:row>
      <xdr:rowOff>114300</xdr:rowOff>
    </xdr:to>
    <xdr:graphicFrame macro="">
      <xdr:nvGraphicFramePr>
        <xdr:cNvPr id="159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8"/>
        </a:graphicData>
      </a:graphic>
    </xdr:graphicFrame>
    <xdr:clientData/>
  </xdr:twoCellAnchor>
  <xdr:twoCellAnchor>
    <xdr:from>
      <xdr:col>19</xdr:col>
      <xdr:colOff>209550</xdr:colOff>
      <xdr:row>20</xdr:row>
      <xdr:rowOff>38100</xdr:rowOff>
    </xdr:from>
    <xdr:to>
      <xdr:col>24</xdr:col>
      <xdr:colOff>495300</xdr:colOff>
      <xdr:row>40</xdr:row>
      <xdr:rowOff>66675</xdr:rowOff>
    </xdr:to>
    <xdr:graphicFrame macro="">
      <xdr:nvGraphicFramePr>
        <xdr:cNvPr id="160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9"/>
        </a:graphicData>
      </a:graphic>
    </xdr:graphicFrame>
    <xdr:clientData/>
  </xdr:twoCellAnchor>
  <xdr:twoCellAnchor>
    <xdr:from>
      <xdr:col>19</xdr:col>
      <xdr:colOff>123825</xdr:colOff>
      <xdr:row>42</xdr:row>
      <xdr:rowOff>123825</xdr:rowOff>
    </xdr:from>
    <xdr:to>
      <xdr:col>24</xdr:col>
      <xdr:colOff>257175</xdr:colOff>
      <xdr:row>56</xdr:row>
      <xdr:rowOff>28575</xdr:rowOff>
    </xdr:to>
    <xdr:graphicFrame macro="">
      <xdr:nvGraphicFramePr>
        <xdr:cNvPr id="161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P931"/>
  <sheetViews>
    <sheetView tabSelected="1" zoomScale="85" zoomScaleNormal="85" workbookViewId="0">
      <pane ySplit="5" topLeftCell="A902" activePane="bottomLeft" state="frozen"/>
      <selection activeCell="B1" sqref="B1"/>
      <selection pane="bottomLeft" activeCell="I928" sqref="I928"/>
    </sheetView>
  </sheetViews>
  <sheetFormatPr baseColWidth="10" defaultColWidth="11.42578125" defaultRowHeight="15" customHeight="1" x14ac:dyDescent="0.25"/>
  <cols>
    <col min="1" max="1" width="7.28515625" style="102" customWidth="1"/>
    <col min="2" max="2" width="10.28515625" style="102" bestFit="1" customWidth="1"/>
    <col min="3" max="5" width="5.42578125" style="102" customWidth="1"/>
    <col min="6" max="6" width="30.28515625" style="102" customWidth="1"/>
    <col min="7" max="7" width="31" style="102" customWidth="1"/>
    <col min="8" max="8" width="21.7109375" style="102" customWidth="1"/>
    <col min="9" max="9" width="19.85546875" style="19" customWidth="1"/>
    <col min="10" max="10" width="18.5703125" style="19" customWidth="1"/>
    <col min="11" max="12" width="25.85546875" style="19" customWidth="1"/>
    <col min="13" max="13" width="17.28515625" style="19" customWidth="1"/>
    <col min="14" max="14" width="19.85546875" style="19" bestFit="1" customWidth="1"/>
    <col min="15" max="16" width="15.140625" style="101" bestFit="1" customWidth="1"/>
    <col min="17" max="16384" width="11.42578125" style="102"/>
  </cols>
  <sheetData>
    <row r="1" spans="1:16" s="22" customFormat="1" ht="33" customHeight="1" x14ac:dyDescent="0.25">
      <c r="A1" s="149" t="s">
        <v>274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spans="1:16" s="22" customFormat="1" x14ac:dyDescent="0.25">
      <c r="A2" s="149" t="s">
        <v>275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</row>
    <row r="3" spans="1:16" s="22" customFormat="1" x14ac:dyDescent="0.25">
      <c r="A3" s="149" t="s">
        <v>171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</row>
    <row r="4" spans="1:16" s="22" customFormat="1" x14ac:dyDescent="0.25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</row>
    <row r="5" spans="1:16" s="128" customFormat="1" ht="30" x14ac:dyDescent="0.25">
      <c r="A5" s="123" t="s">
        <v>64</v>
      </c>
      <c r="B5" s="124" t="s">
        <v>65</v>
      </c>
      <c r="C5" s="125" t="s">
        <v>174</v>
      </c>
      <c r="D5" s="125" t="s">
        <v>173</v>
      </c>
      <c r="E5" s="125" t="s">
        <v>172</v>
      </c>
      <c r="F5" s="124" t="s">
        <v>67</v>
      </c>
      <c r="G5" s="124" t="s">
        <v>76</v>
      </c>
      <c r="H5" s="124" t="s">
        <v>68</v>
      </c>
      <c r="I5" s="126" t="s">
        <v>0</v>
      </c>
      <c r="J5" s="126" t="s">
        <v>1</v>
      </c>
      <c r="K5" s="126" t="s">
        <v>269</v>
      </c>
      <c r="L5" s="126" t="s">
        <v>175</v>
      </c>
      <c r="M5" s="126" t="s">
        <v>12</v>
      </c>
      <c r="N5" s="126" t="s">
        <v>66</v>
      </c>
      <c r="O5" s="127"/>
      <c r="P5" s="127"/>
    </row>
    <row r="6" spans="1:16" s="103" customFormat="1" ht="15" customHeight="1" x14ac:dyDescent="0.25">
      <c r="A6" s="129">
        <v>2019</v>
      </c>
      <c r="B6" s="67" t="s">
        <v>11</v>
      </c>
      <c r="C6" s="68">
        <v>1</v>
      </c>
      <c r="D6" s="68">
        <v>1</v>
      </c>
      <c r="E6" s="68">
        <v>0</v>
      </c>
      <c r="F6" s="67" t="s">
        <v>281</v>
      </c>
      <c r="G6" s="67" t="s">
        <v>210</v>
      </c>
      <c r="H6" s="67" t="s">
        <v>46</v>
      </c>
      <c r="I6" s="110">
        <v>0</v>
      </c>
      <c r="J6" s="35">
        <v>0</v>
      </c>
      <c r="K6" s="110">
        <v>0</v>
      </c>
      <c r="L6" s="111">
        <v>0</v>
      </c>
      <c r="M6" s="111">
        <v>0</v>
      </c>
      <c r="N6" s="111">
        <v>157894.73680000001</v>
      </c>
    </row>
    <row r="7" spans="1:16" s="103" customFormat="1" ht="15" customHeight="1" x14ac:dyDescent="0.25">
      <c r="A7" s="129">
        <v>2019</v>
      </c>
      <c r="B7" s="67" t="s">
        <v>11</v>
      </c>
      <c r="C7" s="68">
        <v>1</v>
      </c>
      <c r="D7" s="68">
        <v>1</v>
      </c>
      <c r="E7" s="68">
        <v>0</v>
      </c>
      <c r="F7" s="67" t="s">
        <v>281</v>
      </c>
      <c r="G7" s="67" t="s">
        <v>210</v>
      </c>
      <c r="H7" s="67" t="s">
        <v>49</v>
      </c>
      <c r="I7" s="35">
        <v>0</v>
      </c>
      <c r="J7" s="35">
        <v>0</v>
      </c>
      <c r="K7" s="35">
        <v>0</v>
      </c>
      <c r="L7" s="111">
        <v>0</v>
      </c>
      <c r="M7" s="111">
        <v>0</v>
      </c>
      <c r="N7" s="111">
        <v>6250.0010000000002</v>
      </c>
    </row>
    <row r="8" spans="1:16" s="103" customFormat="1" ht="15" customHeight="1" x14ac:dyDescent="0.25">
      <c r="A8" s="129">
        <v>2019</v>
      </c>
      <c r="B8" s="67" t="s">
        <v>11</v>
      </c>
      <c r="C8" s="68">
        <v>1</v>
      </c>
      <c r="D8" s="68">
        <v>1</v>
      </c>
      <c r="E8" s="68">
        <v>0</v>
      </c>
      <c r="F8" s="67" t="s">
        <v>281</v>
      </c>
      <c r="G8" s="67" t="s">
        <v>210</v>
      </c>
      <c r="H8" s="67" t="s">
        <v>13</v>
      </c>
      <c r="I8" s="35">
        <v>0</v>
      </c>
      <c r="J8" s="35">
        <v>0</v>
      </c>
      <c r="K8" s="35">
        <v>0</v>
      </c>
      <c r="L8" s="111">
        <v>0</v>
      </c>
      <c r="M8" s="111">
        <v>0</v>
      </c>
      <c r="N8" s="111">
        <v>0</v>
      </c>
    </row>
    <row r="9" spans="1:16" s="103" customFormat="1" ht="15" customHeight="1" x14ac:dyDescent="0.25">
      <c r="A9" s="129">
        <v>2019</v>
      </c>
      <c r="B9" s="67" t="s">
        <v>11</v>
      </c>
      <c r="C9" s="68">
        <v>1</v>
      </c>
      <c r="D9" s="68">
        <v>1</v>
      </c>
      <c r="E9" s="68">
        <v>1</v>
      </c>
      <c r="F9" s="67" t="s">
        <v>282</v>
      </c>
      <c r="G9" s="67" t="s">
        <v>14</v>
      </c>
      <c r="H9" s="67" t="s">
        <v>69</v>
      </c>
      <c r="I9" s="35">
        <v>0</v>
      </c>
      <c r="J9" s="35">
        <v>14944.0296</v>
      </c>
      <c r="K9" s="35">
        <v>26823.630700000002</v>
      </c>
      <c r="L9" s="111">
        <v>0</v>
      </c>
      <c r="M9" s="111">
        <v>-822.4081999999562</v>
      </c>
      <c r="N9" s="111">
        <v>2832535.8766899998</v>
      </c>
    </row>
    <row r="10" spans="1:16" s="103" customFormat="1" ht="15" customHeight="1" x14ac:dyDescent="0.25">
      <c r="A10" s="129">
        <v>2019</v>
      </c>
      <c r="B10" s="67" t="s">
        <v>11</v>
      </c>
      <c r="C10" s="68">
        <v>1</v>
      </c>
      <c r="D10" s="68">
        <v>1</v>
      </c>
      <c r="E10" s="68">
        <v>0</v>
      </c>
      <c r="F10" s="67" t="s">
        <v>282</v>
      </c>
      <c r="G10" s="67" t="s">
        <v>14</v>
      </c>
      <c r="H10" s="67" t="s">
        <v>15</v>
      </c>
      <c r="I10" s="35">
        <v>0</v>
      </c>
      <c r="J10" s="35">
        <v>0</v>
      </c>
      <c r="K10" s="35">
        <v>0</v>
      </c>
      <c r="L10" s="111">
        <v>0</v>
      </c>
      <c r="M10" s="111">
        <v>0</v>
      </c>
      <c r="N10" s="111">
        <v>0</v>
      </c>
    </row>
    <row r="11" spans="1:16" s="103" customFormat="1" ht="15" customHeight="1" x14ac:dyDescent="0.25">
      <c r="A11" s="129">
        <v>2019</v>
      </c>
      <c r="B11" s="67" t="s">
        <v>11</v>
      </c>
      <c r="C11" s="68">
        <v>1</v>
      </c>
      <c r="D11" s="68">
        <v>1</v>
      </c>
      <c r="E11" s="68">
        <v>0</v>
      </c>
      <c r="F11" s="67" t="s">
        <v>282</v>
      </c>
      <c r="G11" s="67" t="s">
        <v>14</v>
      </c>
      <c r="H11" s="67" t="s">
        <v>46</v>
      </c>
      <c r="I11" s="35">
        <v>0</v>
      </c>
      <c r="J11" s="35">
        <v>0</v>
      </c>
      <c r="K11" s="35">
        <v>0</v>
      </c>
      <c r="L11" s="111">
        <v>0</v>
      </c>
      <c r="M11" s="111">
        <v>0</v>
      </c>
      <c r="N11" s="111">
        <v>473000</v>
      </c>
    </row>
    <row r="12" spans="1:16" s="103" customFormat="1" ht="15" customHeight="1" x14ac:dyDescent="0.25">
      <c r="A12" s="129">
        <v>2019</v>
      </c>
      <c r="B12" s="67" t="s">
        <v>11</v>
      </c>
      <c r="C12" s="68">
        <v>1</v>
      </c>
      <c r="D12" s="68">
        <v>1</v>
      </c>
      <c r="E12" s="68">
        <v>0</v>
      </c>
      <c r="F12" s="67" t="s">
        <v>282</v>
      </c>
      <c r="G12" s="67" t="s">
        <v>14</v>
      </c>
      <c r="H12" s="67" t="s">
        <v>61</v>
      </c>
      <c r="I12" s="35">
        <v>0</v>
      </c>
      <c r="J12" s="35">
        <v>0</v>
      </c>
      <c r="K12" s="35">
        <v>70.661109999999994</v>
      </c>
      <c r="L12" s="111">
        <v>0</v>
      </c>
      <c r="M12" s="111">
        <v>0</v>
      </c>
      <c r="N12" s="111">
        <v>23500</v>
      </c>
    </row>
    <row r="13" spans="1:16" s="103" customFormat="1" ht="15" customHeight="1" x14ac:dyDescent="0.25">
      <c r="A13" s="129">
        <v>2019</v>
      </c>
      <c r="B13" s="67" t="s">
        <v>11</v>
      </c>
      <c r="C13" s="68">
        <v>1</v>
      </c>
      <c r="D13" s="68">
        <v>1</v>
      </c>
      <c r="E13" s="68">
        <v>0</v>
      </c>
      <c r="F13" s="67" t="s">
        <v>282</v>
      </c>
      <c r="G13" s="67" t="s">
        <v>14</v>
      </c>
      <c r="H13" s="67" t="s">
        <v>49</v>
      </c>
      <c r="I13" s="35">
        <v>0</v>
      </c>
      <c r="J13" s="35">
        <v>0</v>
      </c>
      <c r="K13" s="35">
        <v>0</v>
      </c>
      <c r="L13" s="111">
        <v>0</v>
      </c>
      <c r="M13" s="111">
        <v>0</v>
      </c>
      <c r="N13" s="111">
        <v>101806.44246000001</v>
      </c>
    </row>
    <row r="14" spans="1:16" s="103" customFormat="1" ht="15" customHeight="1" x14ac:dyDescent="0.25">
      <c r="A14" s="129">
        <v>2019</v>
      </c>
      <c r="B14" s="67" t="s">
        <v>11</v>
      </c>
      <c r="C14" s="68">
        <v>1</v>
      </c>
      <c r="D14" s="68">
        <v>1</v>
      </c>
      <c r="E14" s="68">
        <v>1</v>
      </c>
      <c r="F14" s="67" t="s">
        <v>87</v>
      </c>
      <c r="G14" s="67" t="s">
        <v>283</v>
      </c>
      <c r="H14" s="67" t="s">
        <v>69</v>
      </c>
      <c r="I14" s="35">
        <v>250219.86772000001</v>
      </c>
      <c r="J14" s="35">
        <v>87010.492660000004</v>
      </c>
      <c r="K14" s="35">
        <v>37198.57415</v>
      </c>
      <c r="L14" s="111">
        <v>0</v>
      </c>
      <c r="M14" s="111">
        <v>15994.663880000342</v>
      </c>
      <c r="N14" s="111">
        <v>6561145.7407900002</v>
      </c>
    </row>
    <row r="15" spans="1:16" s="103" customFormat="1" ht="15" customHeight="1" x14ac:dyDescent="0.25">
      <c r="A15" s="129">
        <v>2019</v>
      </c>
      <c r="B15" s="67" t="s">
        <v>11</v>
      </c>
      <c r="C15" s="68">
        <v>1</v>
      </c>
      <c r="D15" s="68">
        <v>1</v>
      </c>
      <c r="E15" s="68">
        <v>0</v>
      </c>
      <c r="F15" s="67" t="s">
        <v>87</v>
      </c>
      <c r="G15" s="67" t="s">
        <v>283</v>
      </c>
      <c r="H15" s="67" t="s">
        <v>47</v>
      </c>
      <c r="I15" s="35">
        <v>0</v>
      </c>
      <c r="J15" s="35">
        <v>0</v>
      </c>
      <c r="K15" s="35">
        <v>0</v>
      </c>
      <c r="L15" s="111">
        <v>0</v>
      </c>
      <c r="M15" s="111">
        <v>0</v>
      </c>
      <c r="N15" s="111">
        <v>104406.31956</v>
      </c>
    </row>
    <row r="16" spans="1:16" s="103" customFormat="1" ht="15" customHeight="1" x14ac:dyDescent="0.25">
      <c r="A16" s="129">
        <v>2019</v>
      </c>
      <c r="B16" s="67" t="s">
        <v>11</v>
      </c>
      <c r="C16" s="68">
        <v>1</v>
      </c>
      <c r="D16" s="68">
        <v>1</v>
      </c>
      <c r="E16" s="68">
        <v>0</v>
      </c>
      <c r="F16" s="67" t="s">
        <v>87</v>
      </c>
      <c r="G16" s="67" t="s">
        <v>283</v>
      </c>
      <c r="H16" s="67" t="s">
        <v>9</v>
      </c>
      <c r="I16" s="35">
        <v>0</v>
      </c>
      <c r="J16" s="35">
        <v>0</v>
      </c>
      <c r="K16" s="35">
        <v>0</v>
      </c>
      <c r="L16" s="111">
        <v>0</v>
      </c>
      <c r="M16" s="111">
        <v>0</v>
      </c>
      <c r="N16" s="111">
        <v>0</v>
      </c>
    </row>
    <row r="17" spans="1:14" s="103" customFormat="1" ht="15" customHeight="1" x14ac:dyDescent="0.25">
      <c r="A17" s="129">
        <v>2019</v>
      </c>
      <c r="B17" s="67" t="s">
        <v>11</v>
      </c>
      <c r="C17" s="68">
        <v>1</v>
      </c>
      <c r="D17" s="68">
        <v>0</v>
      </c>
      <c r="E17" s="68">
        <v>0</v>
      </c>
      <c r="F17" s="67" t="s">
        <v>87</v>
      </c>
      <c r="G17" s="67" t="s">
        <v>283</v>
      </c>
      <c r="H17" s="67" t="s">
        <v>17</v>
      </c>
      <c r="I17" s="35">
        <v>0</v>
      </c>
      <c r="J17" s="35">
        <v>0</v>
      </c>
      <c r="K17" s="35">
        <v>0</v>
      </c>
      <c r="L17" s="111">
        <v>0</v>
      </c>
      <c r="M17" s="111">
        <v>0</v>
      </c>
      <c r="N17" s="111">
        <v>0</v>
      </c>
    </row>
    <row r="18" spans="1:14" s="103" customFormat="1" ht="15" customHeight="1" x14ac:dyDescent="0.25">
      <c r="A18" s="129">
        <v>2019</v>
      </c>
      <c r="B18" s="67" t="s">
        <v>11</v>
      </c>
      <c r="C18" s="68">
        <v>1</v>
      </c>
      <c r="D18" s="68">
        <v>1</v>
      </c>
      <c r="E18" s="68">
        <v>1</v>
      </c>
      <c r="F18" s="67" t="s">
        <v>87</v>
      </c>
      <c r="G18" s="67" t="s">
        <v>283</v>
      </c>
      <c r="H18" s="67" t="s">
        <v>16</v>
      </c>
      <c r="I18" s="35">
        <v>0</v>
      </c>
      <c r="J18" s="35">
        <v>0</v>
      </c>
      <c r="K18" s="35">
        <v>0</v>
      </c>
      <c r="L18" s="111">
        <v>0</v>
      </c>
      <c r="M18" s="111">
        <v>8.9788599999999406</v>
      </c>
      <c r="N18" s="111">
        <v>1928.6920299999999</v>
      </c>
    </row>
    <row r="19" spans="1:14" s="103" customFormat="1" ht="15" customHeight="1" x14ac:dyDescent="0.25">
      <c r="A19" s="129">
        <v>2019</v>
      </c>
      <c r="B19" s="67" t="s">
        <v>11</v>
      </c>
      <c r="C19" s="68">
        <v>1</v>
      </c>
      <c r="D19" s="68">
        <v>1</v>
      </c>
      <c r="E19" s="68">
        <v>0</v>
      </c>
      <c r="F19" s="67" t="s">
        <v>87</v>
      </c>
      <c r="G19" s="67" t="s">
        <v>283</v>
      </c>
      <c r="H19" s="67" t="s">
        <v>18</v>
      </c>
      <c r="I19" s="35">
        <v>0</v>
      </c>
      <c r="J19" s="35">
        <v>0</v>
      </c>
      <c r="K19" s="35">
        <v>0</v>
      </c>
      <c r="L19" s="111">
        <v>0</v>
      </c>
      <c r="M19" s="111">
        <v>0</v>
      </c>
      <c r="N19" s="111">
        <v>0</v>
      </c>
    </row>
    <row r="20" spans="1:14" s="103" customFormat="1" ht="15" customHeight="1" x14ac:dyDescent="0.25">
      <c r="A20" s="129">
        <v>2019</v>
      </c>
      <c r="B20" s="67" t="s">
        <v>11</v>
      </c>
      <c r="C20" s="68">
        <v>1</v>
      </c>
      <c r="D20" s="68">
        <v>1</v>
      </c>
      <c r="E20" s="68">
        <v>0</v>
      </c>
      <c r="F20" s="67" t="s">
        <v>87</v>
      </c>
      <c r="G20" s="67" t="s">
        <v>283</v>
      </c>
      <c r="H20" s="67" t="s">
        <v>19</v>
      </c>
      <c r="I20" s="35">
        <v>0</v>
      </c>
      <c r="J20" s="35">
        <v>45.542000000000002</v>
      </c>
      <c r="K20" s="35">
        <v>14.60929</v>
      </c>
      <c r="L20" s="111">
        <v>0</v>
      </c>
      <c r="M20" s="111">
        <v>2.6250399999999843</v>
      </c>
      <c r="N20" s="111">
        <v>609.40768000000003</v>
      </c>
    </row>
    <row r="21" spans="1:14" s="103" customFormat="1" ht="15" customHeight="1" x14ac:dyDescent="0.25">
      <c r="A21" s="129">
        <v>2019</v>
      </c>
      <c r="B21" s="67" t="s">
        <v>11</v>
      </c>
      <c r="C21" s="68">
        <v>1</v>
      </c>
      <c r="D21" s="68">
        <v>1</v>
      </c>
      <c r="E21" s="68">
        <v>0</v>
      </c>
      <c r="F21" s="67" t="s">
        <v>87</v>
      </c>
      <c r="G21" s="67" t="s">
        <v>283</v>
      </c>
      <c r="H21" s="67" t="s">
        <v>70</v>
      </c>
      <c r="I21" s="35">
        <v>0</v>
      </c>
      <c r="J21" s="35">
        <v>0</v>
      </c>
      <c r="K21" s="35">
        <v>0</v>
      </c>
      <c r="L21" s="111">
        <v>0</v>
      </c>
      <c r="M21" s="111">
        <v>77.799050000001444</v>
      </c>
      <c r="N21" s="111">
        <v>105711.52527</v>
      </c>
    </row>
    <row r="22" spans="1:14" s="103" customFormat="1" ht="15" customHeight="1" x14ac:dyDescent="0.25">
      <c r="A22" s="129">
        <v>2019</v>
      </c>
      <c r="B22" s="67" t="s">
        <v>11</v>
      </c>
      <c r="C22" s="68">
        <v>1</v>
      </c>
      <c r="D22" s="68">
        <v>1</v>
      </c>
      <c r="E22" s="68">
        <v>0</v>
      </c>
      <c r="F22" s="67" t="s">
        <v>87</v>
      </c>
      <c r="G22" s="67" t="s">
        <v>283</v>
      </c>
      <c r="H22" s="67" t="s">
        <v>20</v>
      </c>
      <c r="I22" s="35">
        <v>0</v>
      </c>
      <c r="J22" s="35">
        <v>0</v>
      </c>
      <c r="K22" s="35">
        <v>0</v>
      </c>
      <c r="L22" s="111">
        <v>0</v>
      </c>
      <c r="M22" s="111">
        <v>0</v>
      </c>
      <c r="N22" s="111">
        <v>25368.995309999998</v>
      </c>
    </row>
    <row r="23" spans="1:14" s="103" customFormat="1" ht="15" customHeight="1" x14ac:dyDescent="0.25">
      <c r="A23" s="129">
        <v>2019</v>
      </c>
      <c r="B23" s="67" t="s">
        <v>11</v>
      </c>
      <c r="C23" s="68">
        <v>1</v>
      </c>
      <c r="D23" s="68">
        <v>1</v>
      </c>
      <c r="E23" s="68">
        <v>0</v>
      </c>
      <c r="F23" s="67" t="s">
        <v>87</v>
      </c>
      <c r="G23" s="67" t="s">
        <v>283</v>
      </c>
      <c r="H23" s="67" t="s">
        <v>21</v>
      </c>
      <c r="I23" s="35">
        <v>9955.0587899999991</v>
      </c>
      <c r="J23" s="35">
        <v>0</v>
      </c>
      <c r="K23" s="35">
        <v>5.3124900000000004</v>
      </c>
      <c r="L23" s="111">
        <v>0</v>
      </c>
      <c r="M23" s="111">
        <v>3.637978807091713E-12</v>
      </c>
      <c r="N23" s="111">
        <v>72824.690979999999</v>
      </c>
    </row>
    <row r="24" spans="1:14" s="103" customFormat="1" ht="15" customHeight="1" x14ac:dyDescent="0.25">
      <c r="A24" s="129">
        <v>2019</v>
      </c>
      <c r="B24" s="67" t="s">
        <v>11</v>
      </c>
      <c r="C24" s="68">
        <v>1</v>
      </c>
      <c r="D24" s="68">
        <v>1</v>
      </c>
      <c r="E24" s="68">
        <v>0</v>
      </c>
      <c r="F24" s="67" t="s">
        <v>87</v>
      </c>
      <c r="G24" s="67" t="s">
        <v>283</v>
      </c>
      <c r="H24" s="67" t="s">
        <v>10</v>
      </c>
      <c r="I24" s="35">
        <v>0</v>
      </c>
      <c r="J24" s="35">
        <v>0</v>
      </c>
      <c r="K24" s="35">
        <v>0</v>
      </c>
      <c r="L24" s="111">
        <v>0</v>
      </c>
      <c r="M24" s="111">
        <v>0</v>
      </c>
      <c r="N24" s="111">
        <v>24009.582190000001</v>
      </c>
    </row>
    <row r="25" spans="1:14" s="103" customFormat="1" ht="15" customHeight="1" x14ac:dyDescent="0.25">
      <c r="A25" s="129">
        <v>2019</v>
      </c>
      <c r="B25" s="67" t="s">
        <v>11</v>
      </c>
      <c r="C25" s="68">
        <v>1</v>
      </c>
      <c r="D25" s="68">
        <v>1</v>
      </c>
      <c r="E25" s="68">
        <v>0</v>
      </c>
      <c r="F25" s="67" t="s">
        <v>87</v>
      </c>
      <c r="G25" s="67" t="s">
        <v>283</v>
      </c>
      <c r="H25" s="67" t="s">
        <v>30</v>
      </c>
      <c r="I25" s="35">
        <v>0</v>
      </c>
      <c r="J25" s="35">
        <v>0</v>
      </c>
      <c r="K25" s="35">
        <v>0</v>
      </c>
      <c r="L25" s="111">
        <v>0</v>
      </c>
      <c r="M25" s="111">
        <v>0</v>
      </c>
      <c r="N25" s="111">
        <v>30793.759600000001</v>
      </c>
    </row>
    <row r="26" spans="1:14" s="103" customFormat="1" ht="15" customHeight="1" x14ac:dyDescent="0.25">
      <c r="A26" s="129">
        <v>2019</v>
      </c>
      <c r="B26" s="67" t="s">
        <v>11</v>
      </c>
      <c r="C26" s="68">
        <v>1</v>
      </c>
      <c r="D26" s="68">
        <v>1</v>
      </c>
      <c r="E26" s="68">
        <v>0</v>
      </c>
      <c r="F26" s="67" t="s">
        <v>87</v>
      </c>
      <c r="G26" s="67" t="s">
        <v>283</v>
      </c>
      <c r="H26" s="67" t="s">
        <v>50</v>
      </c>
      <c r="I26" s="35">
        <v>0</v>
      </c>
      <c r="J26" s="35">
        <v>0</v>
      </c>
      <c r="K26" s="35">
        <v>0</v>
      </c>
      <c r="L26" s="111">
        <v>0</v>
      </c>
      <c r="M26" s="111">
        <v>11.235000000000127</v>
      </c>
      <c r="N26" s="111">
        <v>2413.3200000000002</v>
      </c>
    </row>
    <row r="27" spans="1:14" s="103" customFormat="1" ht="15" customHeight="1" x14ac:dyDescent="0.25">
      <c r="A27" s="129">
        <v>2019</v>
      </c>
      <c r="B27" s="67" t="s">
        <v>11</v>
      </c>
      <c r="C27" s="68">
        <v>1</v>
      </c>
      <c r="D27" s="68">
        <v>1</v>
      </c>
      <c r="E27" s="68">
        <v>1</v>
      </c>
      <c r="F27" s="67" t="s">
        <v>209</v>
      </c>
      <c r="G27" s="67" t="s">
        <v>2</v>
      </c>
      <c r="H27" s="67" t="s">
        <v>69</v>
      </c>
      <c r="I27" s="35">
        <v>0</v>
      </c>
      <c r="J27" s="35">
        <v>0</v>
      </c>
      <c r="K27" s="35">
        <v>0</v>
      </c>
      <c r="L27" s="111">
        <v>0</v>
      </c>
      <c r="M27" s="111">
        <v>0</v>
      </c>
      <c r="N27" s="111">
        <v>1882.2019299999999</v>
      </c>
    </row>
    <row r="28" spans="1:14" s="103" customFormat="1" ht="15" customHeight="1" x14ac:dyDescent="0.25">
      <c r="A28" s="129">
        <v>2019</v>
      </c>
      <c r="B28" s="67" t="s">
        <v>11</v>
      </c>
      <c r="C28" s="68">
        <v>1</v>
      </c>
      <c r="D28" s="68">
        <v>1</v>
      </c>
      <c r="E28" s="68">
        <v>1</v>
      </c>
      <c r="F28" s="67" t="s">
        <v>209</v>
      </c>
      <c r="G28" s="67" t="s">
        <v>8</v>
      </c>
      <c r="H28" s="67" t="s">
        <v>69</v>
      </c>
      <c r="I28" s="35">
        <v>0</v>
      </c>
      <c r="J28" s="35">
        <v>0</v>
      </c>
      <c r="K28" s="35">
        <v>0</v>
      </c>
      <c r="L28" s="111">
        <v>0</v>
      </c>
      <c r="M28" s="111">
        <v>178.06895999999688</v>
      </c>
      <c r="N28" s="111">
        <v>38714.312339999997</v>
      </c>
    </row>
    <row r="29" spans="1:14" s="103" customFormat="1" ht="15" customHeight="1" x14ac:dyDescent="0.25">
      <c r="A29" s="129">
        <v>2019</v>
      </c>
      <c r="B29" s="67" t="s">
        <v>11</v>
      </c>
      <c r="C29" s="68">
        <v>1</v>
      </c>
      <c r="D29" s="68">
        <v>1</v>
      </c>
      <c r="E29" s="68">
        <v>1</v>
      </c>
      <c r="F29" s="67" t="s">
        <v>209</v>
      </c>
      <c r="G29" s="67" t="s">
        <v>7</v>
      </c>
      <c r="H29" s="67" t="s">
        <v>69</v>
      </c>
      <c r="I29" s="35">
        <v>0</v>
      </c>
      <c r="J29" s="35">
        <v>0</v>
      </c>
      <c r="K29" s="35">
        <v>5458.3987900000002</v>
      </c>
      <c r="L29" s="111">
        <v>0</v>
      </c>
      <c r="M29" s="111">
        <v>0</v>
      </c>
      <c r="N29" s="111">
        <v>368800</v>
      </c>
    </row>
    <row r="30" spans="1:14" s="103" customFormat="1" ht="15" customHeight="1" x14ac:dyDescent="0.25">
      <c r="A30" s="129">
        <v>2019</v>
      </c>
      <c r="B30" s="67" t="s">
        <v>11</v>
      </c>
      <c r="C30" s="68">
        <v>1</v>
      </c>
      <c r="D30" s="68">
        <v>1</v>
      </c>
      <c r="E30" s="68">
        <v>1</v>
      </c>
      <c r="F30" s="67" t="s">
        <v>209</v>
      </c>
      <c r="G30" s="67" t="s">
        <v>63</v>
      </c>
      <c r="H30" s="67" t="s">
        <v>69</v>
      </c>
      <c r="I30" s="35">
        <v>0</v>
      </c>
      <c r="J30" s="35">
        <v>0</v>
      </c>
      <c r="K30" s="35">
        <v>0</v>
      </c>
      <c r="L30" s="111">
        <v>0</v>
      </c>
      <c r="M30" s="111">
        <v>0</v>
      </c>
      <c r="N30" s="111">
        <v>0</v>
      </c>
    </row>
    <row r="31" spans="1:14" s="103" customFormat="1" ht="15" customHeight="1" x14ac:dyDescent="0.25">
      <c r="A31" s="129">
        <v>2019</v>
      </c>
      <c r="B31" s="67" t="s">
        <v>11</v>
      </c>
      <c r="C31" s="68">
        <v>1</v>
      </c>
      <c r="D31" s="68">
        <v>1</v>
      </c>
      <c r="E31" s="68">
        <v>1</v>
      </c>
      <c r="F31" s="67" t="s">
        <v>211</v>
      </c>
      <c r="G31" s="67" t="s">
        <v>71</v>
      </c>
      <c r="H31" s="67" t="s">
        <v>69</v>
      </c>
      <c r="I31" s="35">
        <v>0</v>
      </c>
      <c r="J31" s="35">
        <v>0</v>
      </c>
      <c r="K31" s="35">
        <v>0</v>
      </c>
      <c r="L31" s="111">
        <v>0</v>
      </c>
      <c r="M31" s="111">
        <v>0</v>
      </c>
      <c r="N31" s="111">
        <v>12343</v>
      </c>
    </row>
    <row r="32" spans="1:14" s="103" customFormat="1" ht="15" customHeight="1" x14ac:dyDescent="0.25">
      <c r="A32" s="129">
        <v>2019</v>
      </c>
      <c r="B32" s="67" t="s">
        <v>11</v>
      </c>
      <c r="C32" s="68">
        <v>1</v>
      </c>
      <c r="D32" s="68">
        <v>1</v>
      </c>
      <c r="E32" s="68">
        <v>1</v>
      </c>
      <c r="F32" s="67" t="s">
        <v>211</v>
      </c>
      <c r="G32" s="67" t="s">
        <v>73</v>
      </c>
      <c r="H32" s="67" t="s">
        <v>69</v>
      </c>
      <c r="I32" s="35">
        <v>0</v>
      </c>
      <c r="J32" s="35">
        <v>0</v>
      </c>
      <c r="K32" s="35">
        <v>0</v>
      </c>
      <c r="L32" s="111">
        <v>0</v>
      </c>
      <c r="M32" s="111">
        <v>0</v>
      </c>
      <c r="N32" s="111">
        <v>50183</v>
      </c>
    </row>
    <row r="33" spans="1:14" s="103" customFormat="1" ht="15" customHeight="1" x14ac:dyDescent="0.25">
      <c r="A33" s="129">
        <v>2019</v>
      </c>
      <c r="B33" s="67" t="s">
        <v>11</v>
      </c>
      <c r="C33" s="68">
        <v>1</v>
      </c>
      <c r="D33" s="68">
        <v>1</v>
      </c>
      <c r="E33" s="68">
        <v>1</v>
      </c>
      <c r="F33" s="67" t="s">
        <v>211</v>
      </c>
      <c r="G33" s="67" t="s">
        <v>86</v>
      </c>
      <c r="H33" s="67" t="s">
        <v>69</v>
      </c>
      <c r="I33" s="35">
        <v>0</v>
      </c>
      <c r="J33" s="35">
        <v>0</v>
      </c>
      <c r="K33" s="35">
        <v>0</v>
      </c>
      <c r="L33" s="111">
        <v>0</v>
      </c>
      <c r="M33" s="111">
        <v>0</v>
      </c>
      <c r="N33" s="111">
        <v>0</v>
      </c>
    </row>
    <row r="34" spans="1:14" s="103" customFormat="1" ht="15" customHeight="1" x14ac:dyDescent="0.25">
      <c r="A34" s="129">
        <v>2019</v>
      </c>
      <c r="B34" s="67" t="s">
        <v>11</v>
      </c>
      <c r="C34" s="68">
        <v>1</v>
      </c>
      <c r="D34" s="68">
        <v>1</v>
      </c>
      <c r="E34" s="68">
        <v>1</v>
      </c>
      <c r="F34" s="67" t="s">
        <v>209</v>
      </c>
      <c r="G34" s="67" t="s">
        <v>5</v>
      </c>
      <c r="H34" s="67" t="s">
        <v>69</v>
      </c>
      <c r="I34" s="35">
        <v>0</v>
      </c>
      <c r="J34" s="35">
        <v>46538.49424</v>
      </c>
      <c r="K34" s="35">
        <v>16087.57079</v>
      </c>
      <c r="L34" s="111">
        <v>16.91245</v>
      </c>
      <c r="M34" s="111">
        <v>26.27587000009953</v>
      </c>
      <c r="N34" s="111">
        <v>4769916.6072800001</v>
      </c>
    </row>
    <row r="35" spans="1:14" s="103" customFormat="1" ht="15" customHeight="1" x14ac:dyDescent="0.25">
      <c r="A35" s="129">
        <v>2019</v>
      </c>
      <c r="B35" s="67" t="s">
        <v>11</v>
      </c>
      <c r="C35" s="68">
        <v>1</v>
      </c>
      <c r="D35" s="68">
        <v>1</v>
      </c>
      <c r="E35" s="68">
        <v>0</v>
      </c>
      <c r="F35" s="67" t="s">
        <v>209</v>
      </c>
      <c r="G35" s="67" t="s">
        <v>5</v>
      </c>
      <c r="H35" s="67" t="s">
        <v>9</v>
      </c>
      <c r="I35" s="35">
        <v>0</v>
      </c>
      <c r="J35" s="35">
        <v>0</v>
      </c>
      <c r="K35" s="35">
        <v>0</v>
      </c>
      <c r="L35" s="111">
        <v>0</v>
      </c>
      <c r="M35" s="111">
        <v>0</v>
      </c>
      <c r="N35" s="111">
        <v>26202.693619999998</v>
      </c>
    </row>
    <row r="36" spans="1:14" s="103" customFormat="1" ht="15" customHeight="1" x14ac:dyDescent="0.25">
      <c r="A36" s="129">
        <v>2019</v>
      </c>
      <c r="B36" s="67" t="s">
        <v>11</v>
      </c>
      <c r="C36" s="68">
        <v>1</v>
      </c>
      <c r="D36" s="68">
        <v>0</v>
      </c>
      <c r="E36" s="68">
        <v>0</v>
      </c>
      <c r="F36" s="67" t="s">
        <v>209</v>
      </c>
      <c r="G36" s="67" t="s">
        <v>5</v>
      </c>
      <c r="H36" s="67" t="s">
        <v>22</v>
      </c>
      <c r="I36" s="35">
        <v>0</v>
      </c>
      <c r="J36" s="35">
        <v>0</v>
      </c>
      <c r="K36" s="35">
        <v>0</v>
      </c>
      <c r="L36" s="111">
        <v>0</v>
      </c>
      <c r="M36" s="111">
        <v>0</v>
      </c>
      <c r="N36" s="111">
        <v>1020.9401800000001</v>
      </c>
    </row>
    <row r="37" spans="1:14" s="103" customFormat="1" ht="15" customHeight="1" x14ac:dyDescent="0.25">
      <c r="A37" s="129">
        <v>2019</v>
      </c>
      <c r="B37" s="67" t="s">
        <v>11</v>
      </c>
      <c r="C37" s="68">
        <v>1</v>
      </c>
      <c r="D37" s="68">
        <v>0</v>
      </c>
      <c r="E37" s="68">
        <v>0</v>
      </c>
      <c r="F37" s="67" t="s">
        <v>209</v>
      </c>
      <c r="G37" s="67" t="s">
        <v>5</v>
      </c>
      <c r="H37" s="67" t="s">
        <v>23</v>
      </c>
      <c r="I37" s="35">
        <v>0</v>
      </c>
      <c r="J37" s="35">
        <v>0</v>
      </c>
      <c r="K37" s="35">
        <v>0</v>
      </c>
      <c r="L37" s="111">
        <v>0</v>
      </c>
      <c r="M37" s="111">
        <v>0</v>
      </c>
      <c r="N37" s="111">
        <v>0</v>
      </c>
    </row>
    <row r="38" spans="1:14" s="103" customFormat="1" ht="15" customHeight="1" x14ac:dyDescent="0.25">
      <c r="A38" s="129">
        <v>2019</v>
      </c>
      <c r="B38" s="67" t="s">
        <v>11</v>
      </c>
      <c r="C38" s="68">
        <v>1</v>
      </c>
      <c r="D38" s="68">
        <v>0</v>
      </c>
      <c r="E38" s="68">
        <v>0</v>
      </c>
      <c r="F38" s="67" t="s">
        <v>209</v>
      </c>
      <c r="G38" s="67" t="s">
        <v>5</v>
      </c>
      <c r="H38" s="67" t="s">
        <v>24</v>
      </c>
      <c r="I38" s="35">
        <v>0</v>
      </c>
      <c r="J38" s="35">
        <v>0</v>
      </c>
      <c r="K38" s="35">
        <v>0</v>
      </c>
      <c r="L38" s="111">
        <v>0</v>
      </c>
      <c r="M38" s="111">
        <v>0</v>
      </c>
      <c r="N38" s="111">
        <v>0</v>
      </c>
    </row>
    <row r="39" spans="1:14" s="103" customFormat="1" ht="15" customHeight="1" x14ac:dyDescent="0.25">
      <c r="A39" s="129">
        <v>2019</v>
      </c>
      <c r="B39" s="67" t="s">
        <v>11</v>
      </c>
      <c r="C39" s="68">
        <v>1</v>
      </c>
      <c r="D39" s="68">
        <v>1</v>
      </c>
      <c r="E39" s="68">
        <v>0</v>
      </c>
      <c r="F39" s="67" t="s">
        <v>209</v>
      </c>
      <c r="G39" s="67" t="s">
        <v>5</v>
      </c>
      <c r="H39" s="67" t="s">
        <v>30</v>
      </c>
      <c r="I39" s="35">
        <v>0</v>
      </c>
      <c r="J39" s="35">
        <v>0</v>
      </c>
      <c r="K39" s="35">
        <v>0</v>
      </c>
      <c r="L39" s="111">
        <v>0</v>
      </c>
      <c r="M39" s="111">
        <v>0</v>
      </c>
      <c r="N39" s="111">
        <v>84324.636429999999</v>
      </c>
    </row>
    <row r="40" spans="1:14" s="103" customFormat="1" ht="15" customHeight="1" x14ac:dyDescent="0.25">
      <c r="A40" s="129">
        <v>2019</v>
      </c>
      <c r="B40" s="67" t="s">
        <v>11</v>
      </c>
      <c r="C40" s="68">
        <v>1</v>
      </c>
      <c r="D40" s="68">
        <v>1</v>
      </c>
      <c r="E40" s="68">
        <v>0</v>
      </c>
      <c r="F40" s="67" t="s">
        <v>209</v>
      </c>
      <c r="G40" s="67" t="s">
        <v>5</v>
      </c>
      <c r="H40" s="67" t="s">
        <v>25</v>
      </c>
      <c r="I40" s="35">
        <v>0</v>
      </c>
      <c r="J40" s="35">
        <v>0</v>
      </c>
      <c r="K40" s="35">
        <v>0</v>
      </c>
      <c r="L40" s="111">
        <v>0</v>
      </c>
      <c r="M40" s="111">
        <v>0</v>
      </c>
      <c r="N40" s="111">
        <v>43791.10615</v>
      </c>
    </row>
    <row r="41" spans="1:14" s="103" customFormat="1" ht="15" customHeight="1" x14ac:dyDescent="0.25">
      <c r="A41" s="129">
        <v>2019</v>
      </c>
      <c r="B41" s="67" t="s">
        <v>11</v>
      </c>
      <c r="C41" s="68">
        <v>1</v>
      </c>
      <c r="D41" s="68">
        <v>1</v>
      </c>
      <c r="E41" s="68">
        <v>0</v>
      </c>
      <c r="F41" s="67" t="s">
        <v>209</v>
      </c>
      <c r="G41" s="67" t="s">
        <v>5</v>
      </c>
      <c r="H41" s="67" t="s">
        <v>70</v>
      </c>
      <c r="I41" s="35">
        <v>0</v>
      </c>
      <c r="J41" s="35">
        <v>1.91231</v>
      </c>
      <c r="K41" s="35">
        <v>0.28684999999999999</v>
      </c>
      <c r="L41" s="111">
        <v>0</v>
      </c>
      <c r="M41" s="111">
        <v>6.5947247662734299E-14</v>
      </c>
      <c r="N41" s="111">
        <v>1493.5264</v>
      </c>
    </row>
    <row r="42" spans="1:14" s="103" customFormat="1" ht="15" customHeight="1" x14ac:dyDescent="0.25">
      <c r="A42" s="129">
        <v>2019</v>
      </c>
      <c r="B42" s="67" t="s">
        <v>11</v>
      </c>
      <c r="C42" s="68">
        <v>1</v>
      </c>
      <c r="D42" s="68">
        <v>1</v>
      </c>
      <c r="E42" s="68">
        <v>1</v>
      </c>
      <c r="F42" s="67" t="s">
        <v>209</v>
      </c>
      <c r="G42" s="67" t="s">
        <v>5</v>
      </c>
      <c r="H42" s="67" t="s">
        <v>26</v>
      </c>
      <c r="I42" s="35">
        <v>0</v>
      </c>
      <c r="J42" s="35">
        <v>0</v>
      </c>
      <c r="K42" s="35">
        <v>0</v>
      </c>
      <c r="L42" s="111">
        <v>0</v>
      </c>
      <c r="M42" s="111">
        <v>0</v>
      </c>
      <c r="N42" s="111">
        <v>0</v>
      </c>
    </row>
    <row r="43" spans="1:14" s="103" customFormat="1" ht="15" customHeight="1" x14ac:dyDescent="0.25">
      <c r="A43" s="129">
        <v>2019</v>
      </c>
      <c r="B43" s="67" t="s">
        <v>11</v>
      </c>
      <c r="C43" s="68">
        <v>1</v>
      </c>
      <c r="D43" s="68">
        <v>1</v>
      </c>
      <c r="E43" s="68">
        <v>1</v>
      </c>
      <c r="F43" s="67" t="s">
        <v>209</v>
      </c>
      <c r="G43" s="67" t="s">
        <v>5</v>
      </c>
      <c r="H43" s="67" t="s">
        <v>27</v>
      </c>
      <c r="I43" s="35">
        <v>0</v>
      </c>
      <c r="J43" s="35">
        <v>479.89071999999999</v>
      </c>
      <c r="K43" s="35">
        <v>47.989080000000001</v>
      </c>
      <c r="L43" s="111">
        <v>0</v>
      </c>
      <c r="M43" s="111">
        <v>5.6843418860808015E-13</v>
      </c>
      <c r="N43" s="111">
        <v>4319.0164400000003</v>
      </c>
    </row>
    <row r="44" spans="1:14" s="103" customFormat="1" ht="15" customHeight="1" x14ac:dyDescent="0.25">
      <c r="A44" s="129">
        <v>2019</v>
      </c>
      <c r="B44" s="67" t="s">
        <v>11</v>
      </c>
      <c r="C44" s="68">
        <v>1</v>
      </c>
      <c r="D44" s="68">
        <v>1</v>
      </c>
      <c r="E44" s="68">
        <v>0</v>
      </c>
      <c r="F44" s="67" t="s">
        <v>209</v>
      </c>
      <c r="G44" s="67" t="s">
        <v>5</v>
      </c>
      <c r="H44" s="67" t="s">
        <v>28</v>
      </c>
      <c r="I44" s="35">
        <v>0</v>
      </c>
      <c r="J44" s="35">
        <v>0</v>
      </c>
      <c r="K44" s="35">
        <v>0</v>
      </c>
      <c r="L44" s="111">
        <v>0</v>
      </c>
      <c r="M44" s="111">
        <v>0</v>
      </c>
      <c r="N44" s="111">
        <v>3600.49235</v>
      </c>
    </row>
    <row r="45" spans="1:14" s="103" customFormat="1" ht="15" customHeight="1" x14ac:dyDescent="0.25">
      <c r="A45" s="129">
        <v>2019</v>
      </c>
      <c r="B45" s="67" t="s">
        <v>11</v>
      </c>
      <c r="C45" s="68">
        <v>1</v>
      </c>
      <c r="D45" s="68">
        <v>1</v>
      </c>
      <c r="E45" s="68">
        <v>0</v>
      </c>
      <c r="F45" s="67" t="s">
        <v>209</v>
      </c>
      <c r="G45" s="67" t="s">
        <v>5</v>
      </c>
      <c r="H45" s="67" t="s">
        <v>32</v>
      </c>
      <c r="I45" s="35">
        <v>0</v>
      </c>
      <c r="J45" s="35">
        <v>0</v>
      </c>
      <c r="K45" s="35">
        <v>0</v>
      </c>
      <c r="L45" s="111">
        <v>0</v>
      </c>
      <c r="M45" s="111">
        <v>0</v>
      </c>
      <c r="N45" s="111">
        <v>15000</v>
      </c>
    </row>
    <row r="46" spans="1:14" s="103" customFormat="1" ht="15" customHeight="1" x14ac:dyDescent="0.25">
      <c r="A46" s="129">
        <v>2019</v>
      </c>
      <c r="B46" s="67" t="s">
        <v>11</v>
      </c>
      <c r="C46" s="68">
        <v>1</v>
      </c>
      <c r="D46" s="68">
        <v>1</v>
      </c>
      <c r="E46" s="68">
        <v>0</v>
      </c>
      <c r="F46" s="67" t="s">
        <v>209</v>
      </c>
      <c r="G46" s="67" t="s">
        <v>5</v>
      </c>
      <c r="H46" s="67" t="s">
        <v>13</v>
      </c>
      <c r="I46" s="35">
        <v>0</v>
      </c>
      <c r="J46" s="35">
        <v>0</v>
      </c>
      <c r="K46" s="35">
        <v>0</v>
      </c>
      <c r="L46" s="111">
        <v>0</v>
      </c>
      <c r="M46" s="111">
        <v>0</v>
      </c>
      <c r="N46" s="111">
        <v>29460.454750000001</v>
      </c>
    </row>
    <row r="47" spans="1:14" s="103" customFormat="1" ht="15" customHeight="1" x14ac:dyDescent="0.25">
      <c r="A47" s="129">
        <v>2019</v>
      </c>
      <c r="B47" s="67" t="s">
        <v>11</v>
      </c>
      <c r="C47" s="68">
        <v>1</v>
      </c>
      <c r="D47" s="68">
        <v>1</v>
      </c>
      <c r="E47" s="68">
        <v>1</v>
      </c>
      <c r="F47" s="67" t="s">
        <v>209</v>
      </c>
      <c r="G47" s="67" t="s">
        <v>6</v>
      </c>
      <c r="H47" s="67" t="s">
        <v>69</v>
      </c>
      <c r="I47" s="35">
        <v>88000</v>
      </c>
      <c r="J47" s="35">
        <v>16264.83093</v>
      </c>
      <c r="K47" s="35">
        <v>8150.5330899999999</v>
      </c>
      <c r="L47" s="111">
        <v>359.50617</v>
      </c>
      <c r="M47" s="111">
        <v>-1.7098500393331051E-10</v>
      </c>
      <c r="N47" s="111">
        <v>2985010.3358999998</v>
      </c>
    </row>
    <row r="48" spans="1:14" s="103" customFormat="1" ht="15" customHeight="1" x14ac:dyDescent="0.25">
      <c r="A48" s="129">
        <v>2019</v>
      </c>
      <c r="B48" s="67" t="s">
        <v>11</v>
      </c>
      <c r="C48" s="68">
        <v>1</v>
      </c>
      <c r="D48" s="68">
        <v>1</v>
      </c>
      <c r="E48" s="68">
        <v>0</v>
      </c>
      <c r="F48" s="67" t="s">
        <v>209</v>
      </c>
      <c r="G48" s="67" t="s">
        <v>6</v>
      </c>
      <c r="H48" s="67" t="s">
        <v>10</v>
      </c>
      <c r="I48" s="35">
        <v>0</v>
      </c>
      <c r="J48" s="35">
        <v>3333.3333299999999</v>
      </c>
      <c r="K48" s="35">
        <v>656.98904000000005</v>
      </c>
      <c r="L48" s="111">
        <v>0</v>
      </c>
      <c r="M48" s="111">
        <v>5.9117155615240335E-12</v>
      </c>
      <c r="N48" s="111">
        <v>134527.41067000001</v>
      </c>
    </row>
    <row r="49" spans="1:14" s="103" customFormat="1" ht="15" customHeight="1" x14ac:dyDescent="0.25">
      <c r="A49" s="129">
        <v>2019</v>
      </c>
      <c r="B49" s="67" t="s">
        <v>11</v>
      </c>
      <c r="C49" s="68">
        <v>1</v>
      </c>
      <c r="D49" s="68">
        <v>1</v>
      </c>
      <c r="E49" s="68">
        <v>0</v>
      </c>
      <c r="F49" s="67" t="s">
        <v>209</v>
      </c>
      <c r="G49" s="67" t="s">
        <v>6</v>
      </c>
      <c r="H49" s="67" t="s">
        <v>9</v>
      </c>
      <c r="I49" s="35">
        <v>0</v>
      </c>
      <c r="J49" s="35">
        <v>4166.5512500000004</v>
      </c>
      <c r="K49" s="35">
        <v>1648.7860000000001</v>
      </c>
      <c r="L49" s="111">
        <v>306.65816999999998</v>
      </c>
      <c r="M49" s="111">
        <v>1.0913936421275139E-11</v>
      </c>
      <c r="N49" s="111">
        <v>209965.48057000001</v>
      </c>
    </row>
    <row r="50" spans="1:14" s="103" customFormat="1" ht="15" customHeight="1" x14ac:dyDescent="0.25">
      <c r="A50" s="129">
        <v>2019</v>
      </c>
      <c r="B50" s="67" t="s">
        <v>11</v>
      </c>
      <c r="C50" s="68">
        <v>1</v>
      </c>
      <c r="D50" s="68">
        <v>1</v>
      </c>
      <c r="E50" s="68">
        <v>0</v>
      </c>
      <c r="F50" s="67" t="s">
        <v>209</v>
      </c>
      <c r="G50" s="67" t="s">
        <v>6</v>
      </c>
      <c r="H50" s="67" t="s">
        <v>29</v>
      </c>
      <c r="I50" s="35">
        <v>0</v>
      </c>
      <c r="J50" s="35">
        <v>0</v>
      </c>
      <c r="K50" s="35">
        <v>0</v>
      </c>
      <c r="L50" s="111">
        <v>0</v>
      </c>
      <c r="M50" s="111">
        <v>0</v>
      </c>
      <c r="N50" s="111">
        <v>0</v>
      </c>
    </row>
    <row r="51" spans="1:14" s="103" customFormat="1" ht="15" customHeight="1" x14ac:dyDescent="0.25">
      <c r="A51" s="129">
        <v>2019</v>
      </c>
      <c r="B51" s="67" t="s">
        <v>11</v>
      </c>
      <c r="C51" s="68">
        <v>1</v>
      </c>
      <c r="D51" s="68">
        <v>1</v>
      </c>
      <c r="E51" s="68">
        <v>0</v>
      </c>
      <c r="F51" s="67" t="s">
        <v>209</v>
      </c>
      <c r="G51" s="67" t="s">
        <v>6</v>
      </c>
      <c r="H51" s="67" t="s">
        <v>28</v>
      </c>
      <c r="I51" s="35">
        <v>0</v>
      </c>
      <c r="J51" s="35">
        <v>0</v>
      </c>
      <c r="K51" s="35">
        <v>0</v>
      </c>
      <c r="L51" s="111">
        <v>0</v>
      </c>
      <c r="M51" s="111">
        <v>0</v>
      </c>
      <c r="N51" s="111">
        <v>51938.824330000003</v>
      </c>
    </row>
    <row r="52" spans="1:14" s="103" customFormat="1" ht="15" customHeight="1" x14ac:dyDescent="0.25">
      <c r="A52" s="129">
        <v>2019</v>
      </c>
      <c r="B52" s="67" t="s">
        <v>11</v>
      </c>
      <c r="C52" s="68">
        <v>1</v>
      </c>
      <c r="D52" s="68">
        <v>1</v>
      </c>
      <c r="E52" s="68">
        <v>0</v>
      </c>
      <c r="F52" s="67" t="s">
        <v>209</v>
      </c>
      <c r="G52" s="67" t="s">
        <v>6</v>
      </c>
      <c r="H52" s="67" t="s">
        <v>70</v>
      </c>
      <c r="I52" s="35">
        <v>0</v>
      </c>
      <c r="J52" s="35">
        <v>0</v>
      </c>
      <c r="K52" s="35">
        <v>0</v>
      </c>
      <c r="L52" s="111">
        <v>0</v>
      </c>
      <c r="M52" s="111">
        <v>0</v>
      </c>
      <c r="N52" s="111">
        <v>0</v>
      </c>
    </row>
    <row r="53" spans="1:14" s="103" customFormat="1" ht="15" customHeight="1" x14ac:dyDescent="0.25">
      <c r="A53" s="129">
        <v>2019</v>
      </c>
      <c r="B53" s="67" t="s">
        <v>11</v>
      </c>
      <c r="C53" s="68">
        <v>1</v>
      </c>
      <c r="D53" s="68">
        <v>1</v>
      </c>
      <c r="E53" s="68">
        <v>0</v>
      </c>
      <c r="F53" s="67" t="s">
        <v>209</v>
      </c>
      <c r="G53" s="67" t="s">
        <v>6</v>
      </c>
      <c r="H53" s="67" t="s">
        <v>30</v>
      </c>
      <c r="I53" s="35">
        <v>0</v>
      </c>
      <c r="J53" s="35">
        <v>0</v>
      </c>
      <c r="K53" s="35">
        <v>0</v>
      </c>
      <c r="L53" s="111">
        <v>0</v>
      </c>
      <c r="M53" s="111">
        <v>0</v>
      </c>
      <c r="N53" s="111">
        <v>0</v>
      </c>
    </row>
    <row r="54" spans="1:14" s="103" customFormat="1" ht="15" customHeight="1" x14ac:dyDescent="0.25">
      <c r="A54" s="129">
        <v>2019</v>
      </c>
      <c r="B54" s="67" t="s">
        <v>11</v>
      </c>
      <c r="C54" s="68">
        <v>1</v>
      </c>
      <c r="D54" s="68">
        <v>0</v>
      </c>
      <c r="E54" s="68">
        <v>0</v>
      </c>
      <c r="F54" s="67" t="s">
        <v>209</v>
      </c>
      <c r="G54" s="67" t="s">
        <v>6</v>
      </c>
      <c r="H54" s="67" t="s">
        <v>22</v>
      </c>
      <c r="I54" s="35">
        <v>0</v>
      </c>
      <c r="J54" s="35">
        <v>0</v>
      </c>
      <c r="K54" s="35">
        <v>0</v>
      </c>
      <c r="L54" s="111">
        <v>0</v>
      </c>
      <c r="M54" s="111">
        <v>0</v>
      </c>
      <c r="N54" s="111">
        <v>0</v>
      </c>
    </row>
    <row r="55" spans="1:14" s="103" customFormat="1" ht="15" customHeight="1" x14ac:dyDescent="0.25">
      <c r="A55" s="129">
        <v>2019</v>
      </c>
      <c r="B55" s="67" t="s">
        <v>11</v>
      </c>
      <c r="C55" s="68">
        <v>1</v>
      </c>
      <c r="D55" s="68">
        <v>1</v>
      </c>
      <c r="E55" s="68">
        <v>0</v>
      </c>
      <c r="F55" s="67" t="s">
        <v>209</v>
      </c>
      <c r="G55" s="67" t="s">
        <v>6</v>
      </c>
      <c r="H55" s="67" t="s">
        <v>18</v>
      </c>
      <c r="I55" s="35">
        <v>0</v>
      </c>
      <c r="J55" s="35">
        <v>0</v>
      </c>
      <c r="K55" s="35">
        <v>0</v>
      </c>
      <c r="L55" s="111">
        <v>0</v>
      </c>
      <c r="M55" s="111">
        <v>0</v>
      </c>
      <c r="N55" s="111">
        <v>47316.31394</v>
      </c>
    </row>
    <row r="56" spans="1:14" s="103" customFormat="1" ht="15" customHeight="1" x14ac:dyDescent="0.25">
      <c r="A56" s="129">
        <v>2019</v>
      </c>
      <c r="B56" s="67" t="s">
        <v>11</v>
      </c>
      <c r="C56" s="68">
        <v>1</v>
      </c>
      <c r="D56" s="68">
        <v>1</v>
      </c>
      <c r="E56" s="68">
        <v>0</v>
      </c>
      <c r="F56" s="67" t="s">
        <v>209</v>
      </c>
      <c r="G56" s="67" t="s">
        <v>6</v>
      </c>
      <c r="H56" s="67" t="s">
        <v>31</v>
      </c>
      <c r="I56" s="35">
        <v>818.77859999999998</v>
      </c>
      <c r="J56" s="35">
        <v>0</v>
      </c>
      <c r="K56" s="35">
        <v>0</v>
      </c>
      <c r="L56" s="111">
        <v>0</v>
      </c>
      <c r="M56" s="111">
        <v>-2.1600499167107046E-12</v>
      </c>
      <c r="N56" s="111">
        <v>47451.985939999999</v>
      </c>
    </row>
    <row r="57" spans="1:14" s="103" customFormat="1" ht="15" customHeight="1" x14ac:dyDescent="0.25">
      <c r="A57" s="129">
        <v>2019</v>
      </c>
      <c r="B57" s="67" t="s">
        <v>11</v>
      </c>
      <c r="C57" s="68">
        <v>1</v>
      </c>
      <c r="D57" s="68">
        <v>1</v>
      </c>
      <c r="E57" s="68">
        <v>1</v>
      </c>
      <c r="F57" s="67" t="s">
        <v>209</v>
      </c>
      <c r="G57" s="67" t="s">
        <v>3</v>
      </c>
      <c r="H57" s="67" t="s">
        <v>69</v>
      </c>
      <c r="I57" s="35">
        <v>0</v>
      </c>
      <c r="J57" s="35">
        <v>0</v>
      </c>
      <c r="K57" s="35">
        <v>0</v>
      </c>
      <c r="L57" s="111">
        <v>0</v>
      </c>
      <c r="M57" s="111">
        <v>0</v>
      </c>
      <c r="N57" s="111">
        <v>112936.5116</v>
      </c>
    </row>
    <row r="58" spans="1:14" s="103" customFormat="1" ht="15" customHeight="1" x14ac:dyDescent="0.25">
      <c r="A58" s="129">
        <v>2019</v>
      </c>
      <c r="B58" s="67" t="s">
        <v>11</v>
      </c>
      <c r="C58" s="68">
        <v>1</v>
      </c>
      <c r="D58" s="68">
        <v>1</v>
      </c>
      <c r="E58" s="68">
        <v>0</v>
      </c>
      <c r="F58" s="67" t="s">
        <v>209</v>
      </c>
      <c r="G58" s="67" t="s">
        <v>3</v>
      </c>
      <c r="H58" s="67" t="s">
        <v>72</v>
      </c>
      <c r="I58" s="35">
        <v>0</v>
      </c>
      <c r="J58" s="35">
        <v>0</v>
      </c>
      <c r="K58" s="35">
        <v>0</v>
      </c>
      <c r="L58" s="111">
        <v>0</v>
      </c>
      <c r="M58" s="111">
        <v>0</v>
      </c>
      <c r="N58" s="111">
        <v>75143.530629999994</v>
      </c>
    </row>
    <row r="59" spans="1:14" s="103" customFormat="1" ht="15" customHeight="1" x14ac:dyDescent="0.25">
      <c r="A59" s="129">
        <v>2019</v>
      </c>
      <c r="B59" s="67" t="s">
        <v>11</v>
      </c>
      <c r="C59" s="68">
        <v>1</v>
      </c>
      <c r="D59" s="68">
        <v>1</v>
      </c>
      <c r="E59" s="68">
        <v>0</v>
      </c>
      <c r="F59" s="67" t="s">
        <v>209</v>
      </c>
      <c r="G59" s="67" t="s">
        <v>3</v>
      </c>
      <c r="H59" s="67" t="s">
        <v>9</v>
      </c>
      <c r="I59" s="35">
        <v>0</v>
      </c>
      <c r="J59" s="35">
        <v>0</v>
      </c>
      <c r="K59" s="35">
        <v>0</v>
      </c>
      <c r="L59" s="111">
        <v>0</v>
      </c>
      <c r="M59" s="111">
        <v>0</v>
      </c>
      <c r="N59" s="111">
        <v>326087.08601999999</v>
      </c>
    </row>
    <row r="60" spans="1:14" s="103" customFormat="1" ht="15" customHeight="1" x14ac:dyDescent="0.25">
      <c r="A60" s="129">
        <v>2019</v>
      </c>
      <c r="B60" s="67" t="s">
        <v>11</v>
      </c>
      <c r="C60" s="68">
        <v>1</v>
      </c>
      <c r="D60" s="68">
        <v>1</v>
      </c>
      <c r="E60" s="68">
        <v>0</v>
      </c>
      <c r="F60" s="67" t="s">
        <v>209</v>
      </c>
      <c r="G60" s="67" t="s">
        <v>3</v>
      </c>
      <c r="H60" s="67" t="s">
        <v>61</v>
      </c>
      <c r="I60" s="35">
        <v>0</v>
      </c>
      <c r="J60" s="35">
        <v>0</v>
      </c>
      <c r="K60" s="35">
        <v>0</v>
      </c>
      <c r="L60" s="111">
        <v>0</v>
      </c>
      <c r="M60" s="111">
        <v>0</v>
      </c>
      <c r="N60" s="111">
        <v>75424.97941</v>
      </c>
    </row>
    <row r="61" spans="1:14" s="103" customFormat="1" ht="15" customHeight="1" x14ac:dyDescent="0.25">
      <c r="A61" s="129">
        <v>2019</v>
      </c>
      <c r="B61" s="67" t="s">
        <v>11</v>
      </c>
      <c r="C61" s="68">
        <v>1</v>
      </c>
      <c r="D61" s="68">
        <v>1</v>
      </c>
      <c r="E61" s="68">
        <v>0</v>
      </c>
      <c r="F61" s="67" t="s">
        <v>209</v>
      </c>
      <c r="G61" s="67" t="s">
        <v>3</v>
      </c>
      <c r="H61" s="67" t="s">
        <v>48</v>
      </c>
      <c r="I61" s="35">
        <v>0</v>
      </c>
      <c r="J61" s="35">
        <v>0</v>
      </c>
      <c r="K61" s="35">
        <v>0</v>
      </c>
      <c r="L61" s="111">
        <v>0</v>
      </c>
      <c r="M61" s="111">
        <v>0</v>
      </c>
      <c r="N61" s="111">
        <v>17565.577840000002</v>
      </c>
    </row>
    <row r="62" spans="1:14" s="103" customFormat="1" ht="15" customHeight="1" x14ac:dyDescent="0.25">
      <c r="A62" s="129">
        <v>2019</v>
      </c>
      <c r="B62" s="67" t="s">
        <v>11</v>
      </c>
      <c r="C62" s="68">
        <v>1</v>
      </c>
      <c r="D62" s="68">
        <v>1</v>
      </c>
      <c r="E62" s="68">
        <v>0</v>
      </c>
      <c r="F62" s="67" t="s">
        <v>209</v>
      </c>
      <c r="G62" s="67" t="s">
        <v>3</v>
      </c>
      <c r="H62" s="67" t="s">
        <v>32</v>
      </c>
      <c r="I62" s="35">
        <v>0</v>
      </c>
      <c r="J62" s="35">
        <v>0</v>
      </c>
      <c r="K62" s="35">
        <v>0</v>
      </c>
      <c r="L62" s="111">
        <v>0</v>
      </c>
      <c r="M62" s="111">
        <v>0</v>
      </c>
      <c r="N62" s="111">
        <v>8195.7509399999999</v>
      </c>
    </row>
    <row r="63" spans="1:14" s="103" customFormat="1" ht="15" customHeight="1" x14ac:dyDescent="0.25">
      <c r="A63" s="129">
        <v>2019</v>
      </c>
      <c r="B63" s="67" t="s">
        <v>11</v>
      </c>
      <c r="C63" s="68">
        <v>1</v>
      </c>
      <c r="D63" s="68">
        <v>1</v>
      </c>
      <c r="E63" s="68">
        <v>1</v>
      </c>
      <c r="F63" s="67" t="s">
        <v>211</v>
      </c>
      <c r="G63" s="67" t="s">
        <v>33</v>
      </c>
      <c r="H63" s="67" t="s">
        <v>69</v>
      </c>
      <c r="I63" s="35">
        <v>0</v>
      </c>
      <c r="J63" s="35">
        <v>0</v>
      </c>
      <c r="K63" s="35">
        <v>0</v>
      </c>
      <c r="L63" s="111">
        <v>0</v>
      </c>
      <c r="M63" s="111">
        <v>0</v>
      </c>
      <c r="N63" s="111">
        <v>87605</v>
      </c>
    </row>
    <row r="64" spans="1:14" s="103" customFormat="1" ht="15" customHeight="1" x14ac:dyDescent="0.25">
      <c r="A64" s="129">
        <v>2019</v>
      </c>
      <c r="B64" s="67" t="s">
        <v>11</v>
      </c>
      <c r="C64" s="68">
        <v>1</v>
      </c>
      <c r="D64" s="68">
        <v>1</v>
      </c>
      <c r="E64" s="68">
        <v>1</v>
      </c>
      <c r="F64" s="67" t="s">
        <v>211</v>
      </c>
      <c r="G64" s="67" t="s">
        <v>33</v>
      </c>
      <c r="H64" s="67" t="s">
        <v>34</v>
      </c>
      <c r="I64" s="35">
        <v>0</v>
      </c>
      <c r="J64" s="35">
        <v>0</v>
      </c>
      <c r="K64" s="35">
        <v>0</v>
      </c>
      <c r="L64" s="111">
        <v>0</v>
      </c>
      <c r="M64" s="111">
        <v>0</v>
      </c>
      <c r="N64" s="111">
        <v>299</v>
      </c>
    </row>
    <row r="65" spans="1:14" s="103" customFormat="1" ht="15" customHeight="1" x14ac:dyDescent="0.25">
      <c r="A65" s="129">
        <v>2019</v>
      </c>
      <c r="B65" s="67" t="s">
        <v>11</v>
      </c>
      <c r="C65" s="68">
        <v>1</v>
      </c>
      <c r="D65" s="68">
        <v>1</v>
      </c>
      <c r="E65" s="68">
        <v>1</v>
      </c>
      <c r="F65" s="67" t="s">
        <v>211</v>
      </c>
      <c r="G65" s="67" t="s">
        <v>33</v>
      </c>
      <c r="H65" s="67" t="s">
        <v>35</v>
      </c>
      <c r="I65" s="35">
        <v>0</v>
      </c>
      <c r="J65" s="35">
        <v>0</v>
      </c>
      <c r="K65" s="35">
        <v>0</v>
      </c>
      <c r="L65" s="111">
        <v>0</v>
      </c>
      <c r="M65" s="111">
        <v>0</v>
      </c>
      <c r="N65" s="111">
        <v>1263</v>
      </c>
    </row>
    <row r="66" spans="1:14" s="103" customFormat="1" ht="15" customHeight="1" x14ac:dyDescent="0.25">
      <c r="A66" s="129">
        <v>2019</v>
      </c>
      <c r="B66" s="67" t="s">
        <v>11</v>
      </c>
      <c r="C66" s="68">
        <v>1</v>
      </c>
      <c r="D66" s="68">
        <v>0</v>
      </c>
      <c r="E66" s="68">
        <v>0</v>
      </c>
      <c r="F66" s="67" t="s">
        <v>211</v>
      </c>
      <c r="G66" s="67" t="s">
        <v>33</v>
      </c>
      <c r="H66" s="67" t="s">
        <v>22</v>
      </c>
      <c r="I66" s="35">
        <v>0</v>
      </c>
      <c r="J66" s="35">
        <v>0</v>
      </c>
      <c r="K66" s="35">
        <v>0</v>
      </c>
      <c r="L66" s="111">
        <v>0</v>
      </c>
      <c r="M66" s="111">
        <v>0</v>
      </c>
      <c r="N66" s="111">
        <v>2</v>
      </c>
    </row>
    <row r="67" spans="1:14" s="103" customFormat="1" ht="15" customHeight="1" x14ac:dyDescent="0.25">
      <c r="A67" s="129">
        <v>2019</v>
      </c>
      <c r="B67" s="67" t="s">
        <v>11</v>
      </c>
      <c r="C67" s="68">
        <v>1</v>
      </c>
      <c r="D67" s="68">
        <v>1</v>
      </c>
      <c r="E67" s="68">
        <v>1</v>
      </c>
      <c r="F67" s="67" t="s">
        <v>211</v>
      </c>
      <c r="G67" s="67" t="s">
        <v>33</v>
      </c>
      <c r="H67" s="67" t="s">
        <v>36</v>
      </c>
      <c r="I67" s="35">
        <v>0</v>
      </c>
      <c r="J67" s="35">
        <v>0</v>
      </c>
      <c r="K67" s="35">
        <v>0</v>
      </c>
      <c r="L67" s="111">
        <v>0</v>
      </c>
      <c r="M67" s="111">
        <v>0</v>
      </c>
      <c r="N67" s="111">
        <v>155</v>
      </c>
    </row>
    <row r="68" spans="1:14" s="103" customFormat="1" ht="15" customHeight="1" x14ac:dyDescent="0.25">
      <c r="A68" s="129">
        <v>2019</v>
      </c>
      <c r="B68" s="67" t="s">
        <v>11</v>
      </c>
      <c r="C68" s="68">
        <v>1</v>
      </c>
      <c r="D68" s="68">
        <v>1</v>
      </c>
      <c r="E68" s="68">
        <v>1</v>
      </c>
      <c r="F68" s="67" t="s">
        <v>211</v>
      </c>
      <c r="G68" s="67" t="s">
        <v>33</v>
      </c>
      <c r="H68" s="67" t="s">
        <v>44</v>
      </c>
      <c r="I68" s="35">
        <v>0</v>
      </c>
      <c r="J68" s="35">
        <v>0</v>
      </c>
      <c r="K68" s="35">
        <v>0</v>
      </c>
      <c r="L68" s="111">
        <v>0</v>
      </c>
      <c r="M68" s="111">
        <v>0</v>
      </c>
      <c r="N68" s="111">
        <v>239</v>
      </c>
    </row>
    <row r="69" spans="1:14" s="103" customFormat="1" ht="15" customHeight="1" x14ac:dyDescent="0.25">
      <c r="A69" s="129">
        <v>2019</v>
      </c>
      <c r="B69" s="67" t="s">
        <v>11</v>
      </c>
      <c r="C69" s="68">
        <v>1</v>
      </c>
      <c r="D69" s="68">
        <v>1</v>
      </c>
      <c r="E69" s="68">
        <v>1</v>
      </c>
      <c r="F69" s="67" t="s">
        <v>211</v>
      </c>
      <c r="G69" s="67" t="s">
        <v>33</v>
      </c>
      <c r="H69" s="67" t="s">
        <v>45</v>
      </c>
      <c r="I69" s="35">
        <v>0</v>
      </c>
      <c r="J69" s="35">
        <v>0</v>
      </c>
      <c r="K69" s="35">
        <v>0</v>
      </c>
      <c r="L69" s="111">
        <v>0</v>
      </c>
      <c r="M69" s="111">
        <v>0</v>
      </c>
      <c r="N69" s="111">
        <v>699</v>
      </c>
    </row>
    <row r="70" spans="1:14" s="103" customFormat="1" ht="15" customHeight="1" x14ac:dyDescent="0.25">
      <c r="A70" s="129">
        <v>2019</v>
      </c>
      <c r="B70" s="67" t="s">
        <v>11</v>
      </c>
      <c r="C70" s="68">
        <v>1</v>
      </c>
      <c r="D70" s="68">
        <v>1</v>
      </c>
      <c r="E70" s="68">
        <v>0</v>
      </c>
      <c r="F70" s="67" t="s">
        <v>211</v>
      </c>
      <c r="G70" s="67" t="s">
        <v>33</v>
      </c>
      <c r="H70" s="67" t="s">
        <v>37</v>
      </c>
      <c r="I70" s="35">
        <v>0</v>
      </c>
      <c r="J70" s="35">
        <v>0</v>
      </c>
      <c r="K70" s="35">
        <v>0</v>
      </c>
      <c r="L70" s="111">
        <v>0</v>
      </c>
      <c r="M70" s="111">
        <v>0</v>
      </c>
      <c r="N70" s="111">
        <v>2711</v>
      </c>
    </row>
    <row r="71" spans="1:14" s="103" customFormat="1" ht="15" customHeight="1" x14ac:dyDescent="0.25">
      <c r="A71" s="129">
        <v>2019</v>
      </c>
      <c r="B71" s="67" t="s">
        <v>11</v>
      </c>
      <c r="C71" s="68">
        <v>1</v>
      </c>
      <c r="D71" s="68">
        <v>1</v>
      </c>
      <c r="E71" s="68">
        <v>0</v>
      </c>
      <c r="F71" s="67" t="s">
        <v>211</v>
      </c>
      <c r="G71" s="67" t="s">
        <v>33</v>
      </c>
      <c r="H71" s="67" t="s">
        <v>38</v>
      </c>
      <c r="I71" s="35">
        <v>0</v>
      </c>
      <c r="J71" s="35">
        <v>0</v>
      </c>
      <c r="K71" s="35">
        <v>0</v>
      </c>
      <c r="L71" s="111">
        <v>0</v>
      </c>
      <c r="M71" s="111">
        <v>0</v>
      </c>
      <c r="N71" s="111">
        <v>11335</v>
      </c>
    </row>
    <row r="72" spans="1:14" s="103" customFormat="1" ht="15" customHeight="1" x14ac:dyDescent="0.25">
      <c r="A72" s="129">
        <v>2019</v>
      </c>
      <c r="B72" s="67" t="s">
        <v>11</v>
      </c>
      <c r="C72" s="68">
        <v>1</v>
      </c>
      <c r="D72" s="68">
        <v>1</v>
      </c>
      <c r="E72" s="68">
        <v>0</v>
      </c>
      <c r="F72" s="67" t="s">
        <v>211</v>
      </c>
      <c r="G72" s="67" t="s">
        <v>33</v>
      </c>
      <c r="H72" s="67" t="s">
        <v>13</v>
      </c>
      <c r="I72" s="35">
        <v>0</v>
      </c>
      <c r="J72" s="35">
        <v>0</v>
      </c>
      <c r="K72" s="35">
        <v>0</v>
      </c>
      <c r="L72" s="110">
        <v>0</v>
      </c>
      <c r="M72" s="111">
        <v>0</v>
      </c>
      <c r="N72" s="111">
        <v>487</v>
      </c>
    </row>
    <row r="73" spans="1:14" s="103" customFormat="1" ht="15" customHeight="1" x14ac:dyDescent="0.25">
      <c r="A73" s="129">
        <v>2019</v>
      </c>
      <c r="B73" s="67" t="s">
        <v>11</v>
      </c>
      <c r="C73" s="68">
        <v>1</v>
      </c>
      <c r="D73" s="68">
        <v>1</v>
      </c>
      <c r="E73" s="68">
        <v>1</v>
      </c>
      <c r="F73" s="67" t="s">
        <v>211</v>
      </c>
      <c r="G73" s="67" t="s">
        <v>39</v>
      </c>
      <c r="H73" s="67" t="s">
        <v>69</v>
      </c>
      <c r="I73" s="35">
        <v>0</v>
      </c>
      <c r="J73" s="35">
        <v>0</v>
      </c>
      <c r="K73" s="35">
        <v>0</v>
      </c>
      <c r="L73" s="111">
        <v>0</v>
      </c>
      <c r="M73" s="111">
        <v>0</v>
      </c>
      <c r="N73" s="111">
        <v>176886</v>
      </c>
    </row>
    <row r="74" spans="1:14" s="103" customFormat="1" ht="15" customHeight="1" x14ac:dyDescent="0.25">
      <c r="A74" s="129">
        <v>2019</v>
      </c>
      <c r="B74" s="67" t="s">
        <v>11</v>
      </c>
      <c r="C74" s="68">
        <v>1</v>
      </c>
      <c r="D74" s="68">
        <v>1</v>
      </c>
      <c r="E74" s="68">
        <v>1</v>
      </c>
      <c r="F74" s="67" t="s">
        <v>211</v>
      </c>
      <c r="G74" s="67" t="s">
        <v>39</v>
      </c>
      <c r="H74" s="67" t="s">
        <v>34</v>
      </c>
      <c r="I74" s="35">
        <v>0</v>
      </c>
      <c r="J74" s="35">
        <v>0</v>
      </c>
      <c r="K74" s="35">
        <v>0</v>
      </c>
      <c r="L74" s="111">
        <v>0</v>
      </c>
      <c r="M74" s="111">
        <v>0</v>
      </c>
      <c r="N74" s="111">
        <v>2230</v>
      </c>
    </row>
    <row r="75" spans="1:14" s="103" customFormat="1" ht="15" customHeight="1" x14ac:dyDescent="0.25">
      <c r="A75" s="129">
        <v>2019</v>
      </c>
      <c r="B75" s="67" t="s">
        <v>11</v>
      </c>
      <c r="C75" s="68">
        <v>1</v>
      </c>
      <c r="D75" s="68">
        <v>1</v>
      </c>
      <c r="E75" s="68">
        <v>1</v>
      </c>
      <c r="F75" s="67" t="s">
        <v>211</v>
      </c>
      <c r="G75" s="67" t="s">
        <v>39</v>
      </c>
      <c r="H75" s="67" t="s">
        <v>35</v>
      </c>
      <c r="I75" s="35">
        <v>0</v>
      </c>
      <c r="J75" s="35">
        <v>0</v>
      </c>
      <c r="K75" s="35">
        <v>0</v>
      </c>
      <c r="L75" s="111">
        <v>0</v>
      </c>
      <c r="M75" s="111">
        <v>0</v>
      </c>
      <c r="N75" s="111">
        <v>8092</v>
      </c>
    </row>
    <row r="76" spans="1:14" s="103" customFormat="1" ht="15" customHeight="1" x14ac:dyDescent="0.25">
      <c r="A76" s="129">
        <v>2019</v>
      </c>
      <c r="B76" s="67" t="s">
        <v>11</v>
      </c>
      <c r="C76" s="68">
        <v>1</v>
      </c>
      <c r="D76" s="68">
        <v>0</v>
      </c>
      <c r="E76" s="68">
        <v>0</v>
      </c>
      <c r="F76" s="67" t="s">
        <v>211</v>
      </c>
      <c r="G76" s="67" t="s">
        <v>39</v>
      </c>
      <c r="H76" s="67" t="s">
        <v>22</v>
      </c>
      <c r="I76" s="35">
        <v>0</v>
      </c>
      <c r="J76" s="35">
        <v>0</v>
      </c>
      <c r="K76" s="35">
        <v>0</v>
      </c>
      <c r="L76" s="111">
        <v>0</v>
      </c>
      <c r="M76" s="111">
        <v>0</v>
      </c>
      <c r="N76" s="111">
        <v>19.411000000000001</v>
      </c>
    </row>
    <row r="77" spans="1:14" s="103" customFormat="1" ht="15" customHeight="1" x14ac:dyDescent="0.25">
      <c r="A77" s="129">
        <v>2019</v>
      </c>
      <c r="B77" s="67" t="s">
        <v>11</v>
      </c>
      <c r="C77" s="68">
        <v>1</v>
      </c>
      <c r="D77" s="68">
        <v>1</v>
      </c>
      <c r="E77" s="68">
        <v>1</v>
      </c>
      <c r="F77" s="67" t="s">
        <v>211</v>
      </c>
      <c r="G77" s="67" t="s">
        <v>39</v>
      </c>
      <c r="H77" s="67" t="s">
        <v>36</v>
      </c>
      <c r="I77" s="35">
        <v>0</v>
      </c>
      <c r="J77" s="35">
        <v>0</v>
      </c>
      <c r="K77" s="35">
        <v>0</v>
      </c>
      <c r="L77" s="111">
        <v>0</v>
      </c>
      <c r="M77" s="111">
        <v>0</v>
      </c>
      <c r="N77" s="111">
        <v>1030</v>
      </c>
    </row>
    <row r="78" spans="1:14" s="103" customFormat="1" ht="15" customHeight="1" x14ac:dyDescent="0.25">
      <c r="A78" s="129">
        <v>2019</v>
      </c>
      <c r="B78" s="67" t="s">
        <v>11</v>
      </c>
      <c r="C78" s="68">
        <v>1</v>
      </c>
      <c r="D78" s="68">
        <v>1</v>
      </c>
      <c r="E78" s="68">
        <v>1</v>
      </c>
      <c r="F78" s="67" t="s">
        <v>211</v>
      </c>
      <c r="G78" s="67" t="s">
        <v>39</v>
      </c>
      <c r="H78" s="67" t="s">
        <v>44</v>
      </c>
      <c r="I78" s="35">
        <v>0</v>
      </c>
      <c r="J78" s="35">
        <v>0</v>
      </c>
      <c r="K78" s="35">
        <v>0</v>
      </c>
      <c r="L78" s="111">
        <v>0</v>
      </c>
      <c r="M78" s="111">
        <v>0</v>
      </c>
      <c r="N78" s="111">
        <v>2390</v>
      </c>
    </row>
    <row r="79" spans="1:14" s="103" customFormat="1" ht="15" customHeight="1" x14ac:dyDescent="0.25">
      <c r="A79" s="129">
        <v>2019</v>
      </c>
      <c r="B79" s="67" t="s">
        <v>11</v>
      </c>
      <c r="C79" s="68">
        <v>1</v>
      </c>
      <c r="D79" s="68">
        <v>1</v>
      </c>
      <c r="E79" s="68">
        <v>1</v>
      </c>
      <c r="F79" s="67" t="s">
        <v>211</v>
      </c>
      <c r="G79" s="67" t="s">
        <v>39</v>
      </c>
      <c r="H79" s="67" t="s">
        <v>45</v>
      </c>
      <c r="I79" s="35">
        <v>0</v>
      </c>
      <c r="J79" s="35">
        <v>0</v>
      </c>
      <c r="K79" s="35">
        <v>0</v>
      </c>
      <c r="L79" s="111">
        <v>0</v>
      </c>
      <c r="M79" s="111">
        <v>0</v>
      </c>
      <c r="N79" s="111">
        <v>5701</v>
      </c>
    </row>
    <row r="80" spans="1:14" s="103" customFormat="1" ht="15" customHeight="1" x14ac:dyDescent="0.25">
      <c r="A80" s="129">
        <v>2019</v>
      </c>
      <c r="B80" s="67" t="s">
        <v>11</v>
      </c>
      <c r="C80" s="68">
        <v>1</v>
      </c>
      <c r="D80" s="68">
        <v>1</v>
      </c>
      <c r="E80" s="68">
        <v>0</v>
      </c>
      <c r="F80" s="67" t="s">
        <v>211</v>
      </c>
      <c r="G80" s="67" t="s">
        <v>39</v>
      </c>
      <c r="H80" s="67" t="s">
        <v>37</v>
      </c>
      <c r="I80" s="35">
        <v>0</v>
      </c>
      <c r="J80" s="35">
        <v>0</v>
      </c>
      <c r="K80" s="35">
        <v>0</v>
      </c>
      <c r="L80" s="111">
        <v>0</v>
      </c>
      <c r="M80" s="111">
        <v>0</v>
      </c>
      <c r="N80" s="111">
        <v>18150</v>
      </c>
    </row>
    <row r="81" spans="1:14" s="103" customFormat="1" ht="15" customHeight="1" x14ac:dyDescent="0.25">
      <c r="A81" s="129">
        <v>2019</v>
      </c>
      <c r="B81" s="67" t="s">
        <v>11</v>
      </c>
      <c r="C81" s="68">
        <v>1</v>
      </c>
      <c r="D81" s="68">
        <v>1</v>
      </c>
      <c r="E81" s="68">
        <v>0</v>
      </c>
      <c r="F81" s="67" t="s">
        <v>211</v>
      </c>
      <c r="G81" s="67" t="s">
        <v>39</v>
      </c>
      <c r="H81" s="67" t="s">
        <v>38</v>
      </c>
      <c r="I81" s="35">
        <v>0</v>
      </c>
      <c r="J81" s="35">
        <v>0</v>
      </c>
      <c r="K81" s="35">
        <v>0</v>
      </c>
      <c r="L81" s="111">
        <v>0</v>
      </c>
      <c r="M81" s="111">
        <v>0</v>
      </c>
      <c r="N81" s="111">
        <v>81058</v>
      </c>
    </row>
    <row r="82" spans="1:14" s="103" customFormat="1" ht="15" customHeight="1" x14ac:dyDescent="0.25">
      <c r="A82" s="129">
        <v>2019</v>
      </c>
      <c r="B82" s="67" t="s">
        <v>11</v>
      </c>
      <c r="C82" s="68">
        <v>1</v>
      </c>
      <c r="D82" s="68">
        <v>1</v>
      </c>
      <c r="E82" s="68">
        <v>0</v>
      </c>
      <c r="F82" s="67" t="s">
        <v>211</v>
      </c>
      <c r="G82" s="67" t="s">
        <v>39</v>
      </c>
      <c r="H82" s="67" t="s">
        <v>13</v>
      </c>
      <c r="I82" s="35">
        <v>0</v>
      </c>
      <c r="J82" s="35">
        <v>0</v>
      </c>
      <c r="K82" s="35">
        <v>0</v>
      </c>
      <c r="L82" s="111">
        <v>0</v>
      </c>
      <c r="M82" s="111">
        <v>0</v>
      </c>
      <c r="N82" s="111">
        <v>3718</v>
      </c>
    </row>
    <row r="83" spans="1:14" s="103" customFormat="1" ht="15" customHeight="1" x14ac:dyDescent="0.25">
      <c r="A83" s="129">
        <v>2019</v>
      </c>
      <c r="B83" s="67" t="s">
        <v>11</v>
      </c>
      <c r="C83" s="68">
        <v>1</v>
      </c>
      <c r="D83" s="68">
        <v>1</v>
      </c>
      <c r="E83" s="68">
        <v>1</v>
      </c>
      <c r="F83" s="67" t="s">
        <v>211</v>
      </c>
      <c r="G83" s="67" t="s">
        <v>52</v>
      </c>
      <c r="H83" s="67" t="s">
        <v>69</v>
      </c>
      <c r="I83" s="35">
        <v>0</v>
      </c>
      <c r="J83" s="35">
        <v>0</v>
      </c>
      <c r="K83" s="35">
        <v>0</v>
      </c>
      <c r="L83" s="111">
        <v>0</v>
      </c>
      <c r="M83" s="111">
        <v>0</v>
      </c>
      <c r="N83" s="111">
        <v>2000000</v>
      </c>
    </row>
    <row r="84" spans="1:14" s="103" customFormat="1" ht="15" customHeight="1" x14ac:dyDescent="0.25">
      <c r="A84" s="129">
        <v>2019</v>
      </c>
      <c r="B84" s="67" t="s">
        <v>11</v>
      </c>
      <c r="C84" s="68">
        <v>1</v>
      </c>
      <c r="D84" s="68">
        <v>1</v>
      </c>
      <c r="E84" s="68">
        <v>1</v>
      </c>
      <c r="F84" s="67" t="s">
        <v>211</v>
      </c>
      <c r="G84" s="67" t="s">
        <v>53</v>
      </c>
      <c r="H84" s="67" t="s">
        <v>69</v>
      </c>
      <c r="I84" s="35">
        <v>0</v>
      </c>
      <c r="J84" s="35">
        <v>0</v>
      </c>
      <c r="K84" s="35">
        <v>0</v>
      </c>
      <c r="L84" s="111">
        <v>0</v>
      </c>
      <c r="M84" s="111">
        <v>0</v>
      </c>
      <c r="N84" s="111">
        <v>1500000</v>
      </c>
    </row>
    <row r="85" spans="1:14" s="103" customFormat="1" ht="15" customHeight="1" x14ac:dyDescent="0.25">
      <c r="A85" s="129">
        <v>2019</v>
      </c>
      <c r="B85" s="67" t="s">
        <v>11</v>
      </c>
      <c r="C85" s="68">
        <v>1</v>
      </c>
      <c r="D85" s="68">
        <v>1</v>
      </c>
      <c r="E85" s="68">
        <v>1</v>
      </c>
      <c r="F85" s="67" t="s">
        <v>87</v>
      </c>
      <c r="G85" s="67" t="s">
        <v>74</v>
      </c>
      <c r="H85" s="67" t="s">
        <v>69</v>
      </c>
      <c r="I85" s="35">
        <v>0</v>
      </c>
      <c r="J85" s="35">
        <v>0</v>
      </c>
      <c r="K85" s="35">
        <v>0</v>
      </c>
      <c r="L85" s="111">
        <v>0</v>
      </c>
      <c r="M85" s="111">
        <v>54.993249999999534</v>
      </c>
      <c r="N85" s="111">
        <v>5172.6151199999995</v>
      </c>
    </row>
    <row r="86" spans="1:14" s="103" customFormat="1" ht="15" customHeight="1" x14ac:dyDescent="0.25">
      <c r="A86" s="129">
        <v>2019</v>
      </c>
      <c r="B86" s="67" t="s">
        <v>11</v>
      </c>
      <c r="C86" s="68">
        <v>1</v>
      </c>
      <c r="D86" s="68">
        <v>1</v>
      </c>
      <c r="E86" s="68">
        <v>1</v>
      </c>
      <c r="F86" s="67" t="s">
        <v>87</v>
      </c>
      <c r="G86" s="67" t="s">
        <v>74</v>
      </c>
      <c r="H86" s="67" t="s">
        <v>40</v>
      </c>
      <c r="I86" s="35">
        <v>0</v>
      </c>
      <c r="J86" s="35">
        <v>0</v>
      </c>
      <c r="K86" s="35">
        <v>0</v>
      </c>
      <c r="L86" s="111">
        <v>0</v>
      </c>
      <c r="M86" s="111">
        <v>0</v>
      </c>
      <c r="N86" s="111">
        <v>0</v>
      </c>
    </row>
    <row r="87" spans="1:14" s="103" customFormat="1" ht="15" customHeight="1" x14ac:dyDescent="0.25">
      <c r="A87" s="129">
        <v>2019</v>
      </c>
      <c r="B87" s="67" t="s">
        <v>11</v>
      </c>
      <c r="C87" s="68">
        <v>1</v>
      </c>
      <c r="D87" s="68">
        <v>1</v>
      </c>
      <c r="E87" s="68">
        <v>1</v>
      </c>
      <c r="F87" s="67" t="s">
        <v>87</v>
      </c>
      <c r="G87" s="67" t="s">
        <v>74</v>
      </c>
      <c r="H87" s="67" t="s">
        <v>44</v>
      </c>
      <c r="I87" s="35">
        <v>0</v>
      </c>
      <c r="J87" s="35">
        <v>0</v>
      </c>
      <c r="K87" s="35">
        <v>0</v>
      </c>
      <c r="L87" s="111">
        <v>0</v>
      </c>
      <c r="M87" s="111">
        <v>0</v>
      </c>
      <c r="N87" s="111">
        <v>0</v>
      </c>
    </row>
    <row r="88" spans="1:14" s="103" customFormat="1" ht="15" customHeight="1" x14ac:dyDescent="0.25">
      <c r="A88" s="129">
        <v>2019</v>
      </c>
      <c r="B88" s="67" t="s">
        <v>11</v>
      </c>
      <c r="C88" s="68">
        <v>1</v>
      </c>
      <c r="D88" s="68">
        <v>1</v>
      </c>
      <c r="E88" s="68">
        <v>1</v>
      </c>
      <c r="F88" s="67" t="s">
        <v>87</v>
      </c>
      <c r="G88" s="67" t="s">
        <v>74</v>
      </c>
      <c r="H88" s="67" t="s">
        <v>45</v>
      </c>
      <c r="I88" s="35">
        <v>0</v>
      </c>
      <c r="J88" s="35">
        <v>0</v>
      </c>
      <c r="K88" s="35">
        <v>0</v>
      </c>
      <c r="L88" s="111">
        <v>0</v>
      </c>
      <c r="M88" s="111">
        <v>0</v>
      </c>
      <c r="N88" s="111">
        <v>0</v>
      </c>
    </row>
    <row r="89" spans="1:14" s="103" customFormat="1" ht="15" customHeight="1" x14ac:dyDescent="0.25">
      <c r="A89" s="129">
        <v>2019</v>
      </c>
      <c r="B89" s="67" t="s">
        <v>11</v>
      </c>
      <c r="C89" s="68">
        <v>1</v>
      </c>
      <c r="D89" s="68">
        <v>1</v>
      </c>
      <c r="E89" s="68">
        <v>0</v>
      </c>
      <c r="F89" s="67" t="s">
        <v>87</v>
      </c>
      <c r="G89" s="67" t="s">
        <v>74</v>
      </c>
      <c r="H89" s="67" t="s">
        <v>37</v>
      </c>
      <c r="I89" s="35">
        <v>0</v>
      </c>
      <c r="J89" s="35">
        <v>0</v>
      </c>
      <c r="K89" s="35">
        <v>0</v>
      </c>
      <c r="L89" s="111">
        <v>0</v>
      </c>
      <c r="M89" s="111">
        <v>0</v>
      </c>
      <c r="N89" s="111">
        <v>0</v>
      </c>
    </row>
    <row r="90" spans="1:14" s="103" customFormat="1" ht="15" customHeight="1" x14ac:dyDescent="0.25">
      <c r="A90" s="129">
        <v>2019</v>
      </c>
      <c r="B90" s="67" t="s">
        <v>11</v>
      </c>
      <c r="C90" s="68">
        <v>1</v>
      </c>
      <c r="D90" s="68">
        <v>1</v>
      </c>
      <c r="E90" s="68">
        <v>0</v>
      </c>
      <c r="F90" s="67" t="s">
        <v>87</v>
      </c>
      <c r="G90" s="67" t="s">
        <v>74</v>
      </c>
      <c r="H90" s="67" t="s">
        <v>13</v>
      </c>
      <c r="I90" s="35">
        <v>0</v>
      </c>
      <c r="J90" s="35">
        <v>0</v>
      </c>
      <c r="K90" s="35">
        <v>0</v>
      </c>
      <c r="L90" s="111">
        <v>0</v>
      </c>
      <c r="M90" s="111">
        <v>2.3999999999999998E-4</v>
      </c>
      <c r="N90" s="111">
        <v>2.3999999999999998E-4</v>
      </c>
    </row>
    <row r="91" spans="1:14" s="103" customFormat="1" ht="15" customHeight="1" x14ac:dyDescent="0.25">
      <c r="A91" s="129">
        <v>2019</v>
      </c>
      <c r="B91" s="67" t="s">
        <v>11</v>
      </c>
      <c r="C91" s="68">
        <v>1</v>
      </c>
      <c r="D91" s="68">
        <v>0</v>
      </c>
      <c r="E91" s="68">
        <v>0</v>
      </c>
      <c r="F91" s="67" t="s">
        <v>87</v>
      </c>
      <c r="G91" s="67" t="s">
        <v>74</v>
      </c>
      <c r="H91" s="67" t="s">
        <v>23</v>
      </c>
      <c r="I91" s="35">
        <v>0</v>
      </c>
      <c r="J91" s="35">
        <v>0</v>
      </c>
      <c r="K91" s="35">
        <v>0</v>
      </c>
      <c r="L91" s="111">
        <v>0</v>
      </c>
      <c r="M91" s="111">
        <v>0</v>
      </c>
      <c r="N91" s="111">
        <v>0</v>
      </c>
    </row>
    <row r="92" spans="1:14" s="103" customFormat="1" ht="15" customHeight="1" x14ac:dyDescent="0.25">
      <c r="A92" s="129">
        <v>2019</v>
      </c>
      <c r="B92" s="67" t="s">
        <v>11</v>
      </c>
      <c r="C92" s="68">
        <v>1</v>
      </c>
      <c r="D92" s="68">
        <v>0</v>
      </c>
      <c r="E92" s="68">
        <v>0</v>
      </c>
      <c r="F92" s="67" t="s">
        <v>87</v>
      </c>
      <c r="G92" s="67" t="s">
        <v>74</v>
      </c>
      <c r="H92" s="67" t="s">
        <v>22</v>
      </c>
      <c r="I92" s="35">
        <v>0</v>
      </c>
      <c r="J92" s="35">
        <v>0</v>
      </c>
      <c r="K92" s="35">
        <v>0</v>
      </c>
      <c r="L92" s="111">
        <v>0</v>
      </c>
      <c r="M92" s="111">
        <v>0</v>
      </c>
      <c r="N92" s="111">
        <v>75.240459999999999</v>
      </c>
    </row>
    <row r="93" spans="1:14" s="103" customFormat="1" ht="15" customHeight="1" x14ac:dyDescent="0.25">
      <c r="A93" s="129">
        <v>2019</v>
      </c>
      <c r="B93" s="67" t="s">
        <v>11</v>
      </c>
      <c r="C93" s="68">
        <v>1</v>
      </c>
      <c r="D93" s="68">
        <v>1</v>
      </c>
      <c r="E93" s="68">
        <v>1</v>
      </c>
      <c r="F93" s="67" t="s">
        <v>87</v>
      </c>
      <c r="G93" s="67" t="s">
        <v>75</v>
      </c>
      <c r="H93" s="67" t="s">
        <v>69</v>
      </c>
      <c r="I93" s="35">
        <v>0</v>
      </c>
      <c r="J93" s="35">
        <v>0</v>
      </c>
      <c r="K93" s="35">
        <v>0</v>
      </c>
      <c r="L93" s="111">
        <v>0</v>
      </c>
      <c r="M93" s="111">
        <v>111.96523999999772</v>
      </c>
      <c r="N93" s="111">
        <v>23939.887919999997</v>
      </c>
    </row>
    <row r="94" spans="1:14" s="103" customFormat="1" ht="15" customHeight="1" x14ac:dyDescent="0.25">
      <c r="A94" s="129">
        <v>2019</v>
      </c>
      <c r="B94" s="67" t="s">
        <v>11</v>
      </c>
      <c r="C94" s="68">
        <v>1</v>
      </c>
      <c r="D94" s="68">
        <v>1</v>
      </c>
      <c r="E94" s="68">
        <v>1</v>
      </c>
      <c r="F94" s="67" t="s">
        <v>87</v>
      </c>
      <c r="G94" s="67" t="s">
        <v>75</v>
      </c>
      <c r="H94" s="67" t="s">
        <v>40</v>
      </c>
      <c r="I94" s="35">
        <v>0</v>
      </c>
      <c r="J94" s="35">
        <v>0</v>
      </c>
      <c r="K94" s="35">
        <v>0</v>
      </c>
      <c r="L94" s="111">
        <v>0</v>
      </c>
      <c r="M94" s="111">
        <v>4.2045699999999897</v>
      </c>
      <c r="N94" s="111">
        <v>321.64940999999999</v>
      </c>
    </row>
    <row r="95" spans="1:14" s="103" customFormat="1" ht="15" customHeight="1" x14ac:dyDescent="0.25">
      <c r="A95" s="129">
        <v>2019</v>
      </c>
      <c r="B95" s="67" t="s">
        <v>11</v>
      </c>
      <c r="C95" s="68">
        <v>1</v>
      </c>
      <c r="D95" s="68">
        <v>1</v>
      </c>
      <c r="E95" s="68">
        <v>1</v>
      </c>
      <c r="F95" s="67" t="s">
        <v>87</v>
      </c>
      <c r="G95" s="67" t="s">
        <v>75</v>
      </c>
      <c r="H95" s="67" t="s">
        <v>44</v>
      </c>
      <c r="I95" s="35">
        <v>0</v>
      </c>
      <c r="J95" s="35">
        <v>0</v>
      </c>
      <c r="K95" s="35">
        <v>0</v>
      </c>
      <c r="L95" s="111">
        <v>0</v>
      </c>
      <c r="M95" s="111">
        <v>0</v>
      </c>
      <c r="N95" s="111">
        <v>0</v>
      </c>
    </row>
    <row r="96" spans="1:14" s="103" customFormat="1" ht="15" customHeight="1" x14ac:dyDescent="0.25">
      <c r="A96" s="129">
        <v>2019</v>
      </c>
      <c r="B96" s="67" t="s">
        <v>11</v>
      </c>
      <c r="C96" s="68">
        <v>1</v>
      </c>
      <c r="D96" s="68">
        <v>1</v>
      </c>
      <c r="E96" s="68">
        <v>1</v>
      </c>
      <c r="F96" s="67" t="s">
        <v>87</v>
      </c>
      <c r="G96" s="67" t="s">
        <v>75</v>
      </c>
      <c r="H96" s="67" t="s">
        <v>45</v>
      </c>
      <c r="I96" s="35">
        <v>0</v>
      </c>
      <c r="J96" s="35">
        <v>0</v>
      </c>
      <c r="K96" s="35">
        <v>0</v>
      </c>
      <c r="L96" s="111">
        <v>0</v>
      </c>
      <c r="M96" s="111">
        <v>0</v>
      </c>
      <c r="N96" s="111">
        <v>0</v>
      </c>
    </row>
    <row r="97" spans="1:14" s="103" customFormat="1" ht="15" customHeight="1" x14ac:dyDescent="0.25">
      <c r="A97" s="129">
        <v>2019</v>
      </c>
      <c r="B97" s="67" t="s">
        <v>11</v>
      </c>
      <c r="C97" s="68">
        <v>1</v>
      </c>
      <c r="D97" s="68">
        <v>1</v>
      </c>
      <c r="E97" s="68">
        <v>0</v>
      </c>
      <c r="F97" s="67" t="s">
        <v>87</v>
      </c>
      <c r="G97" s="67" t="s">
        <v>75</v>
      </c>
      <c r="H97" s="67" t="s">
        <v>37</v>
      </c>
      <c r="I97" s="35">
        <v>0</v>
      </c>
      <c r="J97" s="35">
        <v>0</v>
      </c>
      <c r="K97" s="35">
        <v>0</v>
      </c>
      <c r="L97" s="111">
        <v>0</v>
      </c>
      <c r="M97" s="111">
        <v>2.8107400000000098</v>
      </c>
      <c r="N97" s="111">
        <v>523.53355999999997</v>
      </c>
    </row>
    <row r="98" spans="1:14" s="103" customFormat="1" ht="15" customHeight="1" x14ac:dyDescent="0.25">
      <c r="A98" s="129">
        <v>2019</v>
      </c>
      <c r="B98" s="67" t="s">
        <v>11</v>
      </c>
      <c r="C98" s="68">
        <v>1</v>
      </c>
      <c r="D98" s="68">
        <v>1</v>
      </c>
      <c r="E98" s="68">
        <v>0</v>
      </c>
      <c r="F98" s="67" t="s">
        <v>87</v>
      </c>
      <c r="G98" s="67" t="s">
        <v>75</v>
      </c>
      <c r="H98" s="67" t="s">
        <v>13</v>
      </c>
      <c r="I98" s="35">
        <v>0</v>
      </c>
      <c r="J98" s="35">
        <v>0</v>
      </c>
      <c r="K98" s="35">
        <v>0</v>
      </c>
      <c r="L98" s="111">
        <v>0</v>
      </c>
      <c r="M98" s="111">
        <v>6.2099999999816191E-3</v>
      </c>
      <c r="N98" s="111">
        <v>202.73689999999999</v>
      </c>
    </row>
    <row r="99" spans="1:14" s="103" customFormat="1" ht="15" customHeight="1" x14ac:dyDescent="0.25">
      <c r="A99" s="129">
        <v>2019</v>
      </c>
      <c r="B99" s="67" t="s">
        <v>11</v>
      </c>
      <c r="C99" s="68">
        <v>1</v>
      </c>
      <c r="D99" s="68">
        <v>0</v>
      </c>
      <c r="E99" s="68">
        <v>0</v>
      </c>
      <c r="F99" s="67" t="s">
        <v>87</v>
      </c>
      <c r="G99" s="67" t="s">
        <v>75</v>
      </c>
      <c r="H99" s="67" t="s">
        <v>23</v>
      </c>
      <c r="I99" s="35">
        <v>0</v>
      </c>
      <c r="J99" s="35">
        <v>0</v>
      </c>
      <c r="K99" s="35">
        <v>0</v>
      </c>
      <c r="L99" s="111">
        <v>0</v>
      </c>
      <c r="M99" s="111">
        <v>0</v>
      </c>
      <c r="N99" s="111">
        <v>0</v>
      </c>
    </row>
    <row r="100" spans="1:14" s="103" customFormat="1" ht="15" customHeight="1" x14ac:dyDescent="0.25">
      <c r="A100" s="129">
        <v>2019</v>
      </c>
      <c r="B100" s="67" t="s">
        <v>11</v>
      </c>
      <c r="C100" s="68">
        <v>1</v>
      </c>
      <c r="D100" s="68">
        <v>0</v>
      </c>
      <c r="E100" s="68">
        <v>0</v>
      </c>
      <c r="F100" s="67" t="s">
        <v>87</v>
      </c>
      <c r="G100" s="67" t="s">
        <v>75</v>
      </c>
      <c r="H100" s="67" t="s">
        <v>22</v>
      </c>
      <c r="I100" s="35">
        <v>0</v>
      </c>
      <c r="J100" s="35">
        <v>0</v>
      </c>
      <c r="K100" s="35">
        <v>0</v>
      </c>
      <c r="L100" s="111">
        <v>0</v>
      </c>
      <c r="M100" s="111">
        <v>0</v>
      </c>
      <c r="N100" s="111">
        <v>29.61055</v>
      </c>
    </row>
    <row r="101" spans="1:14" s="103" customFormat="1" ht="15" customHeight="1" x14ac:dyDescent="0.25">
      <c r="A101" s="129">
        <v>2019</v>
      </c>
      <c r="B101" s="67" t="s">
        <v>11</v>
      </c>
      <c r="C101" s="68">
        <v>1</v>
      </c>
      <c r="D101" s="68">
        <v>1</v>
      </c>
      <c r="E101" s="68">
        <v>1</v>
      </c>
      <c r="F101" s="67" t="s">
        <v>211</v>
      </c>
      <c r="G101" s="67" t="s">
        <v>54</v>
      </c>
      <c r="H101" s="67" t="s">
        <v>69</v>
      </c>
      <c r="I101" s="35">
        <v>0</v>
      </c>
      <c r="J101" s="35">
        <v>0</v>
      </c>
      <c r="K101" s="35">
        <v>0</v>
      </c>
      <c r="L101" s="111">
        <v>0</v>
      </c>
      <c r="M101" s="111">
        <v>0</v>
      </c>
      <c r="N101" s="111">
        <v>2000000</v>
      </c>
    </row>
    <row r="102" spans="1:14" s="103" customFormat="1" ht="15" customHeight="1" x14ac:dyDescent="0.25">
      <c r="A102" s="129">
        <v>2019</v>
      </c>
      <c r="B102" s="67" t="s">
        <v>11</v>
      </c>
      <c r="C102" s="68">
        <v>1</v>
      </c>
      <c r="D102" s="68">
        <v>1</v>
      </c>
      <c r="E102" s="68">
        <v>1</v>
      </c>
      <c r="F102" s="67" t="s">
        <v>211</v>
      </c>
      <c r="G102" s="67" t="s">
        <v>55</v>
      </c>
      <c r="H102" s="67" t="s">
        <v>69</v>
      </c>
      <c r="I102" s="35">
        <v>0</v>
      </c>
      <c r="J102" s="35">
        <v>0</v>
      </c>
      <c r="K102" s="35">
        <v>0</v>
      </c>
      <c r="L102" s="111">
        <v>0</v>
      </c>
      <c r="M102" s="111">
        <v>0</v>
      </c>
      <c r="N102" s="111">
        <v>1750000</v>
      </c>
    </row>
    <row r="103" spans="1:14" s="103" customFormat="1" ht="15" customHeight="1" x14ac:dyDescent="0.25">
      <c r="A103" s="129">
        <v>2019</v>
      </c>
      <c r="B103" s="67" t="s">
        <v>11</v>
      </c>
      <c r="C103" s="68">
        <v>1</v>
      </c>
      <c r="D103" s="68">
        <v>1</v>
      </c>
      <c r="E103" s="68">
        <v>0</v>
      </c>
      <c r="F103" s="67" t="s">
        <v>211</v>
      </c>
      <c r="G103" s="67" t="s">
        <v>284</v>
      </c>
      <c r="H103" s="67" t="s">
        <v>51</v>
      </c>
      <c r="I103" s="35">
        <v>0</v>
      </c>
      <c r="J103" s="35">
        <v>29602.154020000002</v>
      </c>
      <c r="K103" s="35">
        <v>1314.0466899999999</v>
      </c>
      <c r="L103" s="111">
        <v>0</v>
      </c>
      <c r="M103" s="111">
        <v>0</v>
      </c>
      <c r="N103" s="111">
        <v>344942.13458999997</v>
      </c>
    </row>
    <row r="104" spans="1:14" s="103" customFormat="1" ht="15" customHeight="1" x14ac:dyDescent="0.25">
      <c r="A104" s="129">
        <v>2019</v>
      </c>
      <c r="B104" s="67" t="s">
        <v>11</v>
      </c>
      <c r="C104" s="68">
        <v>1</v>
      </c>
      <c r="D104" s="68">
        <v>1</v>
      </c>
      <c r="E104" s="68">
        <v>1</v>
      </c>
      <c r="F104" s="67" t="s">
        <v>211</v>
      </c>
      <c r="G104" s="67" t="s">
        <v>56</v>
      </c>
      <c r="H104" s="67" t="s">
        <v>69</v>
      </c>
      <c r="I104" s="35">
        <v>0</v>
      </c>
      <c r="J104" s="35">
        <v>0</v>
      </c>
      <c r="K104" s="35">
        <v>0</v>
      </c>
      <c r="L104" s="111">
        <v>0</v>
      </c>
      <c r="M104" s="111">
        <v>0</v>
      </c>
      <c r="N104" s="111">
        <v>1000000</v>
      </c>
    </row>
    <row r="105" spans="1:14" s="103" customFormat="1" ht="15" customHeight="1" x14ac:dyDescent="0.25">
      <c r="A105" s="129">
        <v>2019</v>
      </c>
      <c r="B105" s="67" t="s">
        <v>11</v>
      </c>
      <c r="C105" s="68">
        <v>1</v>
      </c>
      <c r="D105" s="68">
        <v>1</v>
      </c>
      <c r="E105" s="68">
        <v>1</v>
      </c>
      <c r="F105" s="67" t="s">
        <v>211</v>
      </c>
      <c r="G105" s="67" t="s">
        <v>57</v>
      </c>
      <c r="H105" s="67" t="s">
        <v>69</v>
      </c>
      <c r="I105" s="35">
        <v>0</v>
      </c>
      <c r="J105" s="35">
        <v>0</v>
      </c>
      <c r="K105" s="35">
        <v>0</v>
      </c>
      <c r="L105" s="111">
        <v>0</v>
      </c>
      <c r="M105" s="111">
        <v>0</v>
      </c>
      <c r="N105" s="111">
        <v>1000000</v>
      </c>
    </row>
    <row r="106" spans="1:14" s="103" customFormat="1" ht="15" customHeight="1" x14ac:dyDescent="0.25">
      <c r="A106" s="129">
        <v>2019</v>
      </c>
      <c r="B106" s="67" t="s">
        <v>11</v>
      </c>
      <c r="C106" s="68">
        <v>1</v>
      </c>
      <c r="D106" s="68">
        <v>1</v>
      </c>
      <c r="E106" s="68">
        <v>1</v>
      </c>
      <c r="F106" s="67" t="s">
        <v>211</v>
      </c>
      <c r="G106" s="67" t="s">
        <v>58</v>
      </c>
      <c r="H106" s="67" t="s">
        <v>69</v>
      </c>
      <c r="I106" s="35">
        <v>0</v>
      </c>
      <c r="J106" s="35">
        <v>0</v>
      </c>
      <c r="K106" s="35">
        <v>7.5</v>
      </c>
      <c r="L106" s="111">
        <v>0</v>
      </c>
      <c r="M106" s="111">
        <v>0</v>
      </c>
      <c r="N106" s="111">
        <v>2500000</v>
      </c>
    </row>
    <row r="107" spans="1:14" s="103" customFormat="1" ht="15" customHeight="1" x14ac:dyDescent="0.25">
      <c r="A107" s="129">
        <v>2019</v>
      </c>
      <c r="B107" s="67" t="s">
        <v>11</v>
      </c>
      <c r="C107" s="68">
        <v>1</v>
      </c>
      <c r="D107" s="68">
        <v>1</v>
      </c>
      <c r="E107" s="68">
        <v>0</v>
      </c>
      <c r="F107" s="67" t="s">
        <v>211</v>
      </c>
      <c r="G107" s="67" t="s">
        <v>284</v>
      </c>
      <c r="H107" s="67" t="s">
        <v>59</v>
      </c>
      <c r="I107" s="35">
        <v>0</v>
      </c>
      <c r="J107" s="35">
        <v>0</v>
      </c>
      <c r="K107" s="35">
        <v>1156.25</v>
      </c>
      <c r="L107" s="111">
        <v>0</v>
      </c>
      <c r="M107" s="111">
        <v>0</v>
      </c>
      <c r="N107" s="111">
        <v>300000</v>
      </c>
    </row>
    <row r="108" spans="1:14" s="103" customFormat="1" ht="15" customHeight="1" x14ac:dyDescent="0.25">
      <c r="A108" s="129">
        <v>2019</v>
      </c>
      <c r="B108" s="67" t="s">
        <v>11</v>
      </c>
      <c r="C108" s="68">
        <v>1</v>
      </c>
      <c r="D108" s="68">
        <v>1</v>
      </c>
      <c r="E108" s="68">
        <v>1</v>
      </c>
      <c r="F108" s="67" t="s">
        <v>211</v>
      </c>
      <c r="G108" s="67" t="s">
        <v>60</v>
      </c>
      <c r="H108" s="67" t="s">
        <v>69</v>
      </c>
      <c r="I108" s="35">
        <v>0</v>
      </c>
      <c r="J108" s="35">
        <v>0</v>
      </c>
      <c r="K108" s="35">
        <v>118125.57073000001</v>
      </c>
      <c r="L108" s="111">
        <v>0</v>
      </c>
      <c r="M108" s="111">
        <v>0</v>
      </c>
      <c r="N108" s="111">
        <v>3000000</v>
      </c>
    </row>
    <row r="109" spans="1:14" s="103" customFormat="1" ht="15" customHeight="1" x14ac:dyDescent="0.25">
      <c r="A109" s="130">
        <v>2019</v>
      </c>
      <c r="B109" s="131" t="s">
        <v>11</v>
      </c>
      <c r="C109" s="68">
        <v>1</v>
      </c>
      <c r="D109" s="68">
        <v>1</v>
      </c>
      <c r="E109" s="68">
        <v>1</v>
      </c>
      <c r="F109" s="67" t="s">
        <v>211</v>
      </c>
      <c r="G109" s="67" t="s">
        <v>62</v>
      </c>
      <c r="H109" s="67" t="s">
        <v>69</v>
      </c>
      <c r="I109" s="35">
        <v>1000000</v>
      </c>
      <c r="J109" s="35">
        <v>0</v>
      </c>
      <c r="K109" s="35">
        <v>0</v>
      </c>
      <c r="L109" s="111">
        <v>0</v>
      </c>
      <c r="M109" s="111">
        <v>0</v>
      </c>
      <c r="N109" s="111">
        <v>1000000</v>
      </c>
    </row>
    <row r="110" spans="1:14" s="103" customFormat="1" ht="15" customHeight="1" x14ac:dyDescent="0.25">
      <c r="A110" s="130">
        <v>2019</v>
      </c>
      <c r="B110" s="131" t="s">
        <v>11</v>
      </c>
      <c r="C110" s="68">
        <v>1</v>
      </c>
      <c r="D110" s="68">
        <v>1</v>
      </c>
      <c r="E110" s="68">
        <v>0</v>
      </c>
      <c r="F110" s="67" t="s">
        <v>213</v>
      </c>
      <c r="G110" s="67" t="s">
        <v>189</v>
      </c>
      <c r="H110" s="67" t="s">
        <v>38</v>
      </c>
      <c r="I110" s="35">
        <v>0</v>
      </c>
      <c r="J110" s="35">
        <v>0</v>
      </c>
      <c r="K110" s="35">
        <v>0</v>
      </c>
      <c r="L110" s="111">
        <v>0</v>
      </c>
      <c r="M110" s="111">
        <v>0</v>
      </c>
      <c r="N110" s="111">
        <v>0</v>
      </c>
    </row>
    <row r="111" spans="1:14" s="103" customFormat="1" ht="15" customHeight="1" x14ac:dyDescent="0.25">
      <c r="A111" s="130">
        <v>2019</v>
      </c>
      <c r="B111" s="131" t="s">
        <v>11</v>
      </c>
      <c r="C111" s="68">
        <v>1</v>
      </c>
      <c r="D111" s="68">
        <v>1</v>
      </c>
      <c r="E111" s="68">
        <v>0</v>
      </c>
      <c r="F111" s="67" t="s">
        <v>213</v>
      </c>
      <c r="G111" s="67" t="s">
        <v>189</v>
      </c>
      <c r="H111" s="67" t="s">
        <v>38</v>
      </c>
      <c r="I111" s="35">
        <v>0</v>
      </c>
      <c r="J111" s="35">
        <v>0</v>
      </c>
      <c r="K111" s="35">
        <v>0</v>
      </c>
      <c r="L111" s="111">
        <v>0</v>
      </c>
      <c r="M111" s="111">
        <v>0</v>
      </c>
      <c r="N111" s="111">
        <v>0</v>
      </c>
    </row>
    <row r="112" spans="1:14" s="103" customFormat="1" ht="15" customHeight="1" x14ac:dyDescent="0.25">
      <c r="A112" s="130">
        <v>2019</v>
      </c>
      <c r="B112" s="131" t="s">
        <v>11</v>
      </c>
      <c r="C112" s="68">
        <v>1</v>
      </c>
      <c r="D112" s="68">
        <v>1</v>
      </c>
      <c r="E112" s="68">
        <v>0</v>
      </c>
      <c r="F112" s="67" t="s">
        <v>213</v>
      </c>
      <c r="G112" s="67" t="s">
        <v>189</v>
      </c>
      <c r="H112" s="67" t="s">
        <v>38</v>
      </c>
      <c r="I112" s="35">
        <v>0</v>
      </c>
      <c r="J112" s="35">
        <v>0</v>
      </c>
      <c r="K112" s="35">
        <v>0</v>
      </c>
      <c r="L112" s="111">
        <v>0</v>
      </c>
      <c r="M112" s="111">
        <v>0</v>
      </c>
      <c r="N112" s="111">
        <v>0</v>
      </c>
    </row>
    <row r="113" spans="1:14" s="103" customFormat="1" ht="15" customHeight="1" x14ac:dyDescent="0.25">
      <c r="A113" s="130">
        <v>2019</v>
      </c>
      <c r="B113" s="131" t="s">
        <v>11</v>
      </c>
      <c r="C113" s="68">
        <v>1</v>
      </c>
      <c r="D113" s="68">
        <v>1</v>
      </c>
      <c r="E113" s="68">
        <v>0</v>
      </c>
      <c r="F113" s="67" t="s">
        <v>213</v>
      </c>
      <c r="G113" s="67" t="s">
        <v>190</v>
      </c>
      <c r="H113" s="67" t="s">
        <v>38</v>
      </c>
      <c r="I113" s="35">
        <v>0</v>
      </c>
      <c r="J113" s="35">
        <v>0</v>
      </c>
      <c r="K113" s="35">
        <v>0</v>
      </c>
      <c r="L113" s="111">
        <v>0</v>
      </c>
      <c r="M113" s="111">
        <v>0</v>
      </c>
      <c r="N113" s="111">
        <v>0</v>
      </c>
    </row>
    <row r="114" spans="1:14" s="103" customFormat="1" ht="15" customHeight="1" x14ac:dyDescent="0.25">
      <c r="A114" s="130">
        <v>2019</v>
      </c>
      <c r="B114" s="131" t="s">
        <v>11</v>
      </c>
      <c r="C114" s="68">
        <v>1</v>
      </c>
      <c r="D114" s="68">
        <v>1</v>
      </c>
      <c r="E114" s="68">
        <v>0</v>
      </c>
      <c r="F114" s="67" t="s">
        <v>213</v>
      </c>
      <c r="G114" s="67" t="s">
        <v>190</v>
      </c>
      <c r="H114" s="67" t="s">
        <v>38</v>
      </c>
      <c r="I114" s="35">
        <v>0</v>
      </c>
      <c r="J114" s="35">
        <v>0</v>
      </c>
      <c r="K114" s="35">
        <v>0</v>
      </c>
      <c r="L114" s="111">
        <v>0</v>
      </c>
      <c r="M114" s="111">
        <v>0</v>
      </c>
      <c r="N114" s="111">
        <v>0</v>
      </c>
    </row>
    <row r="115" spans="1:14" s="103" customFormat="1" ht="15" customHeight="1" x14ac:dyDescent="0.25">
      <c r="A115" s="130">
        <v>2019</v>
      </c>
      <c r="B115" s="131" t="s">
        <v>11</v>
      </c>
      <c r="C115" s="68">
        <v>1</v>
      </c>
      <c r="D115" s="68">
        <v>1</v>
      </c>
      <c r="E115" s="68">
        <v>0</v>
      </c>
      <c r="F115" s="67" t="s">
        <v>213</v>
      </c>
      <c r="G115" s="67" t="s">
        <v>255</v>
      </c>
      <c r="H115" s="67" t="s">
        <v>38</v>
      </c>
      <c r="I115" s="35">
        <v>0</v>
      </c>
      <c r="J115" s="35">
        <v>67750.123649999965</v>
      </c>
      <c r="K115" s="35">
        <v>595.47070000001986</v>
      </c>
      <c r="L115" s="111">
        <v>0</v>
      </c>
      <c r="M115" s="111">
        <v>-67750.123649999965</v>
      </c>
      <c r="N115" s="111">
        <v>2885.1081399999093</v>
      </c>
    </row>
    <row r="116" spans="1:14" s="103" customFormat="1" ht="15" customHeight="1" x14ac:dyDescent="0.25">
      <c r="A116" s="130">
        <v>2019</v>
      </c>
      <c r="B116" s="131" t="s">
        <v>11</v>
      </c>
      <c r="C116" s="68">
        <v>1</v>
      </c>
      <c r="D116" s="68">
        <v>1</v>
      </c>
      <c r="E116" s="68">
        <v>0</v>
      </c>
      <c r="F116" s="67" t="s">
        <v>213</v>
      </c>
      <c r="G116" s="67" t="s">
        <v>256</v>
      </c>
      <c r="H116" s="67" t="s">
        <v>38</v>
      </c>
      <c r="I116" s="35">
        <v>0</v>
      </c>
      <c r="J116" s="35">
        <v>19166.666666666686</v>
      </c>
      <c r="K116" s="35">
        <v>2360.4622222222242</v>
      </c>
      <c r="L116" s="111">
        <v>0</v>
      </c>
      <c r="M116" s="111">
        <v>-19215.108139999909</v>
      </c>
      <c r="N116" s="111">
        <v>260784.89186000009</v>
      </c>
    </row>
    <row r="117" spans="1:14" s="103" customFormat="1" ht="15" customHeight="1" x14ac:dyDescent="0.25">
      <c r="A117" s="66">
        <v>2019</v>
      </c>
      <c r="B117" s="67" t="s">
        <v>11</v>
      </c>
      <c r="C117" s="68">
        <v>1</v>
      </c>
      <c r="D117" s="68">
        <v>1</v>
      </c>
      <c r="E117" s="68">
        <v>0</v>
      </c>
      <c r="F117" s="67" t="s">
        <v>213</v>
      </c>
      <c r="G117" s="67" t="s">
        <v>285</v>
      </c>
      <c r="H117" s="67" t="s">
        <v>38</v>
      </c>
      <c r="I117" s="35">
        <v>0</v>
      </c>
      <c r="J117" s="35">
        <v>10000</v>
      </c>
      <c r="K117" s="35">
        <v>331.08333222222791</v>
      </c>
      <c r="L117" s="111">
        <v>0</v>
      </c>
      <c r="M117" s="111">
        <v>-10000</v>
      </c>
      <c r="N117" s="111">
        <v>50000</v>
      </c>
    </row>
    <row r="118" spans="1:14" s="103" customFormat="1" ht="15" customHeight="1" x14ac:dyDescent="0.25">
      <c r="A118" s="66">
        <v>2019</v>
      </c>
      <c r="B118" s="67" t="s">
        <v>11</v>
      </c>
      <c r="C118" s="68">
        <v>1</v>
      </c>
      <c r="D118" s="68">
        <v>1</v>
      </c>
      <c r="E118" s="68">
        <v>0</v>
      </c>
      <c r="F118" s="67" t="s">
        <v>286</v>
      </c>
      <c r="G118" s="67" t="s">
        <v>202</v>
      </c>
      <c r="H118" s="67" t="s">
        <v>51</v>
      </c>
      <c r="I118" s="35">
        <v>0</v>
      </c>
      <c r="J118" s="35">
        <v>6564.8780000000261</v>
      </c>
      <c r="K118" s="110">
        <v>0</v>
      </c>
      <c r="L118" s="111">
        <v>0</v>
      </c>
      <c r="M118" s="111">
        <v>-6564.8780000000261</v>
      </c>
      <c r="N118" s="111">
        <v>756115.223</v>
      </c>
    </row>
    <row r="119" spans="1:14" s="103" customFormat="1" ht="15" customHeight="1" x14ac:dyDescent="0.25">
      <c r="A119" s="66">
        <v>2019</v>
      </c>
      <c r="B119" s="67" t="s">
        <v>11</v>
      </c>
      <c r="C119" s="68">
        <v>1</v>
      </c>
      <c r="D119" s="68">
        <v>0</v>
      </c>
      <c r="E119" s="68">
        <v>0</v>
      </c>
      <c r="F119" s="67" t="s">
        <v>287</v>
      </c>
      <c r="G119" s="67" t="s">
        <v>183</v>
      </c>
      <c r="H119" s="67" t="s">
        <v>17</v>
      </c>
      <c r="I119" s="35">
        <v>0</v>
      </c>
      <c r="J119" s="35">
        <v>0</v>
      </c>
      <c r="K119" s="110">
        <v>0</v>
      </c>
      <c r="L119" s="111">
        <v>0</v>
      </c>
      <c r="M119" s="111">
        <v>2600</v>
      </c>
      <c r="N119" s="111">
        <v>366500</v>
      </c>
    </row>
    <row r="120" spans="1:14" s="103" customFormat="1" ht="15" customHeight="1" x14ac:dyDescent="0.25">
      <c r="A120" s="129">
        <v>2019</v>
      </c>
      <c r="B120" s="67" t="s">
        <v>11</v>
      </c>
      <c r="C120" s="68">
        <v>1</v>
      </c>
      <c r="D120" s="68">
        <v>0</v>
      </c>
      <c r="E120" s="68">
        <v>0</v>
      </c>
      <c r="F120" s="67" t="s">
        <v>287</v>
      </c>
      <c r="G120" s="67" t="s">
        <v>184</v>
      </c>
      <c r="H120" s="67" t="s">
        <v>17</v>
      </c>
      <c r="I120" s="35">
        <v>0</v>
      </c>
      <c r="J120" s="35">
        <v>0</v>
      </c>
      <c r="K120" s="35">
        <v>0</v>
      </c>
      <c r="L120" s="111">
        <v>0</v>
      </c>
      <c r="M120" s="111">
        <v>2600</v>
      </c>
      <c r="N120" s="111">
        <v>355800</v>
      </c>
    </row>
    <row r="121" spans="1:14" s="103" customFormat="1" ht="15" customHeight="1" x14ac:dyDescent="0.25">
      <c r="A121" s="129">
        <v>2019</v>
      </c>
      <c r="B121" s="67" t="s">
        <v>41</v>
      </c>
      <c r="C121" s="68">
        <v>1</v>
      </c>
      <c r="D121" s="68">
        <v>1</v>
      </c>
      <c r="E121" s="68">
        <v>0</v>
      </c>
      <c r="F121" s="67" t="s">
        <v>281</v>
      </c>
      <c r="G121" s="67" t="s">
        <v>210</v>
      </c>
      <c r="H121" s="67" t="s">
        <v>46</v>
      </c>
      <c r="I121" s="110">
        <v>0</v>
      </c>
      <c r="J121" s="35">
        <v>0</v>
      </c>
      <c r="K121" s="110">
        <v>0</v>
      </c>
      <c r="L121" s="111">
        <v>0</v>
      </c>
      <c r="M121" s="111">
        <v>0</v>
      </c>
      <c r="N121" s="111">
        <v>157894.73680000001</v>
      </c>
    </row>
    <row r="122" spans="1:14" s="103" customFormat="1" ht="15" customHeight="1" x14ac:dyDescent="0.25">
      <c r="A122" s="129">
        <v>2019</v>
      </c>
      <c r="B122" s="67" t="s">
        <v>41</v>
      </c>
      <c r="C122" s="68">
        <v>1</v>
      </c>
      <c r="D122" s="68">
        <v>1</v>
      </c>
      <c r="E122" s="68">
        <v>0</v>
      </c>
      <c r="F122" s="67" t="s">
        <v>281</v>
      </c>
      <c r="G122" s="67" t="s">
        <v>210</v>
      </c>
      <c r="H122" s="67" t="s">
        <v>49</v>
      </c>
      <c r="I122" s="35">
        <v>0</v>
      </c>
      <c r="J122" s="35">
        <v>0</v>
      </c>
      <c r="K122" s="35">
        <v>0</v>
      </c>
      <c r="L122" s="111">
        <v>0</v>
      </c>
      <c r="M122" s="111">
        <v>0</v>
      </c>
      <c r="N122" s="111">
        <v>6250.0010000000002</v>
      </c>
    </row>
    <row r="123" spans="1:14" s="103" customFormat="1" ht="15" customHeight="1" x14ac:dyDescent="0.25">
      <c r="A123" s="129">
        <v>2019</v>
      </c>
      <c r="B123" s="67" t="s">
        <v>41</v>
      </c>
      <c r="C123" s="68">
        <v>1</v>
      </c>
      <c r="D123" s="68">
        <v>1</v>
      </c>
      <c r="E123" s="68">
        <v>0</v>
      </c>
      <c r="F123" s="67" t="s">
        <v>281</v>
      </c>
      <c r="G123" s="67" t="s">
        <v>210</v>
      </c>
      <c r="H123" s="67" t="s">
        <v>13</v>
      </c>
      <c r="I123" s="35">
        <v>0</v>
      </c>
      <c r="J123" s="35">
        <v>0</v>
      </c>
      <c r="K123" s="35">
        <v>0</v>
      </c>
      <c r="L123" s="111">
        <v>0</v>
      </c>
      <c r="M123" s="111">
        <v>0</v>
      </c>
      <c r="N123" s="111">
        <v>0</v>
      </c>
    </row>
    <row r="124" spans="1:14" s="103" customFormat="1" ht="15" customHeight="1" x14ac:dyDescent="0.25">
      <c r="A124" s="129">
        <v>2019</v>
      </c>
      <c r="B124" s="67" t="s">
        <v>41</v>
      </c>
      <c r="C124" s="68">
        <v>1</v>
      </c>
      <c r="D124" s="68">
        <v>1</v>
      </c>
      <c r="E124" s="68">
        <v>1</v>
      </c>
      <c r="F124" s="67" t="s">
        <v>282</v>
      </c>
      <c r="G124" s="67" t="s">
        <v>14</v>
      </c>
      <c r="H124" s="67" t="s">
        <v>69</v>
      </c>
      <c r="I124" s="35">
        <v>752.78117999999995</v>
      </c>
      <c r="J124" s="35">
        <v>15276.331759999999</v>
      </c>
      <c r="K124" s="35">
        <v>10095.330309999999</v>
      </c>
      <c r="L124" s="111">
        <v>0</v>
      </c>
      <c r="M124" s="111">
        <v>-972.56618999973216</v>
      </c>
      <c r="N124" s="111">
        <v>2817039.7599200001</v>
      </c>
    </row>
    <row r="125" spans="1:14" s="103" customFormat="1" ht="15" customHeight="1" x14ac:dyDescent="0.25">
      <c r="A125" s="129">
        <v>2019</v>
      </c>
      <c r="B125" s="67" t="s">
        <v>41</v>
      </c>
      <c r="C125" s="68">
        <v>1</v>
      </c>
      <c r="D125" s="68">
        <v>1</v>
      </c>
      <c r="E125" s="68">
        <v>0</v>
      </c>
      <c r="F125" s="67" t="s">
        <v>282</v>
      </c>
      <c r="G125" s="67" t="s">
        <v>14</v>
      </c>
      <c r="H125" s="67" t="s">
        <v>15</v>
      </c>
      <c r="I125" s="35">
        <v>0</v>
      </c>
      <c r="J125" s="35">
        <v>0</v>
      </c>
      <c r="K125" s="35">
        <v>0</v>
      </c>
      <c r="L125" s="111">
        <v>0</v>
      </c>
      <c r="M125" s="111">
        <v>0</v>
      </c>
      <c r="N125" s="111">
        <v>0</v>
      </c>
    </row>
    <row r="126" spans="1:14" s="103" customFormat="1" ht="15" customHeight="1" x14ac:dyDescent="0.25">
      <c r="A126" s="129">
        <v>2019</v>
      </c>
      <c r="B126" s="67" t="s">
        <v>41</v>
      </c>
      <c r="C126" s="68">
        <v>1</v>
      </c>
      <c r="D126" s="68">
        <v>1</v>
      </c>
      <c r="E126" s="68">
        <v>0</v>
      </c>
      <c r="F126" s="67" t="s">
        <v>282</v>
      </c>
      <c r="G126" s="67" t="s">
        <v>14</v>
      </c>
      <c r="H126" s="67" t="s">
        <v>46</v>
      </c>
      <c r="I126" s="35">
        <v>0</v>
      </c>
      <c r="J126" s="35">
        <v>52500</v>
      </c>
      <c r="K126" s="35">
        <v>10745.127860000001</v>
      </c>
      <c r="L126" s="111">
        <v>0</v>
      </c>
      <c r="M126" s="111">
        <v>0</v>
      </c>
      <c r="N126" s="111">
        <v>420500</v>
      </c>
    </row>
    <row r="127" spans="1:14" s="103" customFormat="1" ht="15" customHeight="1" x14ac:dyDescent="0.25">
      <c r="A127" s="129">
        <v>2019</v>
      </c>
      <c r="B127" s="67" t="s">
        <v>41</v>
      </c>
      <c r="C127" s="68">
        <v>1</v>
      </c>
      <c r="D127" s="68">
        <v>1</v>
      </c>
      <c r="E127" s="68">
        <v>0</v>
      </c>
      <c r="F127" s="67" t="s">
        <v>282</v>
      </c>
      <c r="G127" s="67" t="s">
        <v>14</v>
      </c>
      <c r="H127" s="67" t="s">
        <v>61</v>
      </c>
      <c r="I127" s="35">
        <v>0</v>
      </c>
      <c r="J127" s="35">
        <v>0</v>
      </c>
      <c r="K127" s="35">
        <v>228.55500000000001</v>
      </c>
      <c r="L127" s="111">
        <v>0</v>
      </c>
      <c r="M127" s="111">
        <v>0</v>
      </c>
      <c r="N127" s="111">
        <v>23500</v>
      </c>
    </row>
    <row r="128" spans="1:14" s="103" customFormat="1" ht="15" customHeight="1" x14ac:dyDescent="0.25">
      <c r="A128" s="129">
        <v>2019</v>
      </c>
      <c r="B128" s="67" t="s">
        <v>41</v>
      </c>
      <c r="C128" s="68">
        <v>1</v>
      </c>
      <c r="D128" s="68">
        <v>1</v>
      </c>
      <c r="E128" s="68">
        <v>0</v>
      </c>
      <c r="F128" s="67" t="s">
        <v>282</v>
      </c>
      <c r="G128" s="67" t="s">
        <v>14</v>
      </c>
      <c r="H128" s="67" t="s">
        <v>49</v>
      </c>
      <c r="I128" s="35">
        <v>0</v>
      </c>
      <c r="J128" s="35">
        <v>950.47607000000005</v>
      </c>
      <c r="K128" s="35">
        <v>283.88871999999998</v>
      </c>
      <c r="L128" s="111">
        <v>0</v>
      </c>
      <c r="M128" s="111">
        <v>-4.2064129956997931E-12</v>
      </c>
      <c r="N128" s="111">
        <v>100855.96639</v>
      </c>
    </row>
    <row r="129" spans="1:14" s="103" customFormat="1" ht="15" customHeight="1" x14ac:dyDescent="0.25">
      <c r="A129" s="129">
        <v>2019</v>
      </c>
      <c r="B129" s="67" t="s">
        <v>41</v>
      </c>
      <c r="C129" s="68">
        <v>1</v>
      </c>
      <c r="D129" s="68">
        <v>1</v>
      </c>
      <c r="E129" s="68">
        <v>1</v>
      </c>
      <c r="F129" s="67" t="s">
        <v>87</v>
      </c>
      <c r="G129" s="67" t="s">
        <v>283</v>
      </c>
      <c r="H129" s="67" t="s">
        <v>69</v>
      </c>
      <c r="I129" s="35">
        <v>9498.7557899999993</v>
      </c>
      <c r="J129" s="35">
        <v>9707.6330699999999</v>
      </c>
      <c r="K129" s="35">
        <v>1736.2669000000001</v>
      </c>
      <c r="L129" s="111">
        <v>0</v>
      </c>
      <c r="M129" s="111">
        <v>419.11938999906124</v>
      </c>
      <c r="N129" s="111">
        <v>6561355.9828999992</v>
      </c>
    </row>
    <row r="130" spans="1:14" s="103" customFormat="1" ht="15" customHeight="1" x14ac:dyDescent="0.25">
      <c r="A130" s="129">
        <v>2019</v>
      </c>
      <c r="B130" s="67" t="s">
        <v>41</v>
      </c>
      <c r="C130" s="68">
        <v>1</v>
      </c>
      <c r="D130" s="68">
        <v>1</v>
      </c>
      <c r="E130" s="68">
        <v>0</v>
      </c>
      <c r="F130" s="67" t="s">
        <v>87</v>
      </c>
      <c r="G130" s="67" t="s">
        <v>283</v>
      </c>
      <c r="H130" s="67" t="s">
        <v>47</v>
      </c>
      <c r="I130" s="35">
        <v>0</v>
      </c>
      <c r="J130" s="35">
        <v>0</v>
      </c>
      <c r="K130" s="35">
        <v>0</v>
      </c>
      <c r="L130" s="111">
        <v>0</v>
      </c>
      <c r="M130" s="111">
        <v>0</v>
      </c>
      <c r="N130" s="111">
        <v>104406.31956</v>
      </c>
    </row>
    <row r="131" spans="1:14" s="103" customFormat="1" ht="15" customHeight="1" x14ac:dyDescent="0.25">
      <c r="A131" s="129">
        <v>2019</v>
      </c>
      <c r="B131" s="67" t="s">
        <v>41</v>
      </c>
      <c r="C131" s="68">
        <v>1</v>
      </c>
      <c r="D131" s="68">
        <v>1</v>
      </c>
      <c r="E131" s="68">
        <v>0</v>
      </c>
      <c r="F131" s="67" t="s">
        <v>87</v>
      </c>
      <c r="G131" s="67" t="s">
        <v>283</v>
      </c>
      <c r="H131" s="67" t="s">
        <v>9</v>
      </c>
      <c r="I131" s="35">
        <v>0</v>
      </c>
      <c r="J131" s="35">
        <v>0</v>
      </c>
      <c r="K131" s="35">
        <v>0</v>
      </c>
      <c r="L131" s="111">
        <v>0</v>
      </c>
      <c r="M131" s="111">
        <v>0</v>
      </c>
      <c r="N131" s="111">
        <v>0</v>
      </c>
    </row>
    <row r="132" spans="1:14" s="103" customFormat="1" ht="15" customHeight="1" x14ac:dyDescent="0.25">
      <c r="A132" s="129">
        <v>2019</v>
      </c>
      <c r="B132" s="67" t="s">
        <v>41</v>
      </c>
      <c r="C132" s="68">
        <v>1</v>
      </c>
      <c r="D132" s="68">
        <v>0</v>
      </c>
      <c r="E132" s="68">
        <v>0</v>
      </c>
      <c r="F132" s="67" t="s">
        <v>87</v>
      </c>
      <c r="G132" s="67" t="s">
        <v>283</v>
      </c>
      <c r="H132" s="67" t="s">
        <v>17</v>
      </c>
      <c r="I132" s="35">
        <v>0</v>
      </c>
      <c r="J132" s="35">
        <v>0</v>
      </c>
      <c r="K132" s="35">
        <v>0</v>
      </c>
      <c r="L132" s="111">
        <v>0</v>
      </c>
      <c r="M132" s="111">
        <v>0</v>
      </c>
      <c r="N132" s="111">
        <v>0</v>
      </c>
    </row>
    <row r="133" spans="1:14" s="103" customFormat="1" ht="15" customHeight="1" x14ac:dyDescent="0.25">
      <c r="A133" s="129">
        <v>2019</v>
      </c>
      <c r="B133" s="67" t="s">
        <v>41</v>
      </c>
      <c r="C133" s="68">
        <v>1</v>
      </c>
      <c r="D133" s="68">
        <v>1</v>
      </c>
      <c r="E133" s="68">
        <v>1</v>
      </c>
      <c r="F133" s="67" t="s">
        <v>87</v>
      </c>
      <c r="G133" s="67" t="s">
        <v>283</v>
      </c>
      <c r="H133" s="67" t="s">
        <v>16</v>
      </c>
      <c r="I133" s="35">
        <v>0</v>
      </c>
      <c r="J133" s="35">
        <v>0</v>
      </c>
      <c r="K133" s="35">
        <v>0</v>
      </c>
      <c r="L133" s="111">
        <v>0</v>
      </c>
      <c r="M133" s="111">
        <v>-20.642979999999852</v>
      </c>
      <c r="N133" s="111">
        <v>1908.0490500000001</v>
      </c>
    </row>
    <row r="134" spans="1:14" s="103" customFormat="1" ht="15" customHeight="1" x14ac:dyDescent="0.25">
      <c r="A134" s="129">
        <v>2019</v>
      </c>
      <c r="B134" s="67" t="s">
        <v>41</v>
      </c>
      <c r="C134" s="68">
        <v>1</v>
      </c>
      <c r="D134" s="68">
        <v>1</v>
      </c>
      <c r="E134" s="68">
        <v>0</v>
      </c>
      <c r="F134" s="67" t="s">
        <v>87</v>
      </c>
      <c r="G134" s="67" t="s">
        <v>283</v>
      </c>
      <c r="H134" s="67" t="s">
        <v>18</v>
      </c>
      <c r="I134" s="35">
        <v>0</v>
      </c>
      <c r="J134" s="35">
        <v>0</v>
      </c>
      <c r="K134" s="35">
        <v>0</v>
      </c>
      <c r="L134" s="111">
        <v>0</v>
      </c>
      <c r="M134" s="111">
        <v>0</v>
      </c>
      <c r="N134" s="111">
        <v>0</v>
      </c>
    </row>
    <row r="135" spans="1:14" s="103" customFormat="1" ht="15" customHeight="1" x14ac:dyDescent="0.25">
      <c r="A135" s="129">
        <v>2019</v>
      </c>
      <c r="B135" s="67" t="s">
        <v>41</v>
      </c>
      <c r="C135" s="68">
        <v>1</v>
      </c>
      <c r="D135" s="68">
        <v>1</v>
      </c>
      <c r="E135" s="68">
        <v>0</v>
      </c>
      <c r="F135" s="67" t="s">
        <v>87</v>
      </c>
      <c r="G135" s="67" t="s">
        <v>283</v>
      </c>
      <c r="H135" s="67" t="s">
        <v>19</v>
      </c>
      <c r="I135" s="35">
        <v>0</v>
      </c>
      <c r="J135" s="35">
        <v>0</v>
      </c>
      <c r="K135" s="35">
        <v>0</v>
      </c>
      <c r="L135" s="111">
        <v>0</v>
      </c>
      <c r="M135" s="111">
        <v>-6.5225500000000238</v>
      </c>
      <c r="N135" s="111">
        <v>602.88513</v>
      </c>
    </row>
    <row r="136" spans="1:14" s="103" customFormat="1" ht="15" customHeight="1" x14ac:dyDescent="0.25">
      <c r="A136" s="129">
        <v>2019</v>
      </c>
      <c r="B136" s="67" t="s">
        <v>41</v>
      </c>
      <c r="C136" s="68">
        <v>1</v>
      </c>
      <c r="D136" s="68">
        <v>1</v>
      </c>
      <c r="E136" s="68">
        <v>0</v>
      </c>
      <c r="F136" s="67" t="s">
        <v>87</v>
      </c>
      <c r="G136" s="67" t="s">
        <v>283</v>
      </c>
      <c r="H136" s="67" t="s">
        <v>70</v>
      </c>
      <c r="I136" s="35">
        <v>0</v>
      </c>
      <c r="J136" s="35">
        <v>0</v>
      </c>
      <c r="K136" s="35">
        <v>0</v>
      </c>
      <c r="L136" s="111">
        <v>0</v>
      </c>
      <c r="M136" s="111">
        <v>-178.86508999999205</v>
      </c>
      <c r="N136" s="111">
        <v>105532.66018000001</v>
      </c>
    </row>
    <row r="137" spans="1:14" s="103" customFormat="1" ht="15" customHeight="1" x14ac:dyDescent="0.25">
      <c r="A137" s="129">
        <v>2019</v>
      </c>
      <c r="B137" s="67" t="s">
        <v>41</v>
      </c>
      <c r="C137" s="68">
        <v>1</v>
      </c>
      <c r="D137" s="68">
        <v>1</v>
      </c>
      <c r="E137" s="68">
        <v>0</v>
      </c>
      <c r="F137" s="67" t="s">
        <v>87</v>
      </c>
      <c r="G137" s="67" t="s">
        <v>283</v>
      </c>
      <c r="H137" s="67" t="s">
        <v>20</v>
      </c>
      <c r="I137" s="35">
        <v>0</v>
      </c>
      <c r="J137" s="35">
        <v>0</v>
      </c>
      <c r="K137" s="35">
        <v>0</v>
      </c>
      <c r="L137" s="111">
        <v>0</v>
      </c>
      <c r="M137" s="111">
        <v>0</v>
      </c>
      <c r="N137" s="111">
        <v>25368.995309999998</v>
      </c>
    </row>
    <row r="138" spans="1:14" s="103" customFormat="1" ht="15" customHeight="1" x14ac:dyDescent="0.25">
      <c r="A138" s="129">
        <v>2019</v>
      </c>
      <c r="B138" s="67" t="s">
        <v>41</v>
      </c>
      <c r="C138" s="68">
        <v>1</v>
      </c>
      <c r="D138" s="68">
        <v>1</v>
      </c>
      <c r="E138" s="68">
        <v>0</v>
      </c>
      <c r="F138" s="67" t="s">
        <v>87</v>
      </c>
      <c r="G138" s="67" t="s">
        <v>283</v>
      </c>
      <c r="H138" s="67" t="s">
        <v>21</v>
      </c>
      <c r="I138" s="35">
        <v>0</v>
      </c>
      <c r="J138" s="35">
        <v>0</v>
      </c>
      <c r="K138" s="35">
        <v>0</v>
      </c>
      <c r="L138" s="111">
        <v>0</v>
      </c>
      <c r="M138" s="111">
        <v>-809.16323000000557</v>
      </c>
      <c r="N138" s="111">
        <v>72015.527749999994</v>
      </c>
    </row>
    <row r="139" spans="1:14" s="103" customFormat="1" ht="15" customHeight="1" x14ac:dyDescent="0.25">
      <c r="A139" s="129">
        <v>2019</v>
      </c>
      <c r="B139" s="67" t="s">
        <v>41</v>
      </c>
      <c r="C139" s="68">
        <v>1</v>
      </c>
      <c r="D139" s="68">
        <v>1</v>
      </c>
      <c r="E139" s="68">
        <v>0</v>
      </c>
      <c r="F139" s="67" t="s">
        <v>87</v>
      </c>
      <c r="G139" s="67" t="s">
        <v>283</v>
      </c>
      <c r="H139" s="67" t="s">
        <v>10</v>
      </c>
      <c r="I139" s="35">
        <v>0</v>
      </c>
      <c r="J139" s="35">
        <v>0</v>
      </c>
      <c r="K139" s="35">
        <v>0</v>
      </c>
      <c r="L139" s="111">
        <v>0</v>
      </c>
      <c r="M139" s="111">
        <v>0</v>
      </c>
      <c r="N139" s="111">
        <v>24009.582190000001</v>
      </c>
    </row>
    <row r="140" spans="1:14" s="103" customFormat="1" ht="15" customHeight="1" x14ac:dyDescent="0.25">
      <c r="A140" s="129">
        <v>2019</v>
      </c>
      <c r="B140" s="67" t="s">
        <v>41</v>
      </c>
      <c r="C140" s="68">
        <v>1</v>
      </c>
      <c r="D140" s="68">
        <v>1</v>
      </c>
      <c r="E140" s="68">
        <v>0</v>
      </c>
      <c r="F140" s="67" t="s">
        <v>87</v>
      </c>
      <c r="G140" s="67" t="s">
        <v>283</v>
      </c>
      <c r="H140" s="67" t="s">
        <v>30</v>
      </c>
      <c r="I140" s="35">
        <v>0</v>
      </c>
      <c r="J140" s="35">
        <v>0</v>
      </c>
      <c r="K140" s="35">
        <v>0</v>
      </c>
      <c r="L140" s="111">
        <v>0</v>
      </c>
      <c r="M140" s="111">
        <v>0</v>
      </c>
      <c r="N140" s="111">
        <v>30793.759600000001</v>
      </c>
    </row>
    <row r="141" spans="1:14" s="103" customFormat="1" ht="15" customHeight="1" x14ac:dyDescent="0.25">
      <c r="A141" s="129">
        <v>2019</v>
      </c>
      <c r="B141" s="67" t="s">
        <v>41</v>
      </c>
      <c r="C141" s="68">
        <v>1</v>
      </c>
      <c r="D141" s="68">
        <v>1</v>
      </c>
      <c r="E141" s="68">
        <v>0</v>
      </c>
      <c r="F141" s="67" t="s">
        <v>87</v>
      </c>
      <c r="G141" s="67" t="s">
        <v>283</v>
      </c>
      <c r="H141" s="67" t="s">
        <v>50</v>
      </c>
      <c r="I141" s="35">
        <v>0</v>
      </c>
      <c r="J141" s="35">
        <v>0</v>
      </c>
      <c r="K141" s="35">
        <v>0</v>
      </c>
      <c r="L141" s="111">
        <v>0</v>
      </c>
      <c r="M141" s="111">
        <v>-25.830000000000382</v>
      </c>
      <c r="N141" s="111">
        <v>2387.4899999999998</v>
      </c>
    </row>
    <row r="142" spans="1:14" s="103" customFormat="1" ht="15" customHeight="1" x14ac:dyDescent="0.25">
      <c r="A142" s="129">
        <v>2019</v>
      </c>
      <c r="B142" s="67" t="s">
        <v>41</v>
      </c>
      <c r="C142" s="68">
        <v>1</v>
      </c>
      <c r="D142" s="68">
        <v>1</v>
      </c>
      <c r="E142" s="68">
        <v>1</v>
      </c>
      <c r="F142" s="67" t="s">
        <v>209</v>
      </c>
      <c r="G142" s="67" t="s">
        <v>2</v>
      </c>
      <c r="H142" s="67" t="s">
        <v>69</v>
      </c>
      <c r="I142" s="35">
        <v>0</v>
      </c>
      <c r="J142" s="35">
        <v>26.688839999999999</v>
      </c>
      <c r="K142" s="35">
        <v>0.20016</v>
      </c>
      <c r="L142" s="111">
        <v>0</v>
      </c>
      <c r="M142" s="111">
        <v>-2.8421709430404007E-14</v>
      </c>
      <c r="N142" s="111">
        <v>1855.5130899999999</v>
      </c>
    </row>
    <row r="143" spans="1:14" s="103" customFormat="1" ht="15" customHeight="1" x14ac:dyDescent="0.25">
      <c r="A143" s="129">
        <v>2019</v>
      </c>
      <c r="B143" s="67" t="s">
        <v>41</v>
      </c>
      <c r="C143" s="68">
        <v>1</v>
      </c>
      <c r="D143" s="68">
        <v>1</v>
      </c>
      <c r="E143" s="68">
        <v>1</v>
      </c>
      <c r="F143" s="67" t="s">
        <v>209</v>
      </c>
      <c r="G143" s="67" t="s">
        <v>8</v>
      </c>
      <c r="H143" s="67" t="s">
        <v>69</v>
      </c>
      <c r="I143" s="35">
        <v>0</v>
      </c>
      <c r="J143" s="35">
        <v>0</v>
      </c>
      <c r="K143" s="35">
        <v>0</v>
      </c>
      <c r="L143" s="111">
        <v>0</v>
      </c>
      <c r="M143" s="111">
        <v>-94.183909999999742</v>
      </c>
      <c r="N143" s="111">
        <v>38620.128429999997</v>
      </c>
    </row>
    <row r="144" spans="1:14" s="103" customFormat="1" ht="15" customHeight="1" x14ac:dyDescent="0.25">
      <c r="A144" s="129">
        <v>2019</v>
      </c>
      <c r="B144" s="67" t="s">
        <v>41</v>
      </c>
      <c r="C144" s="68">
        <v>1</v>
      </c>
      <c r="D144" s="68">
        <v>1</v>
      </c>
      <c r="E144" s="68">
        <v>1</v>
      </c>
      <c r="F144" s="67" t="s">
        <v>209</v>
      </c>
      <c r="G144" s="67" t="s">
        <v>7</v>
      </c>
      <c r="H144" s="67" t="s">
        <v>69</v>
      </c>
      <c r="I144" s="35">
        <v>0</v>
      </c>
      <c r="J144" s="35">
        <v>0</v>
      </c>
      <c r="K144" s="35">
        <v>0</v>
      </c>
      <c r="L144" s="111">
        <v>0</v>
      </c>
      <c r="M144" s="111">
        <v>0</v>
      </c>
      <c r="N144" s="111">
        <v>368800</v>
      </c>
    </row>
    <row r="145" spans="1:14" s="103" customFormat="1" ht="15" customHeight="1" x14ac:dyDescent="0.25">
      <c r="A145" s="129">
        <v>2019</v>
      </c>
      <c r="B145" s="67" t="s">
        <v>41</v>
      </c>
      <c r="C145" s="68">
        <v>1</v>
      </c>
      <c r="D145" s="68">
        <v>1</v>
      </c>
      <c r="E145" s="68">
        <v>1</v>
      </c>
      <c r="F145" s="67" t="s">
        <v>209</v>
      </c>
      <c r="G145" s="67" t="s">
        <v>63</v>
      </c>
      <c r="H145" s="67" t="s">
        <v>69</v>
      </c>
      <c r="I145" s="35">
        <v>0</v>
      </c>
      <c r="J145" s="35">
        <v>0</v>
      </c>
      <c r="K145" s="35">
        <v>0</v>
      </c>
      <c r="L145" s="111">
        <v>0</v>
      </c>
      <c r="M145" s="111">
        <v>0</v>
      </c>
      <c r="N145" s="111">
        <v>0</v>
      </c>
    </row>
    <row r="146" spans="1:14" s="103" customFormat="1" ht="15" customHeight="1" x14ac:dyDescent="0.25">
      <c r="A146" s="129">
        <v>2019</v>
      </c>
      <c r="B146" s="67" t="s">
        <v>41</v>
      </c>
      <c r="C146" s="68">
        <v>1</v>
      </c>
      <c r="D146" s="68">
        <v>1</v>
      </c>
      <c r="E146" s="68">
        <v>1</v>
      </c>
      <c r="F146" s="67" t="s">
        <v>211</v>
      </c>
      <c r="G146" s="67" t="s">
        <v>71</v>
      </c>
      <c r="H146" s="67" t="s">
        <v>69</v>
      </c>
      <c r="I146" s="35">
        <v>0</v>
      </c>
      <c r="J146" s="35">
        <v>0</v>
      </c>
      <c r="K146" s="35">
        <v>212.91675000000001</v>
      </c>
      <c r="L146" s="111">
        <v>0</v>
      </c>
      <c r="M146" s="111">
        <v>0</v>
      </c>
      <c r="N146" s="111">
        <v>12343</v>
      </c>
    </row>
    <row r="147" spans="1:14" s="103" customFormat="1" ht="15" customHeight="1" x14ac:dyDescent="0.25">
      <c r="A147" s="129">
        <v>2019</v>
      </c>
      <c r="B147" s="67" t="s">
        <v>41</v>
      </c>
      <c r="C147" s="68">
        <v>1</v>
      </c>
      <c r="D147" s="68">
        <v>1</v>
      </c>
      <c r="E147" s="68">
        <v>1</v>
      </c>
      <c r="F147" s="67" t="s">
        <v>211</v>
      </c>
      <c r="G147" s="67" t="s">
        <v>73</v>
      </c>
      <c r="H147" s="67" t="s">
        <v>69</v>
      </c>
      <c r="I147" s="35">
        <v>0</v>
      </c>
      <c r="J147" s="35">
        <v>0</v>
      </c>
      <c r="K147" s="35">
        <v>0</v>
      </c>
      <c r="L147" s="111">
        <v>0</v>
      </c>
      <c r="M147" s="111">
        <v>0</v>
      </c>
      <c r="N147" s="111">
        <v>50183</v>
      </c>
    </row>
    <row r="148" spans="1:14" s="103" customFormat="1" ht="15" customHeight="1" x14ac:dyDescent="0.25">
      <c r="A148" s="129">
        <v>2019</v>
      </c>
      <c r="B148" s="67" t="s">
        <v>41</v>
      </c>
      <c r="C148" s="68">
        <v>1</v>
      </c>
      <c r="D148" s="68">
        <v>1</v>
      </c>
      <c r="E148" s="68">
        <v>1</v>
      </c>
      <c r="F148" s="67" t="s">
        <v>211</v>
      </c>
      <c r="G148" s="67" t="s">
        <v>86</v>
      </c>
      <c r="H148" s="67" t="s">
        <v>69</v>
      </c>
      <c r="I148" s="35">
        <v>0</v>
      </c>
      <c r="J148" s="35">
        <v>0</v>
      </c>
      <c r="K148" s="35">
        <v>0</v>
      </c>
      <c r="L148" s="111">
        <v>0</v>
      </c>
      <c r="M148" s="111">
        <v>0</v>
      </c>
      <c r="N148" s="111">
        <v>0</v>
      </c>
    </row>
    <row r="149" spans="1:14" s="103" customFormat="1" ht="15" customHeight="1" x14ac:dyDescent="0.25">
      <c r="A149" s="129">
        <v>2019</v>
      </c>
      <c r="B149" s="67" t="s">
        <v>41</v>
      </c>
      <c r="C149" s="68">
        <v>1</v>
      </c>
      <c r="D149" s="68">
        <v>1</v>
      </c>
      <c r="E149" s="68">
        <v>1</v>
      </c>
      <c r="F149" s="67" t="s">
        <v>209</v>
      </c>
      <c r="G149" s="67" t="s">
        <v>5</v>
      </c>
      <c r="H149" s="67" t="s">
        <v>69</v>
      </c>
      <c r="I149" s="35">
        <v>921.32331999999997</v>
      </c>
      <c r="J149" s="35">
        <v>19512.449519999998</v>
      </c>
      <c r="K149" s="35">
        <v>17292.3593</v>
      </c>
      <c r="L149" s="111">
        <v>339.40886999999998</v>
      </c>
      <c r="M149" s="111">
        <v>-1.0181400001165457</v>
      </c>
      <c r="N149" s="111">
        <v>4751324.46294</v>
      </c>
    </row>
    <row r="150" spans="1:14" s="103" customFormat="1" ht="15" customHeight="1" x14ac:dyDescent="0.25">
      <c r="A150" s="129">
        <v>2019</v>
      </c>
      <c r="B150" s="67" t="s">
        <v>41</v>
      </c>
      <c r="C150" s="68">
        <v>1</v>
      </c>
      <c r="D150" s="68">
        <v>1</v>
      </c>
      <c r="E150" s="68">
        <v>0</v>
      </c>
      <c r="F150" s="67" t="s">
        <v>209</v>
      </c>
      <c r="G150" s="67" t="s">
        <v>5</v>
      </c>
      <c r="H150" s="67" t="s">
        <v>9</v>
      </c>
      <c r="I150" s="35">
        <v>0</v>
      </c>
      <c r="J150" s="35">
        <v>0</v>
      </c>
      <c r="K150" s="35">
        <v>0</v>
      </c>
      <c r="L150" s="111">
        <v>0</v>
      </c>
      <c r="M150" s="111">
        <v>0</v>
      </c>
      <c r="N150" s="111">
        <v>26202.693619999998</v>
      </c>
    </row>
    <row r="151" spans="1:14" s="103" customFormat="1" ht="15" customHeight="1" x14ac:dyDescent="0.25">
      <c r="A151" s="129">
        <v>2019</v>
      </c>
      <c r="B151" s="67" t="s">
        <v>41</v>
      </c>
      <c r="C151" s="68">
        <v>1</v>
      </c>
      <c r="D151" s="68">
        <v>0</v>
      </c>
      <c r="E151" s="68">
        <v>0</v>
      </c>
      <c r="F151" s="67" t="s">
        <v>209</v>
      </c>
      <c r="G151" s="67" t="s">
        <v>5</v>
      </c>
      <c r="H151" s="67" t="s">
        <v>22</v>
      </c>
      <c r="I151" s="35">
        <v>0</v>
      </c>
      <c r="J151" s="35">
        <v>0</v>
      </c>
      <c r="K151" s="35">
        <v>0</v>
      </c>
      <c r="L151" s="111">
        <v>0</v>
      </c>
      <c r="M151" s="111">
        <v>0</v>
      </c>
      <c r="N151" s="111">
        <v>1020.9401800000001</v>
      </c>
    </row>
    <row r="152" spans="1:14" s="103" customFormat="1" ht="15" customHeight="1" x14ac:dyDescent="0.25">
      <c r="A152" s="129">
        <v>2019</v>
      </c>
      <c r="B152" s="67" t="s">
        <v>41</v>
      </c>
      <c r="C152" s="68">
        <v>1</v>
      </c>
      <c r="D152" s="68">
        <v>0</v>
      </c>
      <c r="E152" s="68">
        <v>0</v>
      </c>
      <c r="F152" s="67" t="s">
        <v>209</v>
      </c>
      <c r="G152" s="67" t="s">
        <v>5</v>
      </c>
      <c r="H152" s="67" t="s">
        <v>23</v>
      </c>
      <c r="I152" s="35">
        <v>0</v>
      </c>
      <c r="J152" s="35">
        <v>0</v>
      </c>
      <c r="K152" s="35">
        <v>0</v>
      </c>
      <c r="L152" s="111">
        <v>0</v>
      </c>
      <c r="M152" s="111">
        <v>0</v>
      </c>
      <c r="N152" s="111">
        <v>0</v>
      </c>
    </row>
    <row r="153" spans="1:14" s="103" customFormat="1" ht="15" customHeight="1" x14ac:dyDescent="0.25">
      <c r="A153" s="129">
        <v>2019</v>
      </c>
      <c r="B153" s="67" t="s">
        <v>41</v>
      </c>
      <c r="C153" s="68">
        <v>1</v>
      </c>
      <c r="D153" s="68">
        <v>0</v>
      </c>
      <c r="E153" s="68">
        <v>0</v>
      </c>
      <c r="F153" s="67" t="s">
        <v>209</v>
      </c>
      <c r="G153" s="67" t="s">
        <v>5</v>
      </c>
      <c r="H153" s="67" t="s">
        <v>24</v>
      </c>
      <c r="I153" s="35">
        <v>0</v>
      </c>
      <c r="J153" s="35">
        <v>0</v>
      </c>
      <c r="K153" s="35">
        <v>0</v>
      </c>
      <c r="L153" s="111">
        <v>0</v>
      </c>
      <c r="M153" s="111">
        <v>0</v>
      </c>
      <c r="N153" s="111">
        <v>0</v>
      </c>
    </row>
    <row r="154" spans="1:14" s="103" customFormat="1" ht="15" customHeight="1" x14ac:dyDescent="0.25">
      <c r="A154" s="129">
        <v>2019</v>
      </c>
      <c r="B154" s="67" t="s">
        <v>41</v>
      </c>
      <c r="C154" s="68">
        <v>1</v>
      </c>
      <c r="D154" s="68">
        <v>1</v>
      </c>
      <c r="E154" s="68">
        <v>0</v>
      </c>
      <c r="F154" s="67" t="s">
        <v>209</v>
      </c>
      <c r="G154" s="67" t="s">
        <v>5</v>
      </c>
      <c r="H154" s="67" t="s">
        <v>30</v>
      </c>
      <c r="I154" s="35">
        <v>0</v>
      </c>
      <c r="J154" s="35">
        <v>0</v>
      </c>
      <c r="K154" s="35">
        <v>0</v>
      </c>
      <c r="L154" s="111">
        <v>0</v>
      </c>
      <c r="M154" s="111">
        <v>0</v>
      </c>
      <c r="N154" s="111">
        <v>84324.636429999999</v>
      </c>
    </row>
    <row r="155" spans="1:14" s="103" customFormat="1" ht="15" customHeight="1" x14ac:dyDescent="0.25">
      <c r="A155" s="129">
        <v>2019</v>
      </c>
      <c r="B155" s="67" t="s">
        <v>41</v>
      </c>
      <c r="C155" s="68">
        <v>1</v>
      </c>
      <c r="D155" s="68">
        <v>1</v>
      </c>
      <c r="E155" s="68">
        <v>0</v>
      </c>
      <c r="F155" s="67" t="s">
        <v>209</v>
      </c>
      <c r="G155" s="67" t="s">
        <v>5</v>
      </c>
      <c r="H155" s="67" t="s">
        <v>25</v>
      </c>
      <c r="I155" s="35">
        <v>0</v>
      </c>
      <c r="J155" s="35">
        <v>0</v>
      </c>
      <c r="K155" s="35">
        <v>0</v>
      </c>
      <c r="L155" s="111">
        <v>0</v>
      </c>
      <c r="M155" s="111">
        <v>-9.9999961093999445E-6</v>
      </c>
      <c r="N155" s="111">
        <v>43791.106140000004</v>
      </c>
    </row>
    <row r="156" spans="1:14" s="103" customFormat="1" ht="15" customHeight="1" x14ac:dyDescent="0.25">
      <c r="A156" s="129">
        <v>2019</v>
      </c>
      <c r="B156" s="67" t="s">
        <v>41</v>
      </c>
      <c r="C156" s="68">
        <v>1</v>
      </c>
      <c r="D156" s="68">
        <v>1</v>
      </c>
      <c r="E156" s="68">
        <v>0</v>
      </c>
      <c r="F156" s="67" t="s">
        <v>209</v>
      </c>
      <c r="G156" s="67" t="s">
        <v>5</v>
      </c>
      <c r="H156" s="67" t="s">
        <v>70</v>
      </c>
      <c r="I156" s="35">
        <v>0</v>
      </c>
      <c r="J156" s="35">
        <v>58.670160000000003</v>
      </c>
      <c r="K156" s="35">
        <v>19.556719999999999</v>
      </c>
      <c r="L156" s="111">
        <v>0</v>
      </c>
      <c r="M156" s="111">
        <v>1.0658141036401503E-13</v>
      </c>
      <c r="N156" s="111">
        <v>1434.8562400000001</v>
      </c>
    </row>
    <row r="157" spans="1:14" s="103" customFormat="1" ht="15" customHeight="1" x14ac:dyDescent="0.25">
      <c r="A157" s="129">
        <v>2019</v>
      </c>
      <c r="B157" s="67" t="s">
        <v>41</v>
      </c>
      <c r="C157" s="68">
        <v>1</v>
      </c>
      <c r="D157" s="68">
        <v>1</v>
      </c>
      <c r="E157" s="68">
        <v>1</v>
      </c>
      <c r="F157" s="67" t="s">
        <v>209</v>
      </c>
      <c r="G157" s="67" t="s">
        <v>5</v>
      </c>
      <c r="H157" s="67" t="s">
        <v>26</v>
      </c>
      <c r="I157" s="35">
        <v>0</v>
      </c>
      <c r="J157" s="35">
        <v>0</v>
      </c>
      <c r="K157" s="35">
        <v>0</v>
      </c>
      <c r="L157" s="111">
        <v>0</v>
      </c>
      <c r="M157" s="111">
        <v>0</v>
      </c>
      <c r="N157" s="111">
        <v>0</v>
      </c>
    </row>
    <row r="158" spans="1:14" s="103" customFormat="1" ht="15" customHeight="1" x14ac:dyDescent="0.25">
      <c r="A158" s="129">
        <v>2019</v>
      </c>
      <c r="B158" s="67" t="s">
        <v>41</v>
      </c>
      <c r="C158" s="68">
        <v>1</v>
      </c>
      <c r="D158" s="68">
        <v>1</v>
      </c>
      <c r="E158" s="68">
        <v>1</v>
      </c>
      <c r="F158" s="67" t="s">
        <v>209</v>
      </c>
      <c r="G158" s="67" t="s">
        <v>5</v>
      </c>
      <c r="H158" s="67" t="s">
        <v>27</v>
      </c>
      <c r="I158" s="35">
        <v>0</v>
      </c>
      <c r="J158" s="35">
        <v>0</v>
      </c>
      <c r="K158" s="35">
        <v>0</v>
      </c>
      <c r="L158" s="111">
        <v>0</v>
      </c>
      <c r="M158" s="111">
        <v>0</v>
      </c>
      <c r="N158" s="111">
        <v>4319.0164400000003</v>
      </c>
    </row>
    <row r="159" spans="1:14" s="103" customFormat="1" ht="15" customHeight="1" x14ac:dyDescent="0.25">
      <c r="A159" s="129">
        <v>2019</v>
      </c>
      <c r="B159" s="67" t="s">
        <v>41</v>
      </c>
      <c r="C159" s="68">
        <v>1</v>
      </c>
      <c r="D159" s="68">
        <v>1</v>
      </c>
      <c r="E159" s="68">
        <v>0</v>
      </c>
      <c r="F159" s="67" t="s">
        <v>209</v>
      </c>
      <c r="G159" s="67" t="s">
        <v>5</v>
      </c>
      <c r="H159" s="67" t="s">
        <v>28</v>
      </c>
      <c r="I159" s="35">
        <v>0</v>
      </c>
      <c r="J159" s="35">
        <v>0</v>
      </c>
      <c r="K159" s="35">
        <v>0</v>
      </c>
      <c r="L159" s="111">
        <v>0</v>
      </c>
      <c r="M159" s="111">
        <v>0</v>
      </c>
      <c r="N159" s="111">
        <v>3600.49235</v>
      </c>
    </row>
    <row r="160" spans="1:14" s="103" customFormat="1" ht="15" customHeight="1" x14ac:dyDescent="0.25">
      <c r="A160" s="129">
        <v>2019</v>
      </c>
      <c r="B160" s="67" t="s">
        <v>41</v>
      </c>
      <c r="C160" s="68">
        <v>1</v>
      </c>
      <c r="D160" s="68">
        <v>1</v>
      </c>
      <c r="E160" s="68">
        <v>0</v>
      </c>
      <c r="F160" s="67" t="s">
        <v>209</v>
      </c>
      <c r="G160" s="67" t="s">
        <v>5</v>
      </c>
      <c r="H160" s="67" t="s">
        <v>32</v>
      </c>
      <c r="I160" s="35">
        <v>0</v>
      </c>
      <c r="J160" s="35">
        <v>0</v>
      </c>
      <c r="K160" s="35">
        <v>0</v>
      </c>
      <c r="L160" s="111">
        <v>0</v>
      </c>
      <c r="M160" s="111">
        <v>0</v>
      </c>
      <c r="N160" s="111">
        <v>15000</v>
      </c>
    </row>
    <row r="161" spans="1:14" s="103" customFormat="1" ht="15" customHeight="1" x14ac:dyDescent="0.25">
      <c r="A161" s="129">
        <v>2019</v>
      </c>
      <c r="B161" s="67" t="s">
        <v>41</v>
      </c>
      <c r="C161" s="68">
        <v>1</v>
      </c>
      <c r="D161" s="68">
        <v>1</v>
      </c>
      <c r="E161" s="68">
        <v>0</v>
      </c>
      <c r="F161" s="67" t="s">
        <v>209</v>
      </c>
      <c r="G161" s="67" t="s">
        <v>5</v>
      </c>
      <c r="H161" s="67" t="s">
        <v>13</v>
      </c>
      <c r="I161" s="35">
        <v>0</v>
      </c>
      <c r="J161" s="35">
        <v>0</v>
      </c>
      <c r="K161" s="35">
        <v>0</v>
      </c>
      <c r="L161" s="111">
        <v>0</v>
      </c>
      <c r="M161" s="111">
        <v>0</v>
      </c>
      <c r="N161" s="111">
        <v>29460.454750000001</v>
      </c>
    </row>
    <row r="162" spans="1:14" s="103" customFormat="1" ht="15" customHeight="1" x14ac:dyDescent="0.25">
      <c r="A162" s="129">
        <v>2019</v>
      </c>
      <c r="B162" s="67" t="s">
        <v>41</v>
      </c>
      <c r="C162" s="68">
        <v>1</v>
      </c>
      <c r="D162" s="68">
        <v>1</v>
      </c>
      <c r="E162" s="68">
        <v>1</v>
      </c>
      <c r="F162" s="67" t="s">
        <v>209</v>
      </c>
      <c r="G162" s="67" t="s">
        <v>6</v>
      </c>
      <c r="H162" s="67" t="s">
        <v>69</v>
      </c>
      <c r="I162" s="35">
        <v>2180.5486299999998</v>
      </c>
      <c r="J162" s="35">
        <v>4166.6666699999996</v>
      </c>
      <c r="K162" s="35">
        <v>1589.5250000000001</v>
      </c>
      <c r="L162" s="111">
        <v>0</v>
      </c>
      <c r="M162" s="111">
        <v>3.7744030123576522E-10</v>
      </c>
      <c r="N162" s="111">
        <v>2983024.2178600002</v>
      </c>
    </row>
    <row r="163" spans="1:14" s="103" customFormat="1" ht="15" customHeight="1" x14ac:dyDescent="0.25">
      <c r="A163" s="129">
        <v>2019</v>
      </c>
      <c r="B163" s="67" t="s">
        <v>41</v>
      </c>
      <c r="C163" s="68">
        <v>1</v>
      </c>
      <c r="D163" s="68">
        <v>1</v>
      </c>
      <c r="E163" s="68">
        <v>0</v>
      </c>
      <c r="F163" s="67" t="s">
        <v>209</v>
      </c>
      <c r="G163" s="67" t="s">
        <v>6</v>
      </c>
      <c r="H163" s="67" t="s">
        <v>10</v>
      </c>
      <c r="I163" s="35">
        <v>0</v>
      </c>
      <c r="J163" s="35">
        <v>2878.75</v>
      </c>
      <c r="K163" s="35">
        <v>580.38503000000003</v>
      </c>
      <c r="L163" s="111">
        <v>160.9701</v>
      </c>
      <c r="M163" s="111">
        <v>0</v>
      </c>
      <c r="N163" s="111">
        <v>131648.66067000001</v>
      </c>
    </row>
    <row r="164" spans="1:14" s="103" customFormat="1" ht="15" customHeight="1" x14ac:dyDescent="0.25">
      <c r="A164" s="129">
        <v>2019</v>
      </c>
      <c r="B164" s="67" t="s">
        <v>41</v>
      </c>
      <c r="C164" s="68">
        <v>1</v>
      </c>
      <c r="D164" s="68">
        <v>1</v>
      </c>
      <c r="E164" s="68">
        <v>0</v>
      </c>
      <c r="F164" s="67" t="s">
        <v>209</v>
      </c>
      <c r="G164" s="67" t="s">
        <v>6</v>
      </c>
      <c r="H164" s="67" t="s">
        <v>9</v>
      </c>
      <c r="I164" s="35">
        <v>0</v>
      </c>
      <c r="J164" s="35">
        <v>2574.8706200000001</v>
      </c>
      <c r="K164" s="35">
        <v>618.84119999999996</v>
      </c>
      <c r="L164" s="111">
        <v>115.81196</v>
      </c>
      <c r="M164" s="111">
        <v>0</v>
      </c>
      <c r="N164" s="111">
        <v>207390.60995000001</v>
      </c>
    </row>
    <row r="165" spans="1:14" s="103" customFormat="1" ht="15" customHeight="1" x14ac:dyDescent="0.25">
      <c r="A165" s="129">
        <v>2019</v>
      </c>
      <c r="B165" s="67" t="s">
        <v>41</v>
      </c>
      <c r="C165" s="68">
        <v>1</v>
      </c>
      <c r="D165" s="68">
        <v>1</v>
      </c>
      <c r="E165" s="68">
        <v>0</v>
      </c>
      <c r="F165" s="67" t="s">
        <v>209</v>
      </c>
      <c r="G165" s="67" t="s">
        <v>6</v>
      </c>
      <c r="H165" s="67" t="s">
        <v>29</v>
      </c>
      <c r="I165" s="35">
        <v>0</v>
      </c>
      <c r="J165" s="35">
        <v>0</v>
      </c>
      <c r="K165" s="35">
        <v>0</v>
      </c>
      <c r="L165" s="111">
        <v>0</v>
      </c>
      <c r="M165" s="111">
        <v>0</v>
      </c>
      <c r="N165" s="111">
        <v>0</v>
      </c>
    </row>
    <row r="166" spans="1:14" s="103" customFormat="1" ht="15" customHeight="1" x14ac:dyDescent="0.25">
      <c r="A166" s="129">
        <v>2019</v>
      </c>
      <c r="B166" s="67" t="s">
        <v>41</v>
      </c>
      <c r="C166" s="68">
        <v>1</v>
      </c>
      <c r="D166" s="68">
        <v>1</v>
      </c>
      <c r="E166" s="68">
        <v>0</v>
      </c>
      <c r="F166" s="67" t="s">
        <v>209</v>
      </c>
      <c r="G166" s="67" t="s">
        <v>6</v>
      </c>
      <c r="H166" s="67" t="s">
        <v>28</v>
      </c>
      <c r="I166" s="35">
        <v>0</v>
      </c>
      <c r="J166" s="35">
        <v>0</v>
      </c>
      <c r="K166" s="35">
        <v>0</v>
      </c>
      <c r="L166" s="111">
        <v>0</v>
      </c>
      <c r="M166" s="111">
        <v>0</v>
      </c>
      <c r="N166" s="111">
        <v>51938.824330000003</v>
      </c>
    </row>
    <row r="167" spans="1:14" s="103" customFormat="1" ht="15" customHeight="1" x14ac:dyDescent="0.25">
      <c r="A167" s="129">
        <v>2019</v>
      </c>
      <c r="B167" s="67" t="s">
        <v>41</v>
      </c>
      <c r="C167" s="68">
        <v>1</v>
      </c>
      <c r="D167" s="68">
        <v>1</v>
      </c>
      <c r="E167" s="68">
        <v>0</v>
      </c>
      <c r="F167" s="67" t="s">
        <v>209</v>
      </c>
      <c r="G167" s="67" t="s">
        <v>6</v>
      </c>
      <c r="H167" s="67" t="s">
        <v>70</v>
      </c>
      <c r="I167" s="35">
        <v>0</v>
      </c>
      <c r="J167" s="35">
        <v>0</v>
      </c>
      <c r="K167" s="35">
        <v>0</v>
      </c>
      <c r="L167" s="111">
        <v>0</v>
      </c>
      <c r="M167" s="111">
        <v>0</v>
      </c>
      <c r="N167" s="111">
        <v>0</v>
      </c>
    </row>
    <row r="168" spans="1:14" s="103" customFormat="1" ht="15" customHeight="1" x14ac:dyDescent="0.25">
      <c r="A168" s="129">
        <v>2019</v>
      </c>
      <c r="B168" s="67" t="s">
        <v>41</v>
      </c>
      <c r="C168" s="68">
        <v>1</v>
      </c>
      <c r="D168" s="68">
        <v>1</v>
      </c>
      <c r="E168" s="68">
        <v>0</v>
      </c>
      <c r="F168" s="67" t="s">
        <v>209</v>
      </c>
      <c r="G168" s="67" t="s">
        <v>6</v>
      </c>
      <c r="H168" s="67" t="s">
        <v>30</v>
      </c>
      <c r="I168" s="35">
        <v>0</v>
      </c>
      <c r="J168" s="35">
        <v>0</v>
      </c>
      <c r="K168" s="35">
        <v>0</v>
      </c>
      <c r="L168" s="111">
        <v>0</v>
      </c>
      <c r="M168" s="111">
        <v>0</v>
      </c>
      <c r="N168" s="111">
        <v>0</v>
      </c>
    </row>
    <row r="169" spans="1:14" s="103" customFormat="1" ht="15" customHeight="1" x14ac:dyDescent="0.25">
      <c r="A169" s="129">
        <v>2019</v>
      </c>
      <c r="B169" s="67" t="s">
        <v>41</v>
      </c>
      <c r="C169" s="68">
        <v>1</v>
      </c>
      <c r="D169" s="68">
        <v>0</v>
      </c>
      <c r="E169" s="68">
        <v>0</v>
      </c>
      <c r="F169" s="67" t="s">
        <v>209</v>
      </c>
      <c r="G169" s="67" t="s">
        <v>6</v>
      </c>
      <c r="H169" s="67" t="s">
        <v>22</v>
      </c>
      <c r="I169" s="35">
        <v>0</v>
      </c>
      <c r="J169" s="35">
        <v>0</v>
      </c>
      <c r="K169" s="35">
        <v>0</v>
      </c>
      <c r="L169" s="111">
        <v>0</v>
      </c>
      <c r="M169" s="111">
        <v>0</v>
      </c>
      <c r="N169" s="111">
        <v>0</v>
      </c>
    </row>
    <row r="170" spans="1:14" s="103" customFormat="1" ht="15" customHeight="1" x14ac:dyDescent="0.25">
      <c r="A170" s="129">
        <v>2019</v>
      </c>
      <c r="B170" s="67" t="s">
        <v>41</v>
      </c>
      <c r="C170" s="68">
        <v>1</v>
      </c>
      <c r="D170" s="68">
        <v>1</v>
      </c>
      <c r="E170" s="68">
        <v>0</v>
      </c>
      <c r="F170" s="67" t="s">
        <v>209</v>
      </c>
      <c r="G170" s="67" t="s">
        <v>6</v>
      </c>
      <c r="H170" s="67" t="s">
        <v>18</v>
      </c>
      <c r="I170" s="35">
        <v>0</v>
      </c>
      <c r="J170" s="35">
        <v>0</v>
      </c>
      <c r="K170" s="35">
        <v>0</v>
      </c>
      <c r="L170" s="111">
        <v>0</v>
      </c>
      <c r="M170" s="111">
        <v>0</v>
      </c>
      <c r="N170" s="111">
        <v>47316.31394</v>
      </c>
    </row>
    <row r="171" spans="1:14" s="103" customFormat="1" ht="15" customHeight="1" x14ac:dyDescent="0.25">
      <c r="A171" s="129">
        <v>2019</v>
      </c>
      <c r="B171" s="67" t="s">
        <v>41</v>
      </c>
      <c r="C171" s="68">
        <v>1</v>
      </c>
      <c r="D171" s="68">
        <v>1</v>
      </c>
      <c r="E171" s="68">
        <v>0</v>
      </c>
      <c r="F171" s="67" t="s">
        <v>209</v>
      </c>
      <c r="G171" s="67" t="s">
        <v>6</v>
      </c>
      <c r="H171" s="67" t="s">
        <v>31</v>
      </c>
      <c r="I171" s="35">
        <v>0</v>
      </c>
      <c r="J171" s="35">
        <v>0</v>
      </c>
      <c r="K171" s="35">
        <v>0</v>
      </c>
      <c r="L171" s="111">
        <v>0</v>
      </c>
      <c r="M171" s="111">
        <v>0</v>
      </c>
      <c r="N171" s="111">
        <v>47451.985939999999</v>
      </c>
    </row>
    <row r="172" spans="1:14" s="103" customFormat="1" ht="15" customHeight="1" x14ac:dyDescent="0.25">
      <c r="A172" s="129">
        <v>2019</v>
      </c>
      <c r="B172" s="67" t="s">
        <v>41</v>
      </c>
      <c r="C172" s="68">
        <v>1</v>
      </c>
      <c r="D172" s="68">
        <v>1</v>
      </c>
      <c r="E172" s="68">
        <v>1</v>
      </c>
      <c r="F172" s="67" t="s">
        <v>209</v>
      </c>
      <c r="G172" s="67" t="s">
        <v>3</v>
      </c>
      <c r="H172" s="67" t="s">
        <v>69</v>
      </c>
      <c r="I172" s="35">
        <v>0</v>
      </c>
      <c r="J172" s="35">
        <v>0</v>
      </c>
      <c r="K172" s="35">
        <v>311.56474000000003</v>
      </c>
      <c r="L172" s="111">
        <v>0</v>
      </c>
      <c r="M172" s="111">
        <v>0</v>
      </c>
      <c r="N172" s="111">
        <v>112936.5116</v>
      </c>
    </row>
    <row r="173" spans="1:14" s="103" customFormat="1" ht="15" customHeight="1" x14ac:dyDescent="0.25">
      <c r="A173" s="129">
        <v>2019</v>
      </c>
      <c r="B173" s="67" t="s">
        <v>41</v>
      </c>
      <c r="C173" s="68">
        <v>1</v>
      </c>
      <c r="D173" s="68">
        <v>1</v>
      </c>
      <c r="E173" s="68">
        <v>0</v>
      </c>
      <c r="F173" s="67" t="s">
        <v>209</v>
      </c>
      <c r="G173" s="67" t="s">
        <v>3</v>
      </c>
      <c r="H173" s="67" t="s">
        <v>72</v>
      </c>
      <c r="I173" s="35">
        <v>17664.52349</v>
      </c>
      <c r="J173" s="35">
        <v>1338.1774800000001</v>
      </c>
      <c r="K173" s="35">
        <v>1388.4508900000001</v>
      </c>
      <c r="L173" s="111">
        <v>0</v>
      </c>
      <c r="M173" s="111">
        <v>8.8675733422860503E-12</v>
      </c>
      <c r="N173" s="111">
        <v>91469.876640000002</v>
      </c>
    </row>
    <row r="174" spans="1:14" s="103" customFormat="1" ht="15" customHeight="1" x14ac:dyDescent="0.25">
      <c r="A174" s="129">
        <v>2019</v>
      </c>
      <c r="B174" s="67" t="s">
        <v>41</v>
      </c>
      <c r="C174" s="68">
        <v>1</v>
      </c>
      <c r="D174" s="68">
        <v>1</v>
      </c>
      <c r="E174" s="68">
        <v>0</v>
      </c>
      <c r="F174" s="67" t="s">
        <v>209</v>
      </c>
      <c r="G174" s="67" t="s">
        <v>3</v>
      </c>
      <c r="H174" s="67" t="s">
        <v>9</v>
      </c>
      <c r="I174" s="35">
        <v>0</v>
      </c>
      <c r="J174" s="35">
        <v>0</v>
      </c>
      <c r="K174" s="35">
        <v>3273.0758900000001</v>
      </c>
      <c r="L174" s="111">
        <v>0</v>
      </c>
      <c r="M174" s="111">
        <v>0</v>
      </c>
      <c r="N174" s="111">
        <v>326087.08601999999</v>
      </c>
    </row>
    <row r="175" spans="1:14" s="103" customFormat="1" ht="15" customHeight="1" x14ac:dyDescent="0.25">
      <c r="A175" s="129">
        <v>2019</v>
      </c>
      <c r="B175" s="67" t="s">
        <v>41</v>
      </c>
      <c r="C175" s="68">
        <v>1</v>
      </c>
      <c r="D175" s="68">
        <v>1</v>
      </c>
      <c r="E175" s="68">
        <v>0</v>
      </c>
      <c r="F175" s="67" t="s">
        <v>209</v>
      </c>
      <c r="G175" s="67" t="s">
        <v>3</v>
      </c>
      <c r="H175" s="67" t="s">
        <v>61</v>
      </c>
      <c r="I175" s="35">
        <v>2937.97786</v>
      </c>
      <c r="J175" s="35">
        <v>0</v>
      </c>
      <c r="K175" s="35">
        <v>0</v>
      </c>
      <c r="L175" s="111">
        <v>0</v>
      </c>
      <c r="M175" s="111">
        <v>-9.0949470177292824E-13</v>
      </c>
      <c r="N175" s="111">
        <v>78362.957269999999</v>
      </c>
    </row>
    <row r="176" spans="1:14" s="103" customFormat="1" ht="15" customHeight="1" x14ac:dyDescent="0.25">
      <c r="A176" s="129">
        <v>2019</v>
      </c>
      <c r="B176" s="67" t="s">
        <v>41</v>
      </c>
      <c r="C176" s="68">
        <v>1</v>
      </c>
      <c r="D176" s="68">
        <v>1</v>
      </c>
      <c r="E176" s="68">
        <v>0</v>
      </c>
      <c r="F176" s="67" t="s">
        <v>209</v>
      </c>
      <c r="G176" s="67" t="s">
        <v>3</v>
      </c>
      <c r="H176" s="67" t="s">
        <v>48</v>
      </c>
      <c r="I176" s="35">
        <v>0</v>
      </c>
      <c r="J176" s="35">
        <v>0</v>
      </c>
      <c r="K176" s="35">
        <v>257.20625000000001</v>
      </c>
      <c r="L176" s="111">
        <v>0</v>
      </c>
      <c r="M176" s="111">
        <v>0</v>
      </c>
      <c r="N176" s="111">
        <v>17565.577840000002</v>
      </c>
    </row>
    <row r="177" spans="1:14" s="103" customFormat="1" ht="15" customHeight="1" x14ac:dyDescent="0.25">
      <c r="A177" s="129">
        <v>2019</v>
      </c>
      <c r="B177" s="67" t="s">
        <v>41</v>
      </c>
      <c r="C177" s="68">
        <v>1</v>
      </c>
      <c r="D177" s="68">
        <v>1</v>
      </c>
      <c r="E177" s="68">
        <v>0</v>
      </c>
      <c r="F177" s="67" t="s">
        <v>209</v>
      </c>
      <c r="G177" s="67" t="s">
        <v>3</v>
      </c>
      <c r="H177" s="67" t="s">
        <v>32</v>
      </c>
      <c r="I177" s="35">
        <v>0</v>
      </c>
      <c r="J177" s="35">
        <v>0</v>
      </c>
      <c r="K177" s="35">
        <v>0</v>
      </c>
      <c r="L177" s="111">
        <v>0</v>
      </c>
      <c r="M177" s="111">
        <v>0</v>
      </c>
      <c r="N177" s="111">
        <v>8195.7509399999999</v>
      </c>
    </row>
    <row r="178" spans="1:14" s="103" customFormat="1" ht="15" customHeight="1" x14ac:dyDescent="0.25">
      <c r="A178" s="129">
        <v>2019</v>
      </c>
      <c r="B178" s="67" t="s">
        <v>41</v>
      </c>
      <c r="C178" s="68">
        <v>1</v>
      </c>
      <c r="D178" s="68">
        <v>1</v>
      </c>
      <c r="E178" s="68">
        <v>1</v>
      </c>
      <c r="F178" s="67" t="s">
        <v>211</v>
      </c>
      <c r="G178" s="67" t="s">
        <v>33</v>
      </c>
      <c r="H178" s="67" t="s">
        <v>69</v>
      </c>
      <c r="I178" s="35">
        <v>0</v>
      </c>
      <c r="J178" s="35">
        <v>0</v>
      </c>
      <c r="K178" s="35">
        <v>0</v>
      </c>
      <c r="L178" s="111">
        <v>0</v>
      </c>
      <c r="M178" s="111">
        <v>0</v>
      </c>
      <c r="N178" s="111">
        <v>87605</v>
      </c>
    </row>
    <row r="179" spans="1:14" s="103" customFormat="1" ht="15" customHeight="1" x14ac:dyDescent="0.25">
      <c r="A179" s="129">
        <v>2019</v>
      </c>
      <c r="B179" s="67" t="s">
        <v>41</v>
      </c>
      <c r="C179" s="68">
        <v>1</v>
      </c>
      <c r="D179" s="68">
        <v>1</v>
      </c>
      <c r="E179" s="68">
        <v>1</v>
      </c>
      <c r="F179" s="67" t="s">
        <v>211</v>
      </c>
      <c r="G179" s="67" t="s">
        <v>33</v>
      </c>
      <c r="H179" s="67" t="s">
        <v>34</v>
      </c>
      <c r="I179" s="35">
        <v>0</v>
      </c>
      <c r="J179" s="35">
        <v>0</v>
      </c>
      <c r="K179" s="35">
        <v>0</v>
      </c>
      <c r="L179" s="111">
        <v>0</v>
      </c>
      <c r="M179" s="111">
        <v>0</v>
      </c>
      <c r="N179" s="111">
        <v>299</v>
      </c>
    </row>
    <row r="180" spans="1:14" s="103" customFormat="1" ht="15" customHeight="1" x14ac:dyDescent="0.25">
      <c r="A180" s="129">
        <v>2019</v>
      </c>
      <c r="B180" s="67" t="s">
        <v>41</v>
      </c>
      <c r="C180" s="68">
        <v>1</v>
      </c>
      <c r="D180" s="68">
        <v>1</v>
      </c>
      <c r="E180" s="68">
        <v>1</v>
      </c>
      <c r="F180" s="67" t="s">
        <v>211</v>
      </c>
      <c r="G180" s="67" t="s">
        <v>33</v>
      </c>
      <c r="H180" s="67" t="s">
        <v>35</v>
      </c>
      <c r="I180" s="35">
        <v>0</v>
      </c>
      <c r="J180" s="35">
        <v>0</v>
      </c>
      <c r="K180" s="35">
        <v>0</v>
      </c>
      <c r="L180" s="111">
        <v>0</v>
      </c>
      <c r="M180" s="111">
        <v>0</v>
      </c>
      <c r="N180" s="111">
        <v>1263</v>
      </c>
    </row>
    <row r="181" spans="1:14" s="103" customFormat="1" ht="15" customHeight="1" x14ac:dyDescent="0.25">
      <c r="A181" s="129">
        <v>2019</v>
      </c>
      <c r="B181" s="67" t="s">
        <v>41</v>
      </c>
      <c r="C181" s="68">
        <v>1</v>
      </c>
      <c r="D181" s="68">
        <v>0</v>
      </c>
      <c r="E181" s="68">
        <v>0</v>
      </c>
      <c r="F181" s="67" t="s">
        <v>211</v>
      </c>
      <c r="G181" s="67" t="s">
        <v>33</v>
      </c>
      <c r="H181" s="67" t="s">
        <v>22</v>
      </c>
      <c r="I181" s="35">
        <v>0</v>
      </c>
      <c r="J181" s="35">
        <v>0</v>
      </c>
      <c r="K181" s="35">
        <v>0</v>
      </c>
      <c r="L181" s="111">
        <v>0</v>
      </c>
      <c r="M181" s="111">
        <v>0</v>
      </c>
      <c r="N181" s="111">
        <v>2</v>
      </c>
    </row>
    <row r="182" spans="1:14" s="103" customFormat="1" ht="15" customHeight="1" x14ac:dyDescent="0.25">
      <c r="A182" s="129">
        <v>2019</v>
      </c>
      <c r="B182" s="67" t="s">
        <v>41</v>
      </c>
      <c r="C182" s="68">
        <v>1</v>
      </c>
      <c r="D182" s="68">
        <v>1</v>
      </c>
      <c r="E182" s="68">
        <v>1</v>
      </c>
      <c r="F182" s="67" t="s">
        <v>211</v>
      </c>
      <c r="G182" s="67" t="s">
        <v>33</v>
      </c>
      <c r="H182" s="67" t="s">
        <v>36</v>
      </c>
      <c r="I182" s="35">
        <v>0</v>
      </c>
      <c r="J182" s="35">
        <v>0</v>
      </c>
      <c r="K182" s="35">
        <v>0</v>
      </c>
      <c r="L182" s="111">
        <v>0</v>
      </c>
      <c r="M182" s="111">
        <v>0</v>
      </c>
      <c r="N182" s="111">
        <v>155</v>
      </c>
    </row>
    <row r="183" spans="1:14" s="103" customFormat="1" ht="15" customHeight="1" x14ac:dyDescent="0.25">
      <c r="A183" s="129">
        <v>2019</v>
      </c>
      <c r="B183" s="67" t="s">
        <v>41</v>
      </c>
      <c r="C183" s="68">
        <v>1</v>
      </c>
      <c r="D183" s="68">
        <v>1</v>
      </c>
      <c r="E183" s="68">
        <v>1</v>
      </c>
      <c r="F183" s="67" t="s">
        <v>211</v>
      </c>
      <c r="G183" s="67" t="s">
        <v>33</v>
      </c>
      <c r="H183" s="67" t="s">
        <v>44</v>
      </c>
      <c r="I183" s="35">
        <v>0</v>
      </c>
      <c r="J183" s="35">
        <v>0</v>
      </c>
      <c r="K183" s="35">
        <v>0</v>
      </c>
      <c r="L183" s="111">
        <v>0</v>
      </c>
      <c r="M183" s="111">
        <v>0</v>
      </c>
      <c r="N183" s="111">
        <v>239</v>
      </c>
    </row>
    <row r="184" spans="1:14" s="103" customFormat="1" ht="15" customHeight="1" x14ac:dyDescent="0.25">
      <c r="A184" s="129">
        <v>2019</v>
      </c>
      <c r="B184" s="67" t="s">
        <v>41</v>
      </c>
      <c r="C184" s="68">
        <v>1</v>
      </c>
      <c r="D184" s="68">
        <v>1</v>
      </c>
      <c r="E184" s="68">
        <v>1</v>
      </c>
      <c r="F184" s="67" t="s">
        <v>211</v>
      </c>
      <c r="G184" s="67" t="s">
        <v>33</v>
      </c>
      <c r="H184" s="67" t="s">
        <v>45</v>
      </c>
      <c r="I184" s="35">
        <v>0</v>
      </c>
      <c r="J184" s="35">
        <v>0</v>
      </c>
      <c r="K184" s="35">
        <v>0</v>
      </c>
      <c r="L184" s="111">
        <v>0</v>
      </c>
      <c r="M184" s="111">
        <v>0</v>
      </c>
      <c r="N184" s="111">
        <v>699</v>
      </c>
    </row>
    <row r="185" spans="1:14" s="103" customFormat="1" ht="15" customHeight="1" x14ac:dyDescent="0.25">
      <c r="A185" s="129">
        <v>2019</v>
      </c>
      <c r="B185" s="67" t="s">
        <v>41</v>
      </c>
      <c r="C185" s="68">
        <v>1</v>
      </c>
      <c r="D185" s="68">
        <v>1</v>
      </c>
      <c r="E185" s="68">
        <v>0</v>
      </c>
      <c r="F185" s="67" t="s">
        <v>211</v>
      </c>
      <c r="G185" s="67" t="s">
        <v>33</v>
      </c>
      <c r="H185" s="67" t="s">
        <v>37</v>
      </c>
      <c r="I185" s="35">
        <v>0</v>
      </c>
      <c r="J185" s="35">
        <v>0</v>
      </c>
      <c r="K185" s="35">
        <v>0</v>
      </c>
      <c r="L185" s="111">
        <v>0</v>
      </c>
      <c r="M185" s="111">
        <v>0</v>
      </c>
      <c r="N185" s="111">
        <v>2711</v>
      </c>
    </row>
    <row r="186" spans="1:14" s="103" customFormat="1" ht="15" customHeight="1" x14ac:dyDescent="0.25">
      <c r="A186" s="129">
        <v>2019</v>
      </c>
      <c r="B186" s="67" t="s">
        <v>41</v>
      </c>
      <c r="C186" s="68">
        <v>1</v>
      </c>
      <c r="D186" s="68">
        <v>1</v>
      </c>
      <c r="E186" s="68">
        <v>0</v>
      </c>
      <c r="F186" s="67" t="s">
        <v>211</v>
      </c>
      <c r="G186" s="67" t="s">
        <v>33</v>
      </c>
      <c r="H186" s="67" t="s">
        <v>38</v>
      </c>
      <c r="I186" s="35">
        <v>0</v>
      </c>
      <c r="J186" s="35">
        <v>0</v>
      </c>
      <c r="K186" s="35">
        <v>0</v>
      </c>
      <c r="L186" s="111">
        <v>0</v>
      </c>
      <c r="M186" s="111">
        <v>0</v>
      </c>
      <c r="N186" s="111">
        <v>11335</v>
      </c>
    </row>
    <row r="187" spans="1:14" s="103" customFormat="1" ht="15" customHeight="1" x14ac:dyDescent="0.25">
      <c r="A187" s="129">
        <v>2019</v>
      </c>
      <c r="B187" s="67" t="s">
        <v>41</v>
      </c>
      <c r="C187" s="68">
        <v>1</v>
      </c>
      <c r="D187" s="68">
        <v>1</v>
      </c>
      <c r="E187" s="68">
        <v>0</v>
      </c>
      <c r="F187" s="67" t="s">
        <v>211</v>
      </c>
      <c r="G187" s="67" t="s">
        <v>33</v>
      </c>
      <c r="H187" s="67" t="s">
        <v>13</v>
      </c>
      <c r="I187" s="35">
        <v>0</v>
      </c>
      <c r="J187" s="35">
        <v>0</v>
      </c>
      <c r="K187" s="35">
        <v>0</v>
      </c>
      <c r="L187" s="110">
        <v>0</v>
      </c>
      <c r="M187" s="111">
        <v>0</v>
      </c>
      <c r="N187" s="111">
        <v>487</v>
      </c>
    </row>
    <row r="188" spans="1:14" s="103" customFormat="1" ht="15" customHeight="1" x14ac:dyDescent="0.25">
      <c r="A188" s="129">
        <v>2019</v>
      </c>
      <c r="B188" s="67" t="s">
        <v>41</v>
      </c>
      <c r="C188" s="68">
        <v>1</v>
      </c>
      <c r="D188" s="68">
        <v>1</v>
      </c>
      <c r="E188" s="68">
        <v>1</v>
      </c>
      <c r="F188" s="67" t="s">
        <v>211</v>
      </c>
      <c r="G188" s="67" t="s">
        <v>39</v>
      </c>
      <c r="H188" s="67" t="s">
        <v>69</v>
      </c>
      <c r="I188" s="35">
        <v>0</v>
      </c>
      <c r="J188" s="35">
        <v>0</v>
      </c>
      <c r="K188" s="35">
        <v>0</v>
      </c>
      <c r="L188" s="111">
        <v>0</v>
      </c>
      <c r="M188" s="111">
        <v>0</v>
      </c>
      <c r="N188" s="111">
        <v>184368</v>
      </c>
    </row>
    <row r="189" spans="1:14" s="103" customFormat="1" ht="15" customHeight="1" x14ac:dyDescent="0.25">
      <c r="A189" s="129">
        <v>2019</v>
      </c>
      <c r="B189" s="67" t="s">
        <v>41</v>
      </c>
      <c r="C189" s="68">
        <v>1</v>
      </c>
      <c r="D189" s="68">
        <v>1</v>
      </c>
      <c r="E189" s="68">
        <v>1</v>
      </c>
      <c r="F189" s="67" t="s">
        <v>211</v>
      </c>
      <c r="G189" s="67" t="s">
        <v>39</v>
      </c>
      <c r="H189" s="67" t="s">
        <v>34</v>
      </c>
      <c r="I189" s="35">
        <v>0</v>
      </c>
      <c r="J189" s="35">
        <v>0</v>
      </c>
      <c r="K189" s="35">
        <v>0</v>
      </c>
      <c r="L189" s="111">
        <v>0</v>
      </c>
      <c r="M189" s="111">
        <v>0</v>
      </c>
      <c r="N189" s="111">
        <v>2230</v>
      </c>
    </row>
    <row r="190" spans="1:14" s="103" customFormat="1" ht="15" customHeight="1" x14ac:dyDescent="0.25">
      <c r="A190" s="129">
        <v>2019</v>
      </c>
      <c r="B190" s="67" t="s">
        <v>41</v>
      </c>
      <c r="C190" s="68">
        <v>1</v>
      </c>
      <c r="D190" s="68">
        <v>1</v>
      </c>
      <c r="E190" s="68">
        <v>1</v>
      </c>
      <c r="F190" s="67" t="s">
        <v>211</v>
      </c>
      <c r="G190" s="67" t="s">
        <v>39</v>
      </c>
      <c r="H190" s="67" t="s">
        <v>35</v>
      </c>
      <c r="I190" s="35">
        <v>0</v>
      </c>
      <c r="J190" s="35">
        <v>0</v>
      </c>
      <c r="K190" s="35">
        <v>0</v>
      </c>
      <c r="L190" s="111">
        <v>0</v>
      </c>
      <c r="M190" s="111">
        <v>0</v>
      </c>
      <c r="N190" s="111">
        <v>8092</v>
      </c>
    </row>
    <row r="191" spans="1:14" s="103" customFormat="1" ht="15" customHeight="1" x14ac:dyDescent="0.25">
      <c r="A191" s="129">
        <v>2019</v>
      </c>
      <c r="B191" s="67" t="s">
        <v>41</v>
      </c>
      <c r="C191" s="68">
        <v>1</v>
      </c>
      <c r="D191" s="68">
        <v>0</v>
      </c>
      <c r="E191" s="68">
        <v>0</v>
      </c>
      <c r="F191" s="67" t="s">
        <v>211</v>
      </c>
      <c r="G191" s="67" t="s">
        <v>39</v>
      </c>
      <c r="H191" s="67" t="s">
        <v>22</v>
      </c>
      <c r="I191" s="35">
        <v>0</v>
      </c>
      <c r="J191" s="35">
        <v>0</v>
      </c>
      <c r="K191" s="35">
        <v>0</v>
      </c>
      <c r="L191" s="111">
        <v>0</v>
      </c>
      <c r="M191" s="111">
        <v>0</v>
      </c>
      <c r="N191" s="111">
        <v>19.411000000000001</v>
      </c>
    </row>
    <row r="192" spans="1:14" s="103" customFormat="1" ht="15" customHeight="1" x14ac:dyDescent="0.25">
      <c r="A192" s="129">
        <v>2019</v>
      </c>
      <c r="B192" s="67" t="s">
        <v>41</v>
      </c>
      <c r="C192" s="68">
        <v>1</v>
      </c>
      <c r="D192" s="68">
        <v>1</v>
      </c>
      <c r="E192" s="68">
        <v>1</v>
      </c>
      <c r="F192" s="67" t="s">
        <v>211</v>
      </c>
      <c r="G192" s="67" t="s">
        <v>39</v>
      </c>
      <c r="H192" s="67" t="s">
        <v>36</v>
      </c>
      <c r="I192" s="35">
        <v>0</v>
      </c>
      <c r="J192" s="35">
        <v>0</v>
      </c>
      <c r="K192" s="35">
        <v>0</v>
      </c>
      <c r="L192" s="111">
        <v>0</v>
      </c>
      <c r="M192" s="111">
        <v>0</v>
      </c>
      <c r="N192" s="111">
        <v>1030</v>
      </c>
    </row>
    <row r="193" spans="1:14" s="103" customFormat="1" ht="15" customHeight="1" x14ac:dyDescent="0.25">
      <c r="A193" s="129">
        <v>2019</v>
      </c>
      <c r="B193" s="67" t="s">
        <v>41</v>
      </c>
      <c r="C193" s="68">
        <v>1</v>
      </c>
      <c r="D193" s="68">
        <v>1</v>
      </c>
      <c r="E193" s="68">
        <v>1</v>
      </c>
      <c r="F193" s="67" t="s">
        <v>211</v>
      </c>
      <c r="G193" s="67" t="s">
        <v>39</v>
      </c>
      <c r="H193" s="67" t="s">
        <v>44</v>
      </c>
      <c r="I193" s="35">
        <v>0</v>
      </c>
      <c r="J193" s="35">
        <v>0</v>
      </c>
      <c r="K193" s="35">
        <v>0</v>
      </c>
      <c r="L193" s="111">
        <v>0</v>
      </c>
      <c r="M193" s="111">
        <v>0</v>
      </c>
      <c r="N193" s="111">
        <v>2390</v>
      </c>
    </row>
    <row r="194" spans="1:14" s="103" customFormat="1" ht="15" customHeight="1" x14ac:dyDescent="0.25">
      <c r="A194" s="129">
        <v>2019</v>
      </c>
      <c r="B194" s="67" t="s">
        <v>41</v>
      </c>
      <c r="C194" s="68">
        <v>1</v>
      </c>
      <c r="D194" s="68">
        <v>1</v>
      </c>
      <c r="E194" s="68">
        <v>1</v>
      </c>
      <c r="F194" s="67" t="s">
        <v>211</v>
      </c>
      <c r="G194" s="67" t="s">
        <v>39</v>
      </c>
      <c r="H194" s="67" t="s">
        <v>45</v>
      </c>
      <c r="I194" s="35">
        <v>0</v>
      </c>
      <c r="J194" s="35">
        <v>0</v>
      </c>
      <c r="K194" s="35">
        <v>0</v>
      </c>
      <c r="L194" s="111">
        <v>0</v>
      </c>
      <c r="M194" s="111">
        <v>0</v>
      </c>
      <c r="N194" s="111">
        <v>5701</v>
      </c>
    </row>
    <row r="195" spans="1:14" s="103" customFormat="1" ht="15" customHeight="1" x14ac:dyDescent="0.25">
      <c r="A195" s="129">
        <v>2019</v>
      </c>
      <c r="B195" s="67" t="s">
        <v>41</v>
      </c>
      <c r="C195" s="68">
        <v>1</v>
      </c>
      <c r="D195" s="68">
        <v>1</v>
      </c>
      <c r="E195" s="68">
        <v>0</v>
      </c>
      <c r="F195" s="67" t="s">
        <v>211</v>
      </c>
      <c r="G195" s="67" t="s">
        <v>39</v>
      </c>
      <c r="H195" s="67" t="s">
        <v>37</v>
      </c>
      <c r="I195" s="35">
        <v>0</v>
      </c>
      <c r="J195" s="35">
        <v>0</v>
      </c>
      <c r="K195" s="35">
        <v>0</v>
      </c>
      <c r="L195" s="111">
        <v>0</v>
      </c>
      <c r="M195" s="111">
        <v>0</v>
      </c>
      <c r="N195" s="111">
        <v>18150</v>
      </c>
    </row>
    <row r="196" spans="1:14" s="103" customFormat="1" ht="15" customHeight="1" x14ac:dyDescent="0.25">
      <c r="A196" s="129">
        <v>2019</v>
      </c>
      <c r="B196" s="67" t="s">
        <v>41</v>
      </c>
      <c r="C196" s="68">
        <v>1</v>
      </c>
      <c r="D196" s="68">
        <v>1</v>
      </c>
      <c r="E196" s="68">
        <v>0</v>
      </c>
      <c r="F196" s="67" t="s">
        <v>211</v>
      </c>
      <c r="G196" s="67" t="s">
        <v>39</v>
      </c>
      <c r="H196" s="67" t="s">
        <v>38</v>
      </c>
      <c r="I196" s="35">
        <v>0</v>
      </c>
      <c r="J196" s="35">
        <v>0</v>
      </c>
      <c r="K196" s="35">
        <v>0</v>
      </c>
      <c r="L196" s="111">
        <v>0</v>
      </c>
      <c r="M196" s="111">
        <v>0</v>
      </c>
      <c r="N196" s="111">
        <v>81058</v>
      </c>
    </row>
    <row r="197" spans="1:14" s="103" customFormat="1" ht="15" customHeight="1" x14ac:dyDescent="0.25">
      <c r="A197" s="129">
        <v>2019</v>
      </c>
      <c r="B197" s="67" t="s">
        <v>41</v>
      </c>
      <c r="C197" s="68">
        <v>1</v>
      </c>
      <c r="D197" s="68">
        <v>1</v>
      </c>
      <c r="E197" s="68">
        <v>0</v>
      </c>
      <c r="F197" s="67" t="s">
        <v>211</v>
      </c>
      <c r="G197" s="67" t="s">
        <v>39</v>
      </c>
      <c r="H197" s="67" t="s">
        <v>13</v>
      </c>
      <c r="I197" s="35">
        <v>0</v>
      </c>
      <c r="J197" s="35">
        <v>0</v>
      </c>
      <c r="K197" s="35">
        <v>0</v>
      </c>
      <c r="L197" s="111">
        <v>0</v>
      </c>
      <c r="M197" s="111">
        <v>0</v>
      </c>
      <c r="N197" s="111">
        <v>3718</v>
      </c>
    </row>
    <row r="198" spans="1:14" s="103" customFormat="1" ht="15" customHeight="1" x14ac:dyDescent="0.25">
      <c r="A198" s="129">
        <v>2019</v>
      </c>
      <c r="B198" s="67" t="s">
        <v>41</v>
      </c>
      <c r="C198" s="68">
        <v>1</v>
      </c>
      <c r="D198" s="68">
        <v>1</v>
      </c>
      <c r="E198" s="68">
        <v>1</v>
      </c>
      <c r="F198" s="67" t="s">
        <v>211</v>
      </c>
      <c r="G198" s="67" t="s">
        <v>52</v>
      </c>
      <c r="H198" s="67" t="s">
        <v>69</v>
      </c>
      <c r="I198" s="35">
        <v>0</v>
      </c>
      <c r="J198" s="35">
        <v>0</v>
      </c>
      <c r="K198" s="35">
        <v>0</v>
      </c>
      <c r="L198" s="111">
        <v>0</v>
      </c>
      <c r="M198" s="111">
        <v>0</v>
      </c>
      <c r="N198" s="111">
        <v>2000000</v>
      </c>
    </row>
    <row r="199" spans="1:14" s="103" customFormat="1" ht="15" customHeight="1" x14ac:dyDescent="0.25">
      <c r="A199" s="129">
        <v>2019</v>
      </c>
      <c r="B199" s="67" t="s">
        <v>41</v>
      </c>
      <c r="C199" s="68">
        <v>1</v>
      </c>
      <c r="D199" s="68">
        <v>1</v>
      </c>
      <c r="E199" s="68">
        <v>1</v>
      </c>
      <c r="F199" s="67" t="s">
        <v>211</v>
      </c>
      <c r="G199" s="67" t="s">
        <v>53</v>
      </c>
      <c r="H199" s="67" t="s">
        <v>69</v>
      </c>
      <c r="I199" s="35">
        <v>0</v>
      </c>
      <c r="J199" s="35">
        <v>0</v>
      </c>
      <c r="K199" s="35">
        <v>0</v>
      </c>
      <c r="L199" s="111">
        <v>0</v>
      </c>
      <c r="M199" s="111">
        <v>0</v>
      </c>
      <c r="N199" s="111">
        <v>1500000</v>
      </c>
    </row>
    <row r="200" spans="1:14" s="103" customFormat="1" ht="15" customHeight="1" x14ac:dyDescent="0.25">
      <c r="A200" s="129">
        <v>2019</v>
      </c>
      <c r="B200" s="67" t="s">
        <v>41</v>
      </c>
      <c r="C200" s="68">
        <v>1</v>
      </c>
      <c r="D200" s="68">
        <v>1</v>
      </c>
      <c r="E200" s="68">
        <v>1</v>
      </c>
      <c r="F200" s="67" t="s">
        <v>87</v>
      </c>
      <c r="G200" s="67" t="s">
        <v>74</v>
      </c>
      <c r="H200" s="67" t="s">
        <v>69</v>
      </c>
      <c r="I200" s="35">
        <v>0</v>
      </c>
      <c r="J200" s="35">
        <v>0</v>
      </c>
      <c r="K200" s="35">
        <v>0</v>
      </c>
      <c r="L200" s="111">
        <v>0</v>
      </c>
      <c r="M200" s="111">
        <v>-7.9063800000003539</v>
      </c>
      <c r="N200" s="111">
        <v>5164.7087399999991</v>
      </c>
    </row>
    <row r="201" spans="1:14" s="103" customFormat="1" ht="15" customHeight="1" x14ac:dyDescent="0.25">
      <c r="A201" s="129">
        <v>2019</v>
      </c>
      <c r="B201" s="67" t="s">
        <v>41</v>
      </c>
      <c r="C201" s="68">
        <v>1</v>
      </c>
      <c r="D201" s="68">
        <v>1</v>
      </c>
      <c r="E201" s="68">
        <v>1</v>
      </c>
      <c r="F201" s="67" t="s">
        <v>87</v>
      </c>
      <c r="G201" s="67" t="s">
        <v>74</v>
      </c>
      <c r="H201" s="67" t="s">
        <v>40</v>
      </c>
      <c r="I201" s="35">
        <v>0</v>
      </c>
      <c r="J201" s="35">
        <v>0</v>
      </c>
      <c r="K201" s="35">
        <v>0</v>
      </c>
      <c r="L201" s="111">
        <v>0</v>
      </c>
      <c r="M201" s="111">
        <v>0</v>
      </c>
      <c r="N201" s="111">
        <v>0</v>
      </c>
    </row>
    <row r="202" spans="1:14" s="103" customFormat="1" ht="15" customHeight="1" x14ac:dyDescent="0.25">
      <c r="A202" s="129">
        <v>2019</v>
      </c>
      <c r="B202" s="67" t="s">
        <v>41</v>
      </c>
      <c r="C202" s="68">
        <v>1</v>
      </c>
      <c r="D202" s="68">
        <v>1</v>
      </c>
      <c r="E202" s="68">
        <v>1</v>
      </c>
      <c r="F202" s="67" t="s">
        <v>87</v>
      </c>
      <c r="G202" s="67" t="s">
        <v>74</v>
      </c>
      <c r="H202" s="67" t="s">
        <v>44</v>
      </c>
      <c r="I202" s="35">
        <v>0</v>
      </c>
      <c r="J202" s="35">
        <v>0</v>
      </c>
      <c r="K202" s="35">
        <v>0</v>
      </c>
      <c r="L202" s="111">
        <v>0</v>
      </c>
      <c r="M202" s="111">
        <v>0</v>
      </c>
      <c r="N202" s="111">
        <v>0</v>
      </c>
    </row>
    <row r="203" spans="1:14" s="103" customFormat="1" ht="15" customHeight="1" x14ac:dyDescent="0.25">
      <c r="A203" s="129">
        <v>2019</v>
      </c>
      <c r="B203" s="67" t="s">
        <v>41</v>
      </c>
      <c r="C203" s="68">
        <v>1</v>
      </c>
      <c r="D203" s="68">
        <v>1</v>
      </c>
      <c r="E203" s="68">
        <v>1</v>
      </c>
      <c r="F203" s="67" t="s">
        <v>87</v>
      </c>
      <c r="G203" s="67" t="s">
        <v>74</v>
      </c>
      <c r="H203" s="67" t="s">
        <v>45</v>
      </c>
      <c r="I203" s="35">
        <v>0</v>
      </c>
      <c r="J203" s="35">
        <v>0</v>
      </c>
      <c r="K203" s="35">
        <v>0</v>
      </c>
      <c r="L203" s="111">
        <v>0</v>
      </c>
      <c r="M203" s="111">
        <v>0</v>
      </c>
      <c r="N203" s="111">
        <v>0</v>
      </c>
    </row>
    <row r="204" spans="1:14" s="103" customFormat="1" ht="15" customHeight="1" x14ac:dyDescent="0.25">
      <c r="A204" s="129">
        <v>2019</v>
      </c>
      <c r="B204" s="67" t="s">
        <v>41</v>
      </c>
      <c r="C204" s="68">
        <v>1</v>
      </c>
      <c r="D204" s="68">
        <v>1</v>
      </c>
      <c r="E204" s="68">
        <v>0</v>
      </c>
      <c r="F204" s="67" t="s">
        <v>87</v>
      </c>
      <c r="G204" s="67" t="s">
        <v>74</v>
      </c>
      <c r="H204" s="67" t="s">
        <v>37</v>
      </c>
      <c r="I204" s="35">
        <v>0</v>
      </c>
      <c r="J204" s="35">
        <v>0</v>
      </c>
      <c r="K204" s="35">
        <v>0</v>
      </c>
      <c r="L204" s="111">
        <v>0</v>
      </c>
      <c r="M204" s="111">
        <v>2.9999999999999997E-5</v>
      </c>
      <c r="N204" s="111">
        <v>2.9999999999999997E-5</v>
      </c>
    </row>
    <row r="205" spans="1:14" s="103" customFormat="1" ht="15" customHeight="1" x14ac:dyDescent="0.25">
      <c r="A205" s="129">
        <v>2019</v>
      </c>
      <c r="B205" s="67" t="s">
        <v>41</v>
      </c>
      <c r="C205" s="68">
        <v>1</v>
      </c>
      <c r="D205" s="68">
        <v>1</v>
      </c>
      <c r="E205" s="68">
        <v>0</v>
      </c>
      <c r="F205" s="67" t="s">
        <v>87</v>
      </c>
      <c r="G205" s="67" t="s">
        <v>74</v>
      </c>
      <c r="H205" s="67" t="s">
        <v>13</v>
      </c>
      <c r="I205" s="35">
        <v>0</v>
      </c>
      <c r="J205" s="35">
        <v>0</v>
      </c>
      <c r="K205" s="35">
        <v>0</v>
      </c>
      <c r="L205" s="111">
        <v>0</v>
      </c>
      <c r="M205" s="111">
        <v>0</v>
      </c>
      <c r="N205" s="111">
        <v>2.3999999999999998E-4</v>
      </c>
    </row>
    <row r="206" spans="1:14" s="103" customFormat="1" ht="15" customHeight="1" x14ac:dyDescent="0.25">
      <c r="A206" s="129">
        <v>2019</v>
      </c>
      <c r="B206" s="67" t="s">
        <v>41</v>
      </c>
      <c r="C206" s="68">
        <v>1</v>
      </c>
      <c r="D206" s="68">
        <v>0</v>
      </c>
      <c r="E206" s="68">
        <v>0</v>
      </c>
      <c r="F206" s="67" t="s">
        <v>87</v>
      </c>
      <c r="G206" s="67" t="s">
        <v>74</v>
      </c>
      <c r="H206" s="67" t="s">
        <v>23</v>
      </c>
      <c r="I206" s="35">
        <v>0</v>
      </c>
      <c r="J206" s="35">
        <v>0</v>
      </c>
      <c r="K206" s="35">
        <v>0</v>
      </c>
      <c r="L206" s="111">
        <v>0</v>
      </c>
      <c r="M206" s="111">
        <v>0</v>
      </c>
      <c r="N206" s="111">
        <v>0</v>
      </c>
    </row>
    <row r="207" spans="1:14" s="103" customFormat="1" ht="15" customHeight="1" x14ac:dyDescent="0.25">
      <c r="A207" s="129">
        <v>2019</v>
      </c>
      <c r="B207" s="67" t="s">
        <v>41</v>
      </c>
      <c r="C207" s="68">
        <v>1</v>
      </c>
      <c r="D207" s="68">
        <v>0</v>
      </c>
      <c r="E207" s="68">
        <v>0</v>
      </c>
      <c r="F207" s="67" t="s">
        <v>87</v>
      </c>
      <c r="G207" s="67" t="s">
        <v>74</v>
      </c>
      <c r="H207" s="67" t="s">
        <v>22</v>
      </c>
      <c r="I207" s="35">
        <v>0</v>
      </c>
      <c r="J207" s="35">
        <v>0</v>
      </c>
      <c r="K207" s="35">
        <v>0</v>
      </c>
      <c r="L207" s="111">
        <v>0</v>
      </c>
      <c r="M207" s="111">
        <v>1.4210854715202004E-14</v>
      </c>
      <c r="N207" s="111">
        <v>75.240460000000013</v>
      </c>
    </row>
    <row r="208" spans="1:14" s="103" customFormat="1" ht="15" customHeight="1" x14ac:dyDescent="0.25">
      <c r="A208" s="129">
        <v>2019</v>
      </c>
      <c r="B208" s="67" t="s">
        <v>41</v>
      </c>
      <c r="C208" s="68">
        <v>1</v>
      </c>
      <c r="D208" s="68">
        <v>1</v>
      </c>
      <c r="E208" s="68">
        <v>1</v>
      </c>
      <c r="F208" s="67" t="s">
        <v>87</v>
      </c>
      <c r="G208" s="67" t="s">
        <v>75</v>
      </c>
      <c r="H208" s="67" t="s">
        <v>69</v>
      </c>
      <c r="I208" s="35">
        <v>0</v>
      </c>
      <c r="J208" s="35">
        <v>0</v>
      </c>
      <c r="K208" s="35">
        <v>0</v>
      </c>
      <c r="L208" s="111">
        <v>0</v>
      </c>
      <c r="M208" s="111">
        <v>-75.797629999997298</v>
      </c>
      <c r="N208" s="111">
        <v>23864.09029</v>
      </c>
    </row>
    <row r="209" spans="1:14" s="103" customFormat="1" ht="15" customHeight="1" x14ac:dyDescent="0.25">
      <c r="A209" s="129">
        <v>2019</v>
      </c>
      <c r="B209" s="67" t="s">
        <v>41</v>
      </c>
      <c r="C209" s="68">
        <v>1</v>
      </c>
      <c r="D209" s="68">
        <v>1</v>
      </c>
      <c r="E209" s="68">
        <v>1</v>
      </c>
      <c r="F209" s="67" t="s">
        <v>87</v>
      </c>
      <c r="G209" s="67" t="s">
        <v>75</v>
      </c>
      <c r="H209" s="67" t="s">
        <v>40</v>
      </c>
      <c r="I209" s="35">
        <v>0</v>
      </c>
      <c r="J209" s="35">
        <v>0</v>
      </c>
      <c r="K209" s="35">
        <v>0</v>
      </c>
      <c r="L209" s="111">
        <v>0</v>
      </c>
      <c r="M209" s="111">
        <v>-6.3068499999999972</v>
      </c>
      <c r="N209" s="111">
        <v>315.34255999999999</v>
      </c>
    </row>
    <row r="210" spans="1:14" s="103" customFormat="1" ht="15" customHeight="1" x14ac:dyDescent="0.25">
      <c r="A210" s="129">
        <v>2019</v>
      </c>
      <c r="B210" s="67" t="s">
        <v>41</v>
      </c>
      <c r="C210" s="68">
        <v>1</v>
      </c>
      <c r="D210" s="68">
        <v>1</v>
      </c>
      <c r="E210" s="68">
        <v>1</v>
      </c>
      <c r="F210" s="67" t="s">
        <v>87</v>
      </c>
      <c r="G210" s="67" t="s">
        <v>75</v>
      </c>
      <c r="H210" s="67" t="s">
        <v>44</v>
      </c>
      <c r="I210" s="35">
        <v>0</v>
      </c>
      <c r="J210" s="35">
        <v>0</v>
      </c>
      <c r="K210" s="35">
        <v>0</v>
      </c>
      <c r="L210" s="111">
        <v>0</v>
      </c>
      <c r="M210" s="111">
        <v>0</v>
      </c>
      <c r="N210" s="111">
        <v>0</v>
      </c>
    </row>
    <row r="211" spans="1:14" s="103" customFormat="1" ht="15" customHeight="1" x14ac:dyDescent="0.25">
      <c r="A211" s="129">
        <v>2019</v>
      </c>
      <c r="B211" s="67" t="s">
        <v>41</v>
      </c>
      <c r="C211" s="68">
        <v>1</v>
      </c>
      <c r="D211" s="68">
        <v>1</v>
      </c>
      <c r="E211" s="68">
        <v>1</v>
      </c>
      <c r="F211" s="67" t="s">
        <v>87</v>
      </c>
      <c r="G211" s="67" t="s">
        <v>75</v>
      </c>
      <c r="H211" s="67" t="s">
        <v>45</v>
      </c>
      <c r="I211" s="35">
        <v>0</v>
      </c>
      <c r="J211" s="35">
        <v>0</v>
      </c>
      <c r="K211" s="35">
        <v>0</v>
      </c>
      <c r="L211" s="111">
        <v>0</v>
      </c>
      <c r="M211" s="111">
        <v>0</v>
      </c>
      <c r="N211" s="111">
        <v>0</v>
      </c>
    </row>
    <row r="212" spans="1:14" s="103" customFormat="1" ht="15" customHeight="1" x14ac:dyDescent="0.25">
      <c r="A212" s="129">
        <v>2019</v>
      </c>
      <c r="B212" s="67" t="s">
        <v>41</v>
      </c>
      <c r="C212" s="68">
        <v>1</v>
      </c>
      <c r="D212" s="68">
        <v>1</v>
      </c>
      <c r="E212" s="68">
        <v>0</v>
      </c>
      <c r="F212" s="67" t="s">
        <v>87</v>
      </c>
      <c r="G212" s="67" t="s">
        <v>75</v>
      </c>
      <c r="H212" s="67" t="s">
        <v>37</v>
      </c>
      <c r="I212" s="35">
        <v>0</v>
      </c>
      <c r="J212" s="35">
        <v>0</v>
      </c>
      <c r="K212" s="35">
        <v>0</v>
      </c>
      <c r="L212" s="111">
        <v>0</v>
      </c>
      <c r="M212" s="111">
        <v>1.0778700000000754</v>
      </c>
      <c r="N212" s="111">
        <v>524.61143000000004</v>
      </c>
    </row>
    <row r="213" spans="1:14" s="103" customFormat="1" ht="15" customHeight="1" x14ac:dyDescent="0.25">
      <c r="A213" s="129">
        <v>2019</v>
      </c>
      <c r="B213" s="67" t="s">
        <v>41</v>
      </c>
      <c r="C213" s="68">
        <v>1</v>
      </c>
      <c r="D213" s="68">
        <v>1</v>
      </c>
      <c r="E213" s="68">
        <v>0</v>
      </c>
      <c r="F213" s="67" t="s">
        <v>87</v>
      </c>
      <c r="G213" s="67" t="s">
        <v>75</v>
      </c>
      <c r="H213" s="67" t="s">
        <v>13</v>
      </c>
      <c r="I213" s="35">
        <v>0</v>
      </c>
      <c r="J213" s="35">
        <v>0</v>
      </c>
      <c r="K213" s="35">
        <v>0</v>
      </c>
      <c r="L213" s="111">
        <v>0</v>
      </c>
      <c r="M213" s="111">
        <v>-6.2099999999816191E-3</v>
      </c>
      <c r="N213" s="111">
        <v>202.73069000000001</v>
      </c>
    </row>
    <row r="214" spans="1:14" s="103" customFormat="1" ht="15" customHeight="1" x14ac:dyDescent="0.25">
      <c r="A214" s="129">
        <v>2019</v>
      </c>
      <c r="B214" s="67" t="s">
        <v>41</v>
      </c>
      <c r="C214" s="68">
        <v>1</v>
      </c>
      <c r="D214" s="68">
        <v>0</v>
      </c>
      <c r="E214" s="68">
        <v>0</v>
      </c>
      <c r="F214" s="67" t="s">
        <v>87</v>
      </c>
      <c r="G214" s="67" t="s">
        <v>75</v>
      </c>
      <c r="H214" s="67" t="s">
        <v>23</v>
      </c>
      <c r="I214" s="35">
        <v>0</v>
      </c>
      <c r="J214" s="35">
        <v>0</v>
      </c>
      <c r="K214" s="35">
        <v>0</v>
      </c>
      <c r="L214" s="111">
        <v>0</v>
      </c>
      <c r="M214" s="111">
        <v>0</v>
      </c>
      <c r="N214" s="111">
        <v>0</v>
      </c>
    </row>
    <row r="215" spans="1:14" s="103" customFormat="1" ht="15" customHeight="1" x14ac:dyDescent="0.25">
      <c r="A215" s="129">
        <v>2019</v>
      </c>
      <c r="B215" s="67" t="s">
        <v>41</v>
      </c>
      <c r="C215" s="68">
        <v>1</v>
      </c>
      <c r="D215" s="68">
        <v>0</v>
      </c>
      <c r="E215" s="68">
        <v>0</v>
      </c>
      <c r="F215" s="67" t="s">
        <v>87</v>
      </c>
      <c r="G215" s="67" t="s">
        <v>75</v>
      </c>
      <c r="H215" s="67" t="s">
        <v>22</v>
      </c>
      <c r="I215" s="35">
        <v>0</v>
      </c>
      <c r="J215" s="35">
        <v>0</v>
      </c>
      <c r="K215" s="35">
        <v>0</v>
      </c>
      <c r="L215" s="111">
        <v>0</v>
      </c>
      <c r="M215" s="111">
        <v>0</v>
      </c>
      <c r="N215" s="111">
        <v>29.61055</v>
      </c>
    </row>
    <row r="216" spans="1:14" s="103" customFormat="1" ht="15" customHeight="1" x14ac:dyDescent="0.25">
      <c r="A216" s="129">
        <v>2019</v>
      </c>
      <c r="B216" s="67" t="s">
        <v>41</v>
      </c>
      <c r="C216" s="68">
        <v>1</v>
      </c>
      <c r="D216" s="68">
        <v>1</v>
      </c>
      <c r="E216" s="68">
        <v>1</v>
      </c>
      <c r="F216" s="67" t="s">
        <v>211</v>
      </c>
      <c r="G216" s="67" t="s">
        <v>54</v>
      </c>
      <c r="H216" s="67" t="s">
        <v>69</v>
      </c>
      <c r="I216" s="35">
        <v>0</v>
      </c>
      <c r="J216" s="35">
        <v>0</v>
      </c>
      <c r="K216" s="35">
        <v>7.0250000000000004</v>
      </c>
      <c r="L216" s="111">
        <v>0</v>
      </c>
      <c r="M216" s="111">
        <v>0</v>
      </c>
      <c r="N216" s="111">
        <v>2000000</v>
      </c>
    </row>
    <row r="217" spans="1:14" s="103" customFormat="1" ht="15" customHeight="1" x14ac:dyDescent="0.25">
      <c r="A217" s="129">
        <v>2019</v>
      </c>
      <c r="B217" s="67" t="s">
        <v>41</v>
      </c>
      <c r="C217" s="68">
        <v>1</v>
      </c>
      <c r="D217" s="68">
        <v>1</v>
      </c>
      <c r="E217" s="68">
        <v>1</v>
      </c>
      <c r="F217" s="67" t="s">
        <v>211</v>
      </c>
      <c r="G217" s="67" t="s">
        <v>55</v>
      </c>
      <c r="H217" s="67" t="s">
        <v>69</v>
      </c>
      <c r="I217" s="35">
        <v>0</v>
      </c>
      <c r="J217" s="35">
        <v>0</v>
      </c>
      <c r="K217" s="35">
        <v>15.125</v>
      </c>
      <c r="L217" s="111">
        <v>0</v>
      </c>
      <c r="M217" s="111">
        <v>0</v>
      </c>
      <c r="N217" s="111">
        <v>1750000</v>
      </c>
    </row>
    <row r="218" spans="1:14" s="103" customFormat="1" ht="15" customHeight="1" x14ac:dyDescent="0.25">
      <c r="A218" s="129">
        <v>2019</v>
      </c>
      <c r="B218" s="67" t="s">
        <v>41</v>
      </c>
      <c r="C218" s="68">
        <v>1</v>
      </c>
      <c r="D218" s="68">
        <v>1</v>
      </c>
      <c r="E218" s="68">
        <v>0</v>
      </c>
      <c r="F218" s="67" t="s">
        <v>211</v>
      </c>
      <c r="G218" s="67" t="s">
        <v>284</v>
      </c>
      <c r="H218" s="67" t="s">
        <v>51</v>
      </c>
      <c r="I218" s="35">
        <v>0</v>
      </c>
      <c r="J218" s="35">
        <v>29602.154020000002</v>
      </c>
      <c r="K218" s="35">
        <v>1264.70976</v>
      </c>
      <c r="L218" s="111">
        <v>0</v>
      </c>
      <c r="M218" s="111">
        <v>4.3655745685100555E-11</v>
      </c>
      <c r="N218" s="111">
        <v>315339.98057000001</v>
      </c>
    </row>
    <row r="219" spans="1:14" s="103" customFormat="1" ht="15" customHeight="1" x14ac:dyDescent="0.25">
      <c r="A219" s="129">
        <v>2019</v>
      </c>
      <c r="B219" s="67" t="s">
        <v>41</v>
      </c>
      <c r="C219" s="68">
        <v>1</v>
      </c>
      <c r="D219" s="68">
        <v>1</v>
      </c>
      <c r="E219" s="68">
        <v>1</v>
      </c>
      <c r="F219" s="67" t="s">
        <v>211</v>
      </c>
      <c r="G219" s="67" t="s">
        <v>56</v>
      </c>
      <c r="H219" s="67" t="s">
        <v>69</v>
      </c>
      <c r="I219" s="35">
        <v>0</v>
      </c>
      <c r="J219" s="35">
        <v>0</v>
      </c>
      <c r="K219" s="35">
        <v>21.066749999999999</v>
      </c>
      <c r="L219" s="111">
        <v>0</v>
      </c>
      <c r="M219" s="111">
        <v>0</v>
      </c>
      <c r="N219" s="111">
        <v>1000000</v>
      </c>
    </row>
    <row r="220" spans="1:14" s="103" customFormat="1" ht="15" customHeight="1" x14ac:dyDescent="0.25">
      <c r="A220" s="129">
        <v>2019</v>
      </c>
      <c r="B220" s="67" t="s">
        <v>41</v>
      </c>
      <c r="C220" s="68">
        <v>1</v>
      </c>
      <c r="D220" s="68">
        <v>1</v>
      </c>
      <c r="E220" s="68">
        <v>1</v>
      </c>
      <c r="F220" s="67" t="s">
        <v>211</v>
      </c>
      <c r="G220" s="67" t="s">
        <v>57</v>
      </c>
      <c r="H220" s="67" t="s">
        <v>69</v>
      </c>
      <c r="I220" s="35">
        <v>0</v>
      </c>
      <c r="J220" s="35">
        <v>0</v>
      </c>
      <c r="K220" s="35">
        <v>0</v>
      </c>
      <c r="L220" s="111">
        <v>0</v>
      </c>
      <c r="M220" s="111">
        <v>0</v>
      </c>
      <c r="N220" s="111">
        <v>1000000</v>
      </c>
    </row>
    <row r="221" spans="1:14" s="103" customFormat="1" ht="15" customHeight="1" x14ac:dyDescent="0.25">
      <c r="A221" s="129">
        <v>2019</v>
      </c>
      <c r="B221" s="67" t="s">
        <v>41</v>
      </c>
      <c r="C221" s="68">
        <v>1</v>
      </c>
      <c r="D221" s="68">
        <v>1</v>
      </c>
      <c r="E221" s="68">
        <v>1</v>
      </c>
      <c r="F221" s="67" t="s">
        <v>211</v>
      </c>
      <c r="G221" s="67" t="s">
        <v>58</v>
      </c>
      <c r="H221" s="67" t="s">
        <v>69</v>
      </c>
      <c r="I221" s="35">
        <v>0</v>
      </c>
      <c r="J221" s="35">
        <v>0</v>
      </c>
      <c r="K221" s="35">
        <v>11.833349999999999</v>
      </c>
      <c r="L221" s="111">
        <v>0</v>
      </c>
      <c r="M221" s="111">
        <v>0</v>
      </c>
      <c r="N221" s="111">
        <v>2500000</v>
      </c>
    </row>
    <row r="222" spans="1:14" s="103" customFormat="1" ht="15" customHeight="1" x14ac:dyDescent="0.25">
      <c r="A222" s="129">
        <v>2019</v>
      </c>
      <c r="B222" s="67" t="s">
        <v>41</v>
      </c>
      <c r="C222" s="68">
        <v>1</v>
      </c>
      <c r="D222" s="68">
        <v>1</v>
      </c>
      <c r="E222" s="68">
        <v>0</v>
      </c>
      <c r="F222" s="67" t="s">
        <v>211</v>
      </c>
      <c r="G222" s="67" t="s">
        <v>284</v>
      </c>
      <c r="H222" s="67" t="s">
        <v>59</v>
      </c>
      <c r="I222" s="35">
        <v>0</v>
      </c>
      <c r="J222" s="35">
        <v>0</v>
      </c>
      <c r="K222" s="35">
        <v>1156.25</v>
      </c>
      <c r="L222" s="111">
        <v>0</v>
      </c>
      <c r="M222" s="111">
        <v>0</v>
      </c>
      <c r="N222" s="111">
        <v>300000</v>
      </c>
    </row>
    <row r="223" spans="1:14" s="103" customFormat="1" ht="15" customHeight="1" x14ac:dyDescent="0.25">
      <c r="A223" s="129">
        <v>2019</v>
      </c>
      <c r="B223" s="67" t="s">
        <v>41</v>
      </c>
      <c r="C223" s="68">
        <v>1</v>
      </c>
      <c r="D223" s="68">
        <v>1</v>
      </c>
      <c r="E223" s="68">
        <v>1</v>
      </c>
      <c r="F223" s="67" t="s">
        <v>211</v>
      </c>
      <c r="G223" s="67" t="s">
        <v>60</v>
      </c>
      <c r="H223" s="67" t="s">
        <v>69</v>
      </c>
      <c r="I223" s="35">
        <v>0</v>
      </c>
      <c r="J223" s="35">
        <v>0</v>
      </c>
      <c r="K223" s="35">
        <v>0.56989999999999996</v>
      </c>
      <c r="L223" s="111">
        <v>0</v>
      </c>
      <c r="M223" s="111">
        <v>0</v>
      </c>
      <c r="N223" s="111">
        <v>3000000</v>
      </c>
    </row>
    <row r="224" spans="1:14" s="103" customFormat="1" ht="15" customHeight="1" x14ac:dyDescent="0.25">
      <c r="A224" s="130">
        <v>2019</v>
      </c>
      <c r="B224" s="131" t="s">
        <v>41</v>
      </c>
      <c r="C224" s="68">
        <v>1</v>
      </c>
      <c r="D224" s="68">
        <v>1</v>
      </c>
      <c r="E224" s="68">
        <v>1</v>
      </c>
      <c r="F224" s="67" t="s">
        <v>211</v>
      </c>
      <c r="G224" s="67" t="s">
        <v>62</v>
      </c>
      <c r="H224" s="67" t="s">
        <v>69</v>
      </c>
      <c r="I224" s="35">
        <v>0</v>
      </c>
      <c r="J224" s="35">
        <v>0</v>
      </c>
      <c r="K224" s="35">
        <v>19.399100000000001</v>
      </c>
      <c r="L224" s="111">
        <v>0</v>
      </c>
      <c r="M224" s="111">
        <v>0</v>
      </c>
      <c r="N224" s="111">
        <v>1000000</v>
      </c>
    </row>
    <row r="225" spans="1:14" s="103" customFormat="1" ht="15" customHeight="1" x14ac:dyDescent="0.25">
      <c r="A225" s="130">
        <v>2019</v>
      </c>
      <c r="B225" s="131" t="s">
        <v>41</v>
      </c>
      <c r="C225" s="68">
        <v>1</v>
      </c>
      <c r="D225" s="68">
        <v>1</v>
      </c>
      <c r="E225" s="68">
        <v>0</v>
      </c>
      <c r="F225" s="67" t="s">
        <v>213</v>
      </c>
      <c r="G225" s="67" t="s">
        <v>189</v>
      </c>
      <c r="H225" s="67" t="s">
        <v>38</v>
      </c>
      <c r="I225" s="35">
        <v>0</v>
      </c>
      <c r="J225" s="35">
        <v>0</v>
      </c>
      <c r="K225" s="35">
        <v>0</v>
      </c>
      <c r="L225" s="111">
        <v>0</v>
      </c>
      <c r="M225" s="111">
        <v>0</v>
      </c>
      <c r="N225" s="111">
        <v>0</v>
      </c>
    </row>
    <row r="226" spans="1:14" s="103" customFormat="1" ht="15" customHeight="1" x14ac:dyDescent="0.25">
      <c r="A226" s="130">
        <v>2019</v>
      </c>
      <c r="B226" s="131" t="s">
        <v>41</v>
      </c>
      <c r="C226" s="68">
        <v>1</v>
      </c>
      <c r="D226" s="68">
        <v>1</v>
      </c>
      <c r="E226" s="68">
        <v>0</v>
      </c>
      <c r="F226" s="67" t="s">
        <v>213</v>
      </c>
      <c r="G226" s="67" t="s">
        <v>189</v>
      </c>
      <c r="H226" s="67" t="s">
        <v>38</v>
      </c>
      <c r="I226" s="35">
        <v>0</v>
      </c>
      <c r="J226" s="35">
        <v>0</v>
      </c>
      <c r="K226" s="35">
        <v>0</v>
      </c>
      <c r="L226" s="111">
        <v>0</v>
      </c>
      <c r="M226" s="111">
        <v>0</v>
      </c>
      <c r="N226" s="111">
        <v>0</v>
      </c>
    </row>
    <row r="227" spans="1:14" s="103" customFormat="1" ht="15" customHeight="1" x14ac:dyDescent="0.25">
      <c r="A227" s="130">
        <v>2019</v>
      </c>
      <c r="B227" s="131" t="s">
        <v>41</v>
      </c>
      <c r="C227" s="68">
        <v>1</v>
      </c>
      <c r="D227" s="68">
        <v>1</v>
      </c>
      <c r="E227" s="68">
        <v>0</v>
      </c>
      <c r="F227" s="67" t="s">
        <v>213</v>
      </c>
      <c r="G227" s="67" t="s">
        <v>189</v>
      </c>
      <c r="H227" s="67" t="s">
        <v>38</v>
      </c>
      <c r="I227" s="35">
        <v>0</v>
      </c>
      <c r="J227" s="35">
        <v>0</v>
      </c>
      <c r="K227" s="35">
        <v>0</v>
      </c>
      <c r="L227" s="111">
        <v>0</v>
      </c>
      <c r="M227" s="111">
        <v>0</v>
      </c>
      <c r="N227" s="111">
        <v>0</v>
      </c>
    </row>
    <row r="228" spans="1:14" s="103" customFormat="1" ht="15" customHeight="1" x14ac:dyDescent="0.25">
      <c r="A228" s="130">
        <v>2019</v>
      </c>
      <c r="B228" s="131" t="s">
        <v>41</v>
      </c>
      <c r="C228" s="68">
        <v>1</v>
      </c>
      <c r="D228" s="68">
        <v>1</v>
      </c>
      <c r="E228" s="68">
        <v>0</v>
      </c>
      <c r="F228" s="67" t="s">
        <v>213</v>
      </c>
      <c r="G228" s="67" t="s">
        <v>190</v>
      </c>
      <c r="H228" s="67" t="s">
        <v>38</v>
      </c>
      <c r="I228" s="35">
        <v>0</v>
      </c>
      <c r="J228" s="35">
        <v>0</v>
      </c>
      <c r="K228" s="35">
        <v>0</v>
      </c>
      <c r="L228" s="111">
        <v>0</v>
      </c>
      <c r="M228" s="111">
        <v>0</v>
      </c>
      <c r="N228" s="111">
        <v>0</v>
      </c>
    </row>
    <row r="229" spans="1:14" s="103" customFormat="1" ht="15" customHeight="1" x14ac:dyDescent="0.25">
      <c r="A229" s="130">
        <v>2019</v>
      </c>
      <c r="B229" s="131" t="s">
        <v>41</v>
      </c>
      <c r="C229" s="68">
        <v>1</v>
      </c>
      <c r="D229" s="68">
        <v>1</v>
      </c>
      <c r="E229" s="68">
        <v>0</v>
      </c>
      <c r="F229" s="67" t="s">
        <v>213</v>
      </c>
      <c r="G229" s="67" t="s">
        <v>190</v>
      </c>
      <c r="H229" s="67" t="s">
        <v>38</v>
      </c>
      <c r="I229" s="35">
        <v>0</v>
      </c>
      <c r="J229" s="35">
        <v>0</v>
      </c>
      <c r="K229" s="35">
        <v>0</v>
      </c>
      <c r="L229" s="111">
        <v>0</v>
      </c>
      <c r="M229" s="111">
        <v>0</v>
      </c>
      <c r="N229" s="111">
        <v>0</v>
      </c>
    </row>
    <row r="230" spans="1:14" s="103" customFormat="1" ht="15" customHeight="1" x14ac:dyDescent="0.25">
      <c r="A230" s="130">
        <v>2019</v>
      </c>
      <c r="B230" s="131" t="s">
        <v>41</v>
      </c>
      <c r="C230" s="68">
        <v>1</v>
      </c>
      <c r="D230" s="68">
        <v>1</v>
      </c>
      <c r="E230" s="68">
        <v>0</v>
      </c>
      <c r="F230" s="67" t="s">
        <v>213</v>
      </c>
      <c r="G230" s="67" t="s">
        <v>255</v>
      </c>
      <c r="H230" s="67" t="s">
        <v>38</v>
      </c>
      <c r="I230" s="35">
        <v>0</v>
      </c>
      <c r="J230" s="35">
        <v>2885.1081399999093</v>
      </c>
      <c r="K230" s="35">
        <v>21.209759999997914</v>
      </c>
      <c r="L230" s="111">
        <v>0</v>
      </c>
      <c r="M230" s="111">
        <v>-2885.1081399999093</v>
      </c>
      <c r="N230" s="111">
        <v>0</v>
      </c>
    </row>
    <row r="231" spans="1:14" s="103" customFormat="1" ht="15" customHeight="1" x14ac:dyDescent="0.25">
      <c r="A231" s="130">
        <v>2019</v>
      </c>
      <c r="B231" s="131" t="s">
        <v>41</v>
      </c>
      <c r="C231" s="68">
        <v>1</v>
      </c>
      <c r="D231" s="68">
        <v>1</v>
      </c>
      <c r="E231" s="68">
        <v>0</v>
      </c>
      <c r="F231" s="67" t="s">
        <v>213</v>
      </c>
      <c r="G231" s="67" t="s">
        <v>256</v>
      </c>
      <c r="H231" s="67" t="s">
        <v>38</v>
      </c>
      <c r="I231" s="35">
        <v>0</v>
      </c>
      <c r="J231" s="35">
        <v>19166.666666666686</v>
      </c>
      <c r="K231" s="35">
        <v>1917.5063962962886</v>
      </c>
      <c r="L231" s="111">
        <v>0</v>
      </c>
      <c r="M231" s="111">
        <v>-19114.891860000091</v>
      </c>
      <c r="N231" s="111">
        <v>241670</v>
      </c>
    </row>
    <row r="232" spans="1:14" s="103" customFormat="1" ht="15" customHeight="1" x14ac:dyDescent="0.25">
      <c r="A232" s="66">
        <v>2019</v>
      </c>
      <c r="B232" s="67" t="s">
        <v>41</v>
      </c>
      <c r="C232" s="68">
        <v>1</v>
      </c>
      <c r="D232" s="68">
        <v>1</v>
      </c>
      <c r="E232" s="68">
        <v>0</v>
      </c>
      <c r="F232" s="67" t="s">
        <v>213</v>
      </c>
      <c r="G232" s="67" t="s">
        <v>285</v>
      </c>
      <c r="H232" s="67" t="s">
        <v>38</v>
      </c>
      <c r="I232" s="35">
        <v>0</v>
      </c>
      <c r="J232" s="35">
        <v>10000</v>
      </c>
      <c r="K232" s="35">
        <v>266.38888777777538</v>
      </c>
      <c r="L232" s="111">
        <v>0</v>
      </c>
      <c r="M232" s="111">
        <v>-10000</v>
      </c>
      <c r="N232" s="111">
        <v>40000</v>
      </c>
    </row>
    <row r="233" spans="1:14" s="103" customFormat="1" ht="15" customHeight="1" x14ac:dyDescent="0.25">
      <c r="A233" s="66">
        <v>2019</v>
      </c>
      <c r="B233" s="67" t="s">
        <v>41</v>
      </c>
      <c r="C233" s="68">
        <v>1</v>
      </c>
      <c r="D233" s="68">
        <v>1</v>
      </c>
      <c r="E233" s="68">
        <v>0</v>
      </c>
      <c r="F233" s="67" t="s">
        <v>286</v>
      </c>
      <c r="G233" s="67" t="s">
        <v>202</v>
      </c>
      <c r="H233" s="67" t="s">
        <v>51</v>
      </c>
      <c r="I233" s="35">
        <v>0</v>
      </c>
      <c r="J233" s="35">
        <v>15298.339999999967</v>
      </c>
      <c r="K233" s="110">
        <v>0</v>
      </c>
      <c r="L233" s="111">
        <v>0</v>
      </c>
      <c r="M233" s="111">
        <v>-15298.339999999967</v>
      </c>
      <c r="N233" s="111">
        <v>740816.88300000003</v>
      </c>
    </row>
    <row r="234" spans="1:14" s="103" customFormat="1" ht="15" customHeight="1" x14ac:dyDescent="0.25">
      <c r="A234" s="66">
        <v>2019</v>
      </c>
      <c r="B234" s="67" t="s">
        <v>41</v>
      </c>
      <c r="C234" s="68">
        <v>1</v>
      </c>
      <c r="D234" s="68">
        <v>0</v>
      </c>
      <c r="E234" s="68">
        <v>0</v>
      </c>
      <c r="F234" s="67" t="s">
        <v>287</v>
      </c>
      <c r="G234" s="67" t="s">
        <v>183</v>
      </c>
      <c r="H234" s="67" t="s">
        <v>17</v>
      </c>
      <c r="I234" s="35">
        <v>0</v>
      </c>
      <c r="J234" s="35">
        <v>0</v>
      </c>
      <c r="K234" s="110">
        <v>0</v>
      </c>
      <c r="L234" s="111">
        <v>0</v>
      </c>
      <c r="M234" s="111">
        <v>-700</v>
      </c>
      <c r="N234" s="111">
        <v>365800</v>
      </c>
    </row>
    <row r="235" spans="1:14" s="103" customFormat="1" ht="15" customHeight="1" x14ac:dyDescent="0.25">
      <c r="A235" s="129">
        <v>2019</v>
      </c>
      <c r="B235" s="67" t="s">
        <v>41</v>
      </c>
      <c r="C235" s="68">
        <v>1</v>
      </c>
      <c r="D235" s="68">
        <v>0</v>
      </c>
      <c r="E235" s="68">
        <v>0</v>
      </c>
      <c r="F235" s="67" t="s">
        <v>287</v>
      </c>
      <c r="G235" s="67" t="s">
        <v>184</v>
      </c>
      <c r="H235" s="67" t="s">
        <v>17</v>
      </c>
      <c r="I235" s="35">
        <v>0</v>
      </c>
      <c r="J235" s="35">
        <v>0</v>
      </c>
      <c r="K235" s="35">
        <v>0</v>
      </c>
      <c r="L235" s="111">
        <v>0</v>
      </c>
      <c r="M235" s="111">
        <v>-700</v>
      </c>
      <c r="N235" s="111">
        <v>355100</v>
      </c>
    </row>
    <row r="236" spans="1:14" s="103" customFormat="1" ht="15" customHeight="1" x14ac:dyDescent="0.25">
      <c r="A236" s="129">
        <v>2019</v>
      </c>
      <c r="B236" s="67" t="s">
        <v>42</v>
      </c>
      <c r="C236" s="68">
        <v>1</v>
      </c>
      <c r="D236" s="68">
        <v>1</v>
      </c>
      <c r="E236" s="68">
        <v>0</v>
      </c>
      <c r="F236" s="67" t="s">
        <v>281</v>
      </c>
      <c r="G236" s="67" t="s">
        <v>210</v>
      </c>
      <c r="H236" s="67" t="s">
        <v>46</v>
      </c>
      <c r="I236" s="110">
        <v>0</v>
      </c>
      <c r="J236" s="35">
        <v>52631.578950000003</v>
      </c>
      <c r="K236" s="110">
        <v>3299.1011800000001</v>
      </c>
      <c r="L236" s="111">
        <v>0</v>
      </c>
      <c r="M236" s="111">
        <v>0</v>
      </c>
      <c r="N236" s="111">
        <v>105263.15785</v>
      </c>
    </row>
    <row r="237" spans="1:14" s="103" customFormat="1" ht="15" customHeight="1" x14ac:dyDescent="0.25">
      <c r="A237" s="129">
        <v>2019</v>
      </c>
      <c r="B237" s="67" t="s">
        <v>42</v>
      </c>
      <c r="C237" s="68">
        <v>1</v>
      </c>
      <c r="D237" s="68">
        <v>1</v>
      </c>
      <c r="E237" s="68">
        <v>0</v>
      </c>
      <c r="F237" s="67" t="s">
        <v>281</v>
      </c>
      <c r="G237" s="67" t="s">
        <v>210</v>
      </c>
      <c r="H237" s="67" t="s">
        <v>49</v>
      </c>
      <c r="I237" s="35">
        <v>0</v>
      </c>
      <c r="J237" s="35">
        <v>0</v>
      </c>
      <c r="K237" s="35">
        <v>0</v>
      </c>
      <c r="L237" s="111">
        <v>0</v>
      </c>
      <c r="M237" s="111">
        <v>0</v>
      </c>
      <c r="N237" s="111">
        <v>6250.0010000000002</v>
      </c>
    </row>
    <row r="238" spans="1:14" s="103" customFormat="1" ht="15" customHeight="1" x14ac:dyDescent="0.25">
      <c r="A238" s="129">
        <v>2019</v>
      </c>
      <c r="B238" s="67" t="s">
        <v>42</v>
      </c>
      <c r="C238" s="68">
        <v>1</v>
      </c>
      <c r="D238" s="68">
        <v>1</v>
      </c>
      <c r="E238" s="68">
        <v>0</v>
      </c>
      <c r="F238" s="67" t="s">
        <v>281</v>
      </c>
      <c r="G238" s="67" t="s">
        <v>210</v>
      </c>
      <c r="H238" s="67" t="s">
        <v>13</v>
      </c>
      <c r="I238" s="35">
        <v>0</v>
      </c>
      <c r="J238" s="35">
        <v>0</v>
      </c>
      <c r="K238" s="35">
        <v>0</v>
      </c>
      <c r="L238" s="111">
        <v>0</v>
      </c>
      <c r="M238" s="111">
        <v>0</v>
      </c>
      <c r="N238" s="111">
        <v>0</v>
      </c>
    </row>
    <row r="239" spans="1:14" s="103" customFormat="1" ht="15" customHeight="1" x14ac:dyDescent="0.25">
      <c r="A239" s="129">
        <v>2019</v>
      </c>
      <c r="B239" s="67" t="s">
        <v>42</v>
      </c>
      <c r="C239" s="68">
        <v>1</v>
      </c>
      <c r="D239" s="68">
        <v>1</v>
      </c>
      <c r="E239" s="68">
        <v>1</v>
      </c>
      <c r="F239" s="67" t="s">
        <v>282</v>
      </c>
      <c r="G239" s="67" t="s">
        <v>14</v>
      </c>
      <c r="H239" s="67" t="s">
        <v>69</v>
      </c>
      <c r="I239" s="35">
        <v>0</v>
      </c>
      <c r="J239" s="35">
        <v>9397.3845099999999</v>
      </c>
      <c r="K239" s="35">
        <v>7127.5554499999998</v>
      </c>
      <c r="L239" s="111">
        <v>0</v>
      </c>
      <c r="M239" s="111">
        <v>230.91045000007944</v>
      </c>
      <c r="N239" s="111">
        <v>2807873.2858600002</v>
      </c>
    </row>
    <row r="240" spans="1:14" s="103" customFormat="1" ht="15" customHeight="1" x14ac:dyDescent="0.25">
      <c r="A240" s="129">
        <v>2019</v>
      </c>
      <c r="B240" s="67" t="s">
        <v>42</v>
      </c>
      <c r="C240" s="68">
        <v>1</v>
      </c>
      <c r="D240" s="68">
        <v>1</v>
      </c>
      <c r="E240" s="68">
        <v>0</v>
      </c>
      <c r="F240" s="67" t="s">
        <v>282</v>
      </c>
      <c r="G240" s="67" t="s">
        <v>14</v>
      </c>
      <c r="H240" s="67" t="s">
        <v>15</v>
      </c>
      <c r="I240" s="35">
        <v>0</v>
      </c>
      <c r="J240" s="35">
        <v>0</v>
      </c>
      <c r="K240" s="35">
        <v>0</v>
      </c>
      <c r="L240" s="111">
        <v>0</v>
      </c>
      <c r="M240" s="111">
        <v>0</v>
      </c>
      <c r="N240" s="111">
        <v>0</v>
      </c>
    </row>
    <row r="241" spans="1:14" s="103" customFormat="1" ht="15" customHeight="1" x14ac:dyDescent="0.25">
      <c r="A241" s="129">
        <v>2019</v>
      </c>
      <c r="B241" s="67" t="s">
        <v>42</v>
      </c>
      <c r="C241" s="68">
        <v>1</v>
      </c>
      <c r="D241" s="68">
        <v>1</v>
      </c>
      <c r="E241" s="68">
        <v>0</v>
      </c>
      <c r="F241" s="67" t="s">
        <v>282</v>
      </c>
      <c r="G241" s="67" t="s">
        <v>14</v>
      </c>
      <c r="H241" s="67" t="s">
        <v>46</v>
      </c>
      <c r="I241" s="35">
        <v>0</v>
      </c>
      <c r="J241" s="35">
        <v>0</v>
      </c>
      <c r="K241" s="35">
        <v>0</v>
      </c>
      <c r="L241" s="111">
        <v>0</v>
      </c>
      <c r="M241" s="111">
        <v>0</v>
      </c>
      <c r="N241" s="111">
        <v>420500</v>
      </c>
    </row>
    <row r="242" spans="1:14" s="103" customFormat="1" ht="15" customHeight="1" x14ac:dyDescent="0.25">
      <c r="A242" s="129">
        <v>2019</v>
      </c>
      <c r="B242" s="67" t="s">
        <v>42</v>
      </c>
      <c r="C242" s="68">
        <v>1</v>
      </c>
      <c r="D242" s="68">
        <v>1</v>
      </c>
      <c r="E242" s="68">
        <v>0</v>
      </c>
      <c r="F242" s="67" t="s">
        <v>282</v>
      </c>
      <c r="G242" s="67" t="s">
        <v>14</v>
      </c>
      <c r="H242" s="67" t="s">
        <v>61</v>
      </c>
      <c r="I242" s="35">
        <v>0</v>
      </c>
      <c r="J242" s="35">
        <v>0</v>
      </c>
      <c r="K242" s="35">
        <v>0</v>
      </c>
      <c r="L242" s="111">
        <v>0</v>
      </c>
      <c r="M242" s="111">
        <v>0</v>
      </c>
      <c r="N242" s="111">
        <v>23500</v>
      </c>
    </row>
    <row r="243" spans="1:14" s="103" customFormat="1" ht="15" customHeight="1" x14ac:dyDescent="0.25">
      <c r="A243" s="129">
        <v>2019</v>
      </c>
      <c r="B243" s="67" t="s">
        <v>42</v>
      </c>
      <c r="C243" s="68">
        <v>1</v>
      </c>
      <c r="D243" s="68">
        <v>1</v>
      </c>
      <c r="E243" s="68">
        <v>0</v>
      </c>
      <c r="F243" s="67" t="s">
        <v>282</v>
      </c>
      <c r="G243" s="67" t="s">
        <v>14</v>
      </c>
      <c r="H243" s="67" t="s">
        <v>49</v>
      </c>
      <c r="I243" s="35">
        <v>0</v>
      </c>
      <c r="J243" s="35">
        <v>4642.3173999999999</v>
      </c>
      <c r="K243" s="35">
        <v>1380.00944</v>
      </c>
      <c r="L243" s="111">
        <v>0</v>
      </c>
      <c r="M243" s="111">
        <v>0</v>
      </c>
      <c r="N243" s="111">
        <v>96213.648990000002</v>
      </c>
    </row>
    <row r="244" spans="1:14" s="103" customFormat="1" ht="15" customHeight="1" x14ac:dyDescent="0.25">
      <c r="A244" s="129">
        <v>2019</v>
      </c>
      <c r="B244" s="67" t="s">
        <v>42</v>
      </c>
      <c r="C244" s="68">
        <v>1</v>
      </c>
      <c r="D244" s="68">
        <v>1</v>
      </c>
      <c r="E244" s="68">
        <v>1</v>
      </c>
      <c r="F244" s="67" t="s">
        <v>87</v>
      </c>
      <c r="G244" s="67" t="s">
        <v>283</v>
      </c>
      <c r="H244" s="67" t="s">
        <v>69</v>
      </c>
      <c r="I244" s="35">
        <v>24132.942129999999</v>
      </c>
      <c r="J244" s="35">
        <v>223189.45929</v>
      </c>
      <c r="K244" s="35">
        <v>105745.7227</v>
      </c>
      <c r="L244" s="111">
        <v>0</v>
      </c>
      <c r="M244" s="111">
        <v>-5006.6234599997406</v>
      </c>
      <c r="N244" s="111">
        <v>6357292.8422799995</v>
      </c>
    </row>
    <row r="245" spans="1:14" s="103" customFormat="1" ht="15" customHeight="1" x14ac:dyDescent="0.25">
      <c r="A245" s="129">
        <v>2019</v>
      </c>
      <c r="B245" s="67" t="s">
        <v>42</v>
      </c>
      <c r="C245" s="68">
        <v>1</v>
      </c>
      <c r="D245" s="68">
        <v>1</v>
      </c>
      <c r="E245" s="68">
        <v>0</v>
      </c>
      <c r="F245" s="67" t="s">
        <v>87</v>
      </c>
      <c r="G245" s="67" t="s">
        <v>283</v>
      </c>
      <c r="H245" s="67" t="s">
        <v>47</v>
      </c>
      <c r="I245" s="35">
        <v>0</v>
      </c>
      <c r="J245" s="35">
        <v>0</v>
      </c>
      <c r="K245" s="35">
        <v>0</v>
      </c>
      <c r="L245" s="111">
        <v>0</v>
      </c>
      <c r="M245" s="111">
        <v>0</v>
      </c>
      <c r="N245" s="111">
        <v>104406.31956</v>
      </c>
    </row>
    <row r="246" spans="1:14" s="103" customFormat="1" ht="15" customHeight="1" x14ac:dyDescent="0.25">
      <c r="A246" s="129">
        <v>2019</v>
      </c>
      <c r="B246" s="67" t="s">
        <v>42</v>
      </c>
      <c r="C246" s="68">
        <v>1</v>
      </c>
      <c r="D246" s="68">
        <v>1</v>
      </c>
      <c r="E246" s="68">
        <v>0</v>
      </c>
      <c r="F246" s="67" t="s">
        <v>87</v>
      </c>
      <c r="G246" s="67" t="s">
        <v>283</v>
      </c>
      <c r="H246" s="67" t="s">
        <v>9</v>
      </c>
      <c r="I246" s="35">
        <v>0</v>
      </c>
      <c r="J246" s="35">
        <v>0</v>
      </c>
      <c r="K246" s="35">
        <v>0</v>
      </c>
      <c r="L246" s="111">
        <v>0</v>
      </c>
      <c r="M246" s="111">
        <v>0</v>
      </c>
      <c r="N246" s="111">
        <v>0</v>
      </c>
    </row>
    <row r="247" spans="1:14" s="103" customFormat="1" ht="15" customHeight="1" x14ac:dyDescent="0.25">
      <c r="A247" s="129">
        <v>2019</v>
      </c>
      <c r="B247" s="67" t="s">
        <v>42</v>
      </c>
      <c r="C247" s="68">
        <v>1</v>
      </c>
      <c r="D247" s="68">
        <v>0</v>
      </c>
      <c r="E247" s="68">
        <v>0</v>
      </c>
      <c r="F247" s="67" t="s">
        <v>87</v>
      </c>
      <c r="G247" s="67" t="s">
        <v>283</v>
      </c>
      <c r="H247" s="67" t="s">
        <v>17</v>
      </c>
      <c r="I247" s="35">
        <v>0</v>
      </c>
      <c r="J247" s="35">
        <v>0</v>
      </c>
      <c r="K247" s="35">
        <v>0</v>
      </c>
      <c r="L247" s="111">
        <v>0</v>
      </c>
      <c r="M247" s="111">
        <v>0</v>
      </c>
      <c r="N247" s="111">
        <v>0</v>
      </c>
    </row>
    <row r="248" spans="1:14" s="103" customFormat="1" ht="15" customHeight="1" x14ac:dyDescent="0.25">
      <c r="A248" s="129">
        <v>2019</v>
      </c>
      <c r="B248" s="67" t="s">
        <v>42</v>
      </c>
      <c r="C248" s="68">
        <v>1</v>
      </c>
      <c r="D248" s="68">
        <v>1</v>
      </c>
      <c r="E248" s="68">
        <v>1</v>
      </c>
      <c r="F248" s="67" t="s">
        <v>87</v>
      </c>
      <c r="G248" s="67" t="s">
        <v>283</v>
      </c>
      <c r="H248" s="67" t="s">
        <v>16</v>
      </c>
      <c r="I248" s="35">
        <v>0</v>
      </c>
      <c r="J248" s="35">
        <v>0</v>
      </c>
      <c r="K248" s="35">
        <v>0</v>
      </c>
      <c r="L248" s="111">
        <v>0</v>
      </c>
      <c r="M248" s="111">
        <v>-24.754790000000185</v>
      </c>
      <c r="N248" s="111">
        <v>1883.2942599999999</v>
      </c>
    </row>
    <row r="249" spans="1:14" s="103" customFormat="1" ht="15" customHeight="1" x14ac:dyDescent="0.25">
      <c r="A249" s="129">
        <v>2019</v>
      </c>
      <c r="B249" s="67" t="s">
        <v>42</v>
      </c>
      <c r="C249" s="68">
        <v>1</v>
      </c>
      <c r="D249" s="68">
        <v>1</v>
      </c>
      <c r="E249" s="68">
        <v>0</v>
      </c>
      <c r="F249" s="67" t="s">
        <v>87</v>
      </c>
      <c r="G249" s="67" t="s">
        <v>283</v>
      </c>
      <c r="H249" s="67" t="s">
        <v>18</v>
      </c>
      <c r="I249" s="35">
        <v>0</v>
      </c>
      <c r="J249" s="35">
        <v>0</v>
      </c>
      <c r="K249" s="35">
        <v>0</v>
      </c>
      <c r="L249" s="111">
        <v>0</v>
      </c>
      <c r="M249" s="111">
        <v>0</v>
      </c>
      <c r="N249" s="111">
        <v>0</v>
      </c>
    </row>
    <row r="250" spans="1:14" s="103" customFormat="1" ht="15" customHeight="1" x14ac:dyDescent="0.25">
      <c r="A250" s="129">
        <v>2019</v>
      </c>
      <c r="B250" s="67" t="s">
        <v>42</v>
      </c>
      <c r="C250" s="68">
        <v>1</v>
      </c>
      <c r="D250" s="68">
        <v>1</v>
      </c>
      <c r="E250" s="68">
        <v>0</v>
      </c>
      <c r="F250" s="67" t="s">
        <v>87</v>
      </c>
      <c r="G250" s="67" t="s">
        <v>283</v>
      </c>
      <c r="H250" s="67" t="s">
        <v>19</v>
      </c>
      <c r="I250" s="35">
        <v>0</v>
      </c>
      <c r="J250" s="35">
        <v>0</v>
      </c>
      <c r="K250" s="35">
        <v>0</v>
      </c>
      <c r="L250" s="111">
        <v>0</v>
      </c>
      <c r="M250" s="111">
        <v>-7.8217499999999518</v>
      </c>
      <c r="N250" s="111">
        <v>595.06338000000005</v>
      </c>
    </row>
    <row r="251" spans="1:14" s="103" customFormat="1" ht="15" customHeight="1" x14ac:dyDescent="0.25">
      <c r="A251" s="129">
        <v>2019</v>
      </c>
      <c r="B251" s="67" t="s">
        <v>42</v>
      </c>
      <c r="C251" s="68">
        <v>1</v>
      </c>
      <c r="D251" s="68">
        <v>1</v>
      </c>
      <c r="E251" s="68">
        <v>0</v>
      </c>
      <c r="F251" s="67" t="s">
        <v>87</v>
      </c>
      <c r="G251" s="67" t="s">
        <v>283</v>
      </c>
      <c r="H251" s="67" t="s">
        <v>70</v>
      </c>
      <c r="I251" s="35">
        <v>0</v>
      </c>
      <c r="J251" s="35">
        <v>0</v>
      </c>
      <c r="K251" s="35">
        <v>0</v>
      </c>
      <c r="L251" s="111">
        <v>0</v>
      </c>
      <c r="M251" s="111">
        <v>-214.49268999999913</v>
      </c>
      <c r="N251" s="111">
        <v>105318.16749000001</v>
      </c>
    </row>
    <row r="252" spans="1:14" s="103" customFormat="1" ht="15" customHeight="1" x14ac:dyDescent="0.25">
      <c r="A252" s="129">
        <v>2019</v>
      </c>
      <c r="B252" s="67" t="s">
        <v>42</v>
      </c>
      <c r="C252" s="68">
        <v>1</v>
      </c>
      <c r="D252" s="68">
        <v>1</v>
      </c>
      <c r="E252" s="68">
        <v>0</v>
      </c>
      <c r="F252" s="67" t="s">
        <v>87</v>
      </c>
      <c r="G252" s="67" t="s">
        <v>283</v>
      </c>
      <c r="H252" s="67" t="s">
        <v>20</v>
      </c>
      <c r="I252" s="35">
        <v>0</v>
      </c>
      <c r="J252" s="35">
        <v>3503.17173</v>
      </c>
      <c r="K252" s="35">
        <v>1113.15229</v>
      </c>
      <c r="L252" s="111">
        <v>0</v>
      </c>
      <c r="M252" s="111">
        <v>0</v>
      </c>
      <c r="N252" s="111">
        <v>21865.82358</v>
      </c>
    </row>
    <row r="253" spans="1:14" s="103" customFormat="1" ht="15" customHeight="1" x14ac:dyDescent="0.25">
      <c r="A253" s="129">
        <v>2019</v>
      </c>
      <c r="B253" s="67" t="s">
        <v>42</v>
      </c>
      <c r="C253" s="68">
        <v>1</v>
      </c>
      <c r="D253" s="68">
        <v>1</v>
      </c>
      <c r="E253" s="68">
        <v>0</v>
      </c>
      <c r="F253" s="67" t="s">
        <v>87</v>
      </c>
      <c r="G253" s="67" t="s">
        <v>283</v>
      </c>
      <c r="H253" s="67" t="s">
        <v>21</v>
      </c>
      <c r="I253" s="35">
        <v>0</v>
      </c>
      <c r="J253" s="35">
        <v>0</v>
      </c>
      <c r="K253" s="35">
        <v>1.49979</v>
      </c>
      <c r="L253" s="111">
        <v>0</v>
      </c>
      <c r="M253" s="111">
        <v>-809.1632399999944</v>
      </c>
      <c r="N253" s="111">
        <v>71206.364509999999</v>
      </c>
    </row>
    <row r="254" spans="1:14" s="103" customFormat="1" ht="15" customHeight="1" x14ac:dyDescent="0.25">
      <c r="A254" s="129">
        <v>2019</v>
      </c>
      <c r="B254" s="67" t="s">
        <v>42</v>
      </c>
      <c r="C254" s="68">
        <v>1</v>
      </c>
      <c r="D254" s="68">
        <v>1</v>
      </c>
      <c r="E254" s="68">
        <v>0</v>
      </c>
      <c r="F254" s="67" t="s">
        <v>87</v>
      </c>
      <c r="G254" s="67" t="s">
        <v>283</v>
      </c>
      <c r="H254" s="67" t="s">
        <v>10</v>
      </c>
      <c r="I254" s="35">
        <v>0</v>
      </c>
      <c r="J254" s="35">
        <v>0</v>
      </c>
      <c r="K254" s="35">
        <v>0</v>
      </c>
      <c r="L254" s="111">
        <v>0</v>
      </c>
      <c r="M254" s="111">
        <v>0</v>
      </c>
      <c r="N254" s="111">
        <v>24009.582190000001</v>
      </c>
    </row>
    <row r="255" spans="1:14" s="103" customFormat="1" ht="15" customHeight="1" x14ac:dyDescent="0.25">
      <c r="A255" s="129">
        <v>2019</v>
      </c>
      <c r="B255" s="67" t="s">
        <v>42</v>
      </c>
      <c r="C255" s="68">
        <v>1</v>
      </c>
      <c r="D255" s="68">
        <v>1</v>
      </c>
      <c r="E255" s="68">
        <v>0</v>
      </c>
      <c r="F255" s="67" t="s">
        <v>87</v>
      </c>
      <c r="G255" s="67" t="s">
        <v>283</v>
      </c>
      <c r="H255" s="67" t="s">
        <v>30</v>
      </c>
      <c r="I255" s="35">
        <v>14014.01132</v>
      </c>
      <c r="J255" s="35">
        <v>0</v>
      </c>
      <c r="K255" s="35">
        <v>0</v>
      </c>
      <c r="L255" s="111">
        <v>0</v>
      </c>
      <c r="M255" s="111">
        <v>1.8189894035458565E-12</v>
      </c>
      <c r="N255" s="111">
        <v>44807.770920000003</v>
      </c>
    </row>
    <row r="256" spans="1:14" s="103" customFormat="1" ht="15" customHeight="1" x14ac:dyDescent="0.25">
      <c r="A256" s="129">
        <v>2019</v>
      </c>
      <c r="B256" s="67" t="s">
        <v>42</v>
      </c>
      <c r="C256" s="68">
        <v>1</v>
      </c>
      <c r="D256" s="68">
        <v>1</v>
      </c>
      <c r="E256" s="68">
        <v>0</v>
      </c>
      <c r="F256" s="67" t="s">
        <v>87</v>
      </c>
      <c r="G256" s="67" t="s">
        <v>283</v>
      </c>
      <c r="H256" s="67" t="s">
        <v>50</v>
      </c>
      <c r="I256" s="35">
        <v>0</v>
      </c>
      <c r="J256" s="35">
        <v>0</v>
      </c>
      <c r="K256" s="35">
        <v>0</v>
      </c>
      <c r="L256" s="111">
        <v>0</v>
      </c>
      <c r="M256" s="111">
        <v>-30.974999999999909</v>
      </c>
      <c r="N256" s="111">
        <v>2356.5149999999999</v>
      </c>
    </row>
    <row r="257" spans="1:14" s="103" customFormat="1" ht="15" customHeight="1" x14ac:dyDescent="0.25">
      <c r="A257" s="129">
        <v>2019</v>
      </c>
      <c r="B257" s="67" t="s">
        <v>42</v>
      </c>
      <c r="C257" s="68">
        <v>1</v>
      </c>
      <c r="D257" s="68">
        <v>1</v>
      </c>
      <c r="E257" s="68">
        <v>1</v>
      </c>
      <c r="F257" s="67" t="s">
        <v>209</v>
      </c>
      <c r="G257" s="67" t="s">
        <v>2</v>
      </c>
      <c r="H257" s="67" t="s">
        <v>69</v>
      </c>
      <c r="I257" s="35">
        <v>0</v>
      </c>
      <c r="J257" s="35">
        <v>105.35829</v>
      </c>
      <c r="K257" s="35">
        <v>2.3705599999999998</v>
      </c>
      <c r="L257" s="111">
        <v>0</v>
      </c>
      <c r="M257" s="111">
        <v>0</v>
      </c>
      <c r="N257" s="111">
        <v>1750.1548</v>
      </c>
    </row>
    <row r="258" spans="1:14" s="103" customFormat="1" ht="15" customHeight="1" x14ac:dyDescent="0.25">
      <c r="A258" s="129">
        <v>2019</v>
      </c>
      <c r="B258" s="67" t="s">
        <v>42</v>
      </c>
      <c r="C258" s="68">
        <v>1</v>
      </c>
      <c r="D258" s="68">
        <v>1</v>
      </c>
      <c r="E258" s="68">
        <v>1</v>
      </c>
      <c r="F258" s="67" t="s">
        <v>209</v>
      </c>
      <c r="G258" s="67" t="s">
        <v>8</v>
      </c>
      <c r="H258" s="67" t="s">
        <v>69</v>
      </c>
      <c r="I258" s="35">
        <v>0</v>
      </c>
      <c r="J258" s="35">
        <v>0</v>
      </c>
      <c r="K258" s="35">
        <v>0</v>
      </c>
      <c r="L258" s="111">
        <v>0</v>
      </c>
      <c r="M258" s="111">
        <v>-324.89478999999847</v>
      </c>
      <c r="N258" s="111">
        <v>38295.233639999999</v>
      </c>
    </row>
    <row r="259" spans="1:14" s="103" customFormat="1" ht="15" customHeight="1" x14ac:dyDescent="0.25">
      <c r="A259" s="129">
        <v>2019</v>
      </c>
      <c r="B259" s="67" t="s">
        <v>42</v>
      </c>
      <c r="C259" s="68">
        <v>1</v>
      </c>
      <c r="D259" s="68">
        <v>1</v>
      </c>
      <c r="E259" s="68">
        <v>1</v>
      </c>
      <c r="F259" s="67" t="s">
        <v>209</v>
      </c>
      <c r="G259" s="67" t="s">
        <v>7</v>
      </c>
      <c r="H259" s="67" t="s">
        <v>69</v>
      </c>
      <c r="I259" s="35">
        <v>0</v>
      </c>
      <c r="J259" s="35">
        <v>0</v>
      </c>
      <c r="K259" s="35">
        <v>0</v>
      </c>
      <c r="L259" s="111">
        <v>0</v>
      </c>
      <c r="M259" s="111">
        <v>0</v>
      </c>
      <c r="N259" s="111">
        <v>368800</v>
      </c>
    </row>
    <row r="260" spans="1:14" s="103" customFormat="1" ht="15" customHeight="1" x14ac:dyDescent="0.25">
      <c r="A260" s="129">
        <v>2019</v>
      </c>
      <c r="B260" s="67" t="s">
        <v>42</v>
      </c>
      <c r="C260" s="68">
        <v>1</v>
      </c>
      <c r="D260" s="68">
        <v>1</v>
      </c>
      <c r="E260" s="68">
        <v>1</v>
      </c>
      <c r="F260" s="67" t="s">
        <v>209</v>
      </c>
      <c r="G260" s="67" t="s">
        <v>63</v>
      </c>
      <c r="H260" s="67" t="s">
        <v>69</v>
      </c>
      <c r="I260" s="35">
        <v>651682.27541999996</v>
      </c>
      <c r="J260" s="35">
        <v>0</v>
      </c>
      <c r="K260" s="35">
        <v>3266.7400200000002</v>
      </c>
      <c r="L260" s="111">
        <v>0</v>
      </c>
      <c r="M260" s="111">
        <v>303.59758000005968</v>
      </c>
      <c r="N260" s="111">
        <v>651985.87300000002</v>
      </c>
    </row>
    <row r="261" spans="1:14" s="103" customFormat="1" ht="15" customHeight="1" x14ac:dyDescent="0.25">
      <c r="A261" s="129">
        <v>2019</v>
      </c>
      <c r="B261" s="67" t="s">
        <v>42</v>
      </c>
      <c r="C261" s="68">
        <v>1</v>
      </c>
      <c r="D261" s="68">
        <v>1</v>
      </c>
      <c r="E261" s="68">
        <v>1</v>
      </c>
      <c r="F261" s="67" t="s">
        <v>211</v>
      </c>
      <c r="G261" s="67" t="s">
        <v>71</v>
      </c>
      <c r="H261" s="67" t="s">
        <v>69</v>
      </c>
      <c r="I261" s="35">
        <v>0</v>
      </c>
      <c r="J261" s="35">
        <v>0</v>
      </c>
      <c r="K261" s="35">
        <v>45</v>
      </c>
      <c r="L261" s="111">
        <v>0</v>
      </c>
      <c r="M261" s="111">
        <v>0</v>
      </c>
      <c r="N261" s="111">
        <v>12343</v>
      </c>
    </row>
    <row r="262" spans="1:14" s="103" customFormat="1" ht="15" customHeight="1" x14ac:dyDescent="0.25">
      <c r="A262" s="129">
        <v>2019</v>
      </c>
      <c r="B262" s="67" t="s">
        <v>42</v>
      </c>
      <c r="C262" s="68">
        <v>1</v>
      </c>
      <c r="D262" s="68">
        <v>1</v>
      </c>
      <c r="E262" s="68">
        <v>1</v>
      </c>
      <c r="F262" s="67" t="s">
        <v>211</v>
      </c>
      <c r="G262" s="67" t="s">
        <v>73</v>
      </c>
      <c r="H262" s="67" t="s">
        <v>69</v>
      </c>
      <c r="I262" s="35">
        <v>0</v>
      </c>
      <c r="J262" s="35">
        <v>0</v>
      </c>
      <c r="K262" s="35">
        <v>0</v>
      </c>
      <c r="L262" s="111">
        <v>0</v>
      </c>
      <c r="M262" s="111">
        <v>0</v>
      </c>
      <c r="N262" s="111">
        <v>50183</v>
      </c>
    </row>
    <row r="263" spans="1:14" s="103" customFormat="1" ht="15" customHeight="1" x14ac:dyDescent="0.25">
      <c r="A263" s="129">
        <v>2019</v>
      </c>
      <c r="B263" s="67" t="s">
        <v>42</v>
      </c>
      <c r="C263" s="68">
        <v>1</v>
      </c>
      <c r="D263" s="68">
        <v>1</v>
      </c>
      <c r="E263" s="68">
        <v>1</v>
      </c>
      <c r="F263" s="67" t="s">
        <v>211</v>
      </c>
      <c r="G263" s="67" t="s">
        <v>86</v>
      </c>
      <c r="H263" s="67" t="s">
        <v>69</v>
      </c>
      <c r="I263" s="35">
        <v>0</v>
      </c>
      <c r="J263" s="35">
        <v>0</v>
      </c>
      <c r="K263" s="35">
        <v>0</v>
      </c>
      <c r="L263" s="111">
        <v>0</v>
      </c>
      <c r="M263" s="111">
        <v>0</v>
      </c>
      <c r="N263" s="111">
        <v>0</v>
      </c>
    </row>
    <row r="264" spans="1:14" s="103" customFormat="1" ht="15" customHeight="1" x14ac:dyDescent="0.25">
      <c r="A264" s="129">
        <v>2019</v>
      </c>
      <c r="B264" s="67" t="s">
        <v>42</v>
      </c>
      <c r="C264" s="68">
        <v>1</v>
      </c>
      <c r="D264" s="68">
        <v>1</v>
      </c>
      <c r="E264" s="68">
        <v>1</v>
      </c>
      <c r="F264" s="67" t="s">
        <v>209</v>
      </c>
      <c r="G264" s="67" t="s">
        <v>5</v>
      </c>
      <c r="H264" s="67" t="s">
        <v>69</v>
      </c>
      <c r="I264" s="35">
        <v>-225.32435000000001</v>
      </c>
      <c r="J264" s="35">
        <v>9042.7775500000007</v>
      </c>
      <c r="K264" s="35">
        <v>4351.3795700000001</v>
      </c>
      <c r="L264" s="111">
        <v>0</v>
      </c>
      <c r="M264" s="111">
        <v>180.27684000028967</v>
      </c>
      <c r="N264" s="111">
        <v>4742236.6378800003</v>
      </c>
    </row>
    <row r="265" spans="1:14" s="103" customFormat="1" ht="15" customHeight="1" x14ac:dyDescent="0.25">
      <c r="A265" s="129">
        <v>2019</v>
      </c>
      <c r="B265" s="67" t="s">
        <v>42</v>
      </c>
      <c r="C265" s="68">
        <v>1</v>
      </c>
      <c r="D265" s="68">
        <v>1</v>
      </c>
      <c r="E265" s="68">
        <v>0</v>
      </c>
      <c r="F265" s="67" t="s">
        <v>209</v>
      </c>
      <c r="G265" s="67" t="s">
        <v>5</v>
      </c>
      <c r="H265" s="67" t="s">
        <v>9</v>
      </c>
      <c r="I265" s="35">
        <v>0</v>
      </c>
      <c r="J265" s="35">
        <v>1191.6741400000001</v>
      </c>
      <c r="K265" s="35">
        <v>377.12083999999999</v>
      </c>
      <c r="L265" s="111">
        <v>127.42774</v>
      </c>
      <c r="M265" s="111">
        <v>0</v>
      </c>
      <c r="N265" s="111">
        <v>25011.019479999999</v>
      </c>
    </row>
    <row r="266" spans="1:14" s="103" customFormat="1" ht="15" customHeight="1" x14ac:dyDescent="0.25">
      <c r="A266" s="129">
        <v>2019</v>
      </c>
      <c r="B266" s="67" t="s">
        <v>42</v>
      </c>
      <c r="C266" s="68">
        <v>1</v>
      </c>
      <c r="D266" s="68">
        <v>0</v>
      </c>
      <c r="E266" s="68">
        <v>0</v>
      </c>
      <c r="F266" s="67" t="s">
        <v>209</v>
      </c>
      <c r="G266" s="67" t="s">
        <v>5</v>
      </c>
      <c r="H266" s="67" t="s">
        <v>22</v>
      </c>
      <c r="I266" s="35">
        <v>0</v>
      </c>
      <c r="J266" s="35">
        <v>0</v>
      </c>
      <c r="K266" s="35">
        <v>0</v>
      </c>
      <c r="L266" s="111">
        <v>0</v>
      </c>
      <c r="M266" s="111">
        <v>-1.8000000000029104E-4</v>
      </c>
      <c r="N266" s="111">
        <v>1020.94</v>
      </c>
    </row>
    <row r="267" spans="1:14" s="103" customFormat="1" ht="15" customHeight="1" x14ac:dyDescent="0.25">
      <c r="A267" s="129">
        <v>2019</v>
      </c>
      <c r="B267" s="67" t="s">
        <v>42</v>
      </c>
      <c r="C267" s="68">
        <v>1</v>
      </c>
      <c r="D267" s="68">
        <v>0</v>
      </c>
      <c r="E267" s="68">
        <v>0</v>
      </c>
      <c r="F267" s="67" t="s">
        <v>209</v>
      </c>
      <c r="G267" s="67" t="s">
        <v>5</v>
      </c>
      <c r="H267" s="67" t="s">
        <v>23</v>
      </c>
      <c r="I267" s="35">
        <v>0</v>
      </c>
      <c r="J267" s="35">
        <v>0</v>
      </c>
      <c r="K267" s="35">
        <v>0</v>
      </c>
      <c r="L267" s="111">
        <v>0</v>
      </c>
      <c r="M267" s="111">
        <v>0</v>
      </c>
      <c r="N267" s="111">
        <v>0</v>
      </c>
    </row>
    <row r="268" spans="1:14" s="103" customFormat="1" ht="15" customHeight="1" x14ac:dyDescent="0.25">
      <c r="A268" s="129">
        <v>2019</v>
      </c>
      <c r="B268" s="67" t="s">
        <v>42</v>
      </c>
      <c r="C268" s="68">
        <v>1</v>
      </c>
      <c r="D268" s="68">
        <v>0</v>
      </c>
      <c r="E268" s="68">
        <v>0</v>
      </c>
      <c r="F268" s="67" t="s">
        <v>209</v>
      </c>
      <c r="G268" s="67" t="s">
        <v>5</v>
      </c>
      <c r="H268" s="67" t="s">
        <v>24</v>
      </c>
      <c r="I268" s="35">
        <v>0</v>
      </c>
      <c r="J268" s="35">
        <v>0</v>
      </c>
      <c r="K268" s="35">
        <v>0</v>
      </c>
      <c r="L268" s="111">
        <v>0</v>
      </c>
      <c r="M268" s="111">
        <v>0</v>
      </c>
      <c r="N268" s="111">
        <v>0</v>
      </c>
    </row>
    <row r="269" spans="1:14" s="103" customFormat="1" ht="15" customHeight="1" x14ac:dyDescent="0.25">
      <c r="A269" s="129">
        <v>2019</v>
      </c>
      <c r="B269" s="67" t="s">
        <v>42</v>
      </c>
      <c r="C269" s="68">
        <v>1</v>
      </c>
      <c r="D269" s="68">
        <v>1</v>
      </c>
      <c r="E269" s="68">
        <v>0</v>
      </c>
      <c r="F269" s="67" t="s">
        <v>209</v>
      </c>
      <c r="G269" s="67" t="s">
        <v>5</v>
      </c>
      <c r="H269" s="67" t="s">
        <v>30</v>
      </c>
      <c r="I269" s="35">
        <v>0</v>
      </c>
      <c r="J269" s="35">
        <v>432.86002000000002</v>
      </c>
      <c r="K269" s="35">
        <v>47.614600000000003</v>
      </c>
      <c r="L269" s="111">
        <v>0</v>
      </c>
      <c r="M269" s="111">
        <v>7.2191141953226179E-12</v>
      </c>
      <c r="N269" s="111">
        <v>83891.776410000006</v>
      </c>
    </row>
    <row r="270" spans="1:14" s="103" customFormat="1" ht="15" customHeight="1" x14ac:dyDescent="0.25">
      <c r="A270" s="129">
        <v>2019</v>
      </c>
      <c r="B270" s="67" t="s">
        <v>42</v>
      </c>
      <c r="C270" s="68">
        <v>1</v>
      </c>
      <c r="D270" s="68">
        <v>1</v>
      </c>
      <c r="E270" s="68">
        <v>0</v>
      </c>
      <c r="F270" s="67" t="s">
        <v>209</v>
      </c>
      <c r="G270" s="67" t="s">
        <v>5</v>
      </c>
      <c r="H270" s="67" t="s">
        <v>25</v>
      </c>
      <c r="I270" s="35">
        <v>0</v>
      </c>
      <c r="J270" s="35">
        <v>0</v>
      </c>
      <c r="K270" s="35">
        <v>0</v>
      </c>
      <c r="L270" s="111">
        <v>0</v>
      </c>
      <c r="M270" s="111">
        <v>0</v>
      </c>
      <c r="N270" s="111">
        <v>43791.106140000004</v>
      </c>
    </row>
    <row r="271" spans="1:14" s="103" customFormat="1" ht="15" customHeight="1" x14ac:dyDescent="0.25">
      <c r="A271" s="129">
        <v>2019</v>
      </c>
      <c r="B271" s="67" t="s">
        <v>42</v>
      </c>
      <c r="C271" s="68">
        <v>1</v>
      </c>
      <c r="D271" s="68">
        <v>1</v>
      </c>
      <c r="E271" s="68">
        <v>0</v>
      </c>
      <c r="F271" s="67" t="s">
        <v>209</v>
      </c>
      <c r="G271" s="67" t="s">
        <v>5</v>
      </c>
      <c r="H271" s="67" t="s">
        <v>70</v>
      </c>
      <c r="I271" s="35">
        <v>0</v>
      </c>
      <c r="J271" s="35">
        <v>0</v>
      </c>
      <c r="K271" s="35">
        <v>0</v>
      </c>
      <c r="L271" s="111">
        <v>0</v>
      </c>
      <c r="M271" s="111">
        <v>0</v>
      </c>
      <c r="N271" s="111">
        <v>1434.8562400000001</v>
      </c>
    </row>
    <row r="272" spans="1:14" s="103" customFormat="1" ht="15" customHeight="1" x14ac:dyDescent="0.25">
      <c r="A272" s="129">
        <v>2019</v>
      </c>
      <c r="B272" s="67" t="s">
        <v>42</v>
      </c>
      <c r="C272" s="68">
        <v>1</v>
      </c>
      <c r="D272" s="68">
        <v>1</v>
      </c>
      <c r="E272" s="68">
        <v>1</v>
      </c>
      <c r="F272" s="67" t="s">
        <v>209</v>
      </c>
      <c r="G272" s="67" t="s">
        <v>5</v>
      </c>
      <c r="H272" s="67" t="s">
        <v>26</v>
      </c>
      <c r="I272" s="35">
        <v>0</v>
      </c>
      <c r="J272" s="35">
        <v>0</v>
      </c>
      <c r="K272" s="35">
        <v>0</v>
      </c>
      <c r="L272" s="111">
        <v>0</v>
      </c>
      <c r="M272" s="111">
        <v>3.7200000000000002E-3</v>
      </c>
      <c r="N272" s="111">
        <v>3.7200000000000002E-3</v>
      </c>
    </row>
    <row r="273" spans="1:14" s="103" customFormat="1" ht="15" customHeight="1" x14ac:dyDescent="0.25">
      <c r="A273" s="129">
        <v>2019</v>
      </c>
      <c r="B273" s="67" t="s">
        <v>42</v>
      </c>
      <c r="C273" s="68">
        <v>1</v>
      </c>
      <c r="D273" s="68">
        <v>1</v>
      </c>
      <c r="E273" s="68">
        <v>1</v>
      </c>
      <c r="F273" s="67" t="s">
        <v>209</v>
      </c>
      <c r="G273" s="67" t="s">
        <v>5</v>
      </c>
      <c r="H273" s="67" t="s">
        <v>27</v>
      </c>
      <c r="I273" s="35">
        <v>0</v>
      </c>
      <c r="J273" s="35">
        <v>0</v>
      </c>
      <c r="K273" s="35">
        <v>0</v>
      </c>
      <c r="L273" s="111">
        <v>0</v>
      </c>
      <c r="M273" s="111">
        <v>0</v>
      </c>
      <c r="N273" s="111">
        <v>4319.0164400000003</v>
      </c>
    </row>
    <row r="274" spans="1:14" s="103" customFormat="1" ht="15" customHeight="1" x14ac:dyDescent="0.25">
      <c r="A274" s="129">
        <v>2019</v>
      </c>
      <c r="B274" s="67" t="s">
        <v>42</v>
      </c>
      <c r="C274" s="68">
        <v>1</v>
      </c>
      <c r="D274" s="68">
        <v>1</v>
      </c>
      <c r="E274" s="68">
        <v>0</v>
      </c>
      <c r="F274" s="67" t="s">
        <v>209</v>
      </c>
      <c r="G274" s="67" t="s">
        <v>5</v>
      </c>
      <c r="H274" s="67" t="s">
        <v>28</v>
      </c>
      <c r="I274" s="35">
        <v>0</v>
      </c>
      <c r="J274" s="35">
        <v>0</v>
      </c>
      <c r="K274" s="35">
        <v>0</v>
      </c>
      <c r="L274" s="111">
        <v>0</v>
      </c>
      <c r="M274" s="111">
        <v>0</v>
      </c>
      <c r="N274" s="111">
        <v>3600.49235</v>
      </c>
    </row>
    <row r="275" spans="1:14" s="103" customFormat="1" ht="15" customHeight="1" x14ac:dyDescent="0.25">
      <c r="A275" s="129">
        <v>2019</v>
      </c>
      <c r="B275" s="67" t="s">
        <v>42</v>
      </c>
      <c r="C275" s="68">
        <v>1</v>
      </c>
      <c r="D275" s="68">
        <v>1</v>
      </c>
      <c r="E275" s="68">
        <v>0</v>
      </c>
      <c r="F275" s="67" t="s">
        <v>209</v>
      </c>
      <c r="G275" s="67" t="s">
        <v>5</v>
      </c>
      <c r="H275" s="67" t="s">
        <v>32</v>
      </c>
      <c r="I275" s="35">
        <v>0</v>
      </c>
      <c r="J275" s="35">
        <v>500</v>
      </c>
      <c r="K275" s="35">
        <v>257.03334000000001</v>
      </c>
      <c r="L275" s="111">
        <v>0</v>
      </c>
      <c r="M275" s="111">
        <v>0</v>
      </c>
      <c r="N275" s="111">
        <v>14500</v>
      </c>
    </row>
    <row r="276" spans="1:14" s="103" customFormat="1" ht="15" customHeight="1" x14ac:dyDescent="0.25">
      <c r="A276" s="129">
        <v>2019</v>
      </c>
      <c r="B276" s="67" t="s">
        <v>42</v>
      </c>
      <c r="C276" s="68">
        <v>1</v>
      </c>
      <c r="D276" s="68">
        <v>1</v>
      </c>
      <c r="E276" s="68">
        <v>0</v>
      </c>
      <c r="F276" s="67" t="s">
        <v>209</v>
      </c>
      <c r="G276" s="67" t="s">
        <v>5</v>
      </c>
      <c r="H276" s="67" t="s">
        <v>13</v>
      </c>
      <c r="I276" s="35">
        <v>0</v>
      </c>
      <c r="J276" s="35">
        <v>0</v>
      </c>
      <c r="K276" s="35">
        <v>0</v>
      </c>
      <c r="L276" s="111">
        <v>0</v>
      </c>
      <c r="M276" s="111">
        <v>0</v>
      </c>
      <c r="N276" s="111">
        <v>29460.454750000001</v>
      </c>
    </row>
    <row r="277" spans="1:14" s="103" customFormat="1" ht="15" customHeight="1" x14ac:dyDescent="0.25">
      <c r="A277" s="129">
        <v>2019</v>
      </c>
      <c r="B277" s="67" t="s">
        <v>42</v>
      </c>
      <c r="C277" s="68">
        <v>1</v>
      </c>
      <c r="D277" s="68">
        <v>1</v>
      </c>
      <c r="E277" s="68">
        <v>1</v>
      </c>
      <c r="F277" s="67" t="s">
        <v>209</v>
      </c>
      <c r="G277" s="67" t="s">
        <v>6</v>
      </c>
      <c r="H277" s="67" t="s">
        <v>69</v>
      </c>
      <c r="I277" s="35">
        <v>0</v>
      </c>
      <c r="J277" s="35">
        <v>60933.182999999997</v>
      </c>
      <c r="K277" s="35">
        <v>10293.985639999999</v>
      </c>
      <c r="L277" s="111">
        <v>258.32044000000002</v>
      </c>
      <c r="M277" s="111">
        <v>-1.964508555829525E-10</v>
      </c>
      <c r="N277" s="111">
        <v>2922091.03486</v>
      </c>
    </row>
    <row r="278" spans="1:14" s="103" customFormat="1" ht="15" customHeight="1" x14ac:dyDescent="0.25">
      <c r="A278" s="129">
        <v>2019</v>
      </c>
      <c r="B278" s="67" t="s">
        <v>42</v>
      </c>
      <c r="C278" s="68">
        <v>1</v>
      </c>
      <c r="D278" s="68">
        <v>1</v>
      </c>
      <c r="E278" s="68">
        <v>0</v>
      </c>
      <c r="F278" s="67" t="s">
        <v>209</v>
      </c>
      <c r="G278" s="67" t="s">
        <v>6</v>
      </c>
      <c r="H278" s="67" t="s">
        <v>10</v>
      </c>
      <c r="I278" s="35">
        <v>0</v>
      </c>
      <c r="J278" s="35">
        <v>2857.9038999999998</v>
      </c>
      <c r="K278" s="35">
        <v>501.11074000000002</v>
      </c>
      <c r="L278" s="111">
        <v>115.15946</v>
      </c>
      <c r="M278" s="111">
        <v>-5.0022208597511053E-12</v>
      </c>
      <c r="N278" s="111">
        <v>128790.75677000001</v>
      </c>
    </row>
    <row r="279" spans="1:14" s="103" customFormat="1" ht="15" customHeight="1" x14ac:dyDescent="0.25">
      <c r="A279" s="129">
        <v>2019</v>
      </c>
      <c r="B279" s="67" t="s">
        <v>42</v>
      </c>
      <c r="C279" s="68">
        <v>1</v>
      </c>
      <c r="D279" s="68">
        <v>1</v>
      </c>
      <c r="E279" s="68">
        <v>0</v>
      </c>
      <c r="F279" s="67" t="s">
        <v>209</v>
      </c>
      <c r="G279" s="67" t="s">
        <v>6</v>
      </c>
      <c r="H279" s="67" t="s">
        <v>9</v>
      </c>
      <c r="I279" s="35">
        <v>0</v>
      </c>
      <c r="J279" s="35">
        <v>0</v>
      </c>
      <c r="K279" s="35">
        <v>0</v>
      </c>
      <c r="L279" s="111">
        <v>0</v>
      </c>
      <c r="M279" s="111">
        <v>0</v>
      </c>
      <c r="N279" s="111">
        <v>207390.60995000001</v>
      </c>
    </row>
    <row r="280" spans="1:14" s="103" customFormat="1" ht="15" customHeight="1" x14ac:dyDescent="0.25">
      <c r="A280" s="129">
        <v>2019</v>
      </c>
      <c r="B280" s="67" t="s">
        <v>42</v>
      </c>
      <c r="C280" s="68">
        <v>1</v>
      </c>
      <c r="D280" s="68">
        <v>1</v>
      </c>
      <c r="E280" s="68">
        <v>0</v>
      </c>
      <c r="F280" s="67" t="s">
        <v>209</v>
      </c>
      <c r="G280" s="67" t="s">
        <v>6</v>
      </c>
      <c r="H280" s="67" t="s">
        <v>29</v>
      </c>
      <c r="I280" s="35">
        <v>0</v>
      </c>
      <c r="J280" s="35">
        <v>0</v>
      </c>
      <c r="K280" s="35">
        <v>0</v>
      </c>
      <c r="L280" s="111">
        <v>0</v>
      </c>
      <c r="M280" s="111">
        <v>0</v>
      </c>
      <c r="N280" s="111">
        <v>0</v>
      </c>
    </row>
    <row r="281" spans="1:14" s="103" customFormat="1" ht="15" customHeight="1" x14ac:dyDescent="0.25">
      <c r="A281" s="129">
        <v>2019</v>
      </c>
      <c r="B281" s="67" t="s">
        <v>42</v>
      </c>
      <c r="C281" s="68">
        <v>1</v>
      </c>
      <c r="D281" s="68">
        <v>1</v>
      </c>
      <c r="E281" s="68">
        <v>0</v>
      </c>
      <c r="F281" s="67" t="s">
        <v>209</v>
      </c>
      <c r="G281" s="67" t="s">
        <v>6</v>
      </c>
      <c r="H281" s="67" t="s">
        <v>28</v>
      </c>
      <c r="I281" s="35">
        <v>5000</v>
      </c>
      <c r="J281" s="35">
        <v>0</v>
      </c>
      <c r="K281" s="35">
        <v>0</v>
      </c>
      <c r="L281" s="111">
        <v>0</v>
      </c>
      <c r="M281" s="111">
        <v>0</v>
      </c>
      <c r="N281" s="111">
        <v>56938.824330000003</v>
      </c>
    </row>
    <row r="282" spans="1:14" s="103" customFormat="1" ht="15" customHeight="1" x14ac:dyDescent="0.25">
      <c r="A282" s="129">
        <v>2019</v>
      </c>
      <c r="B282" s="67" t="s">
        <v>42</v>
      </c>
      <c r="C282" s="68">
        <v>1</v>
      </c>
      <c r="D282" s="68">
        <v>1</v>
      </c>
      <c r="E282" s="68">
        <v>0</v>
      </c>
      <c r="F282" s="67" t="s">
        <v>209</v>
      </c>
      <c r="G282" s="67" t="s">
        <v>6</v>
      </c>
      <c r="H282" s="67" t="s">
        <v>70</v>
      </c>
      <c r="I282" s="35">
        <v>0</v>
      </c>
      <c r="J282" s="35">
        <v>0</v>
      </c>
      <c r="K282" s="35">
        <v>0</v>
      </c>
      <c r="L282" s="111">
        <v>0</v>
      </c>
      <c r="M282" s="111">
        <v>0</v>
      </c>
      <c r="N282" s="111">
        <v>0</v>
      </c>
    </row>
    <row r="283" spans="1:14" s="103" customFormat="1" ht="15" customHeight="1" x14ac:dyDescent="0.25">
      <c r="A283" s="129">
        <v>2019</v>
      </c>
      <c r="B283" s="67" t="s">
        <v>42</v>
      </c>
      <c r="C283" s="68">
        <v>1</v>
      </c>
      <c r="D283" s="68">
        <v>1</v>
      </c>
      <c r="E283" s="68">
        <v>0</v>
      </c>
      <c r="F283" s="67" t="s">
        <v>209</v>
      </c>
      <c r="G283" s="67" t="s">
        <v>6</v>
      </c>
      <c r="H283" s="67" t="s">
        <v>30</v>
      </c>
      <c r="I283" s="35">
        <v>0</v>
      </c>
      <c r="J283" s="35">
        <v>0</v>
      </c>
      <c r="K283" s="35">
        <v>0</v>
      </c>
      <c r="L283" s="111">
        <v>0</v>
      </c>
      <c r="M283" s="111">
        <v>0</v>
      </c>
      <c r="N283" s="111">
        <v>0</v>
      </c>
    </row>
    <row r="284" spans="1:14" s="103" customFormat="1" ht="15" customHeight="1" x14ac:dyDescent="0.25">
      <c r="A284" s="129">
        <v>2019</v>
      </c>
      <c r="B284" s="67" t="s">
        <v>42</v>
      </c>
      <c r="C284" s="68">
        <v>1</v>
      </c>
      <c r="D284" s="68">
        <v>0</v>
      </c>
      <c r="E284" s="68">
        <v>0</v>
      </c>
      <c r="F284" s="67" t="s">
        <v>209</v>
      </c>
      <c r="G284" s="67" t="s">
        <v>6</v>
      </c>
      <c r="H284" s="67" t="s">
        <v>22</v>
      </c>
      <c r="I284" s="35">
        <v>0</v>
      </c>
      <c r="J284" s="35">
        <v>0</v>
      </c>
      <c r="K284" s="35">
        <v>0</v>
      </c>
      <c r="L284" s="111">
        <v>0</v>
      </c>
      <c r="M284" s="111">
        <v>0</v>
      </c>
      <c r="N284" s="111">
        <v>0</v>
      </c>
    </row>
    <row r="285" spans="1:14" s="103" customFormat="1" ht="15" customHeight="1" x14ac:dyDescent="0.25">
      <c r="A285" s="129">
        <v>2019</v>
      </c>
      <c r="B285" s="67" t="s">
        <v>42</v>
      </c>
      <c r="C285" s="68">
        <v>1</v>
      </c>
      <c r="D285" s="68">
        <v>1</v>
      </c>
      <c r="E285" s="68">
        <v>0</v>
      </c>
      <c r="F285" s="67" t="s">
        <v>209</v>
      </c>
      <c r="G285" s="67" t="s">
        <v>6</v>
      </c>
      <c r="H285" s="67" t="s">
        <v>18</v>
      </c>
      <c r="I285" s="35">
        <v>0</v>
      </c>
      <c r="J285" s="35">
        <v>0</v>
      </c>
      <c r="K285" s="35">
        <v>0</v>
      </c>
      <c r="L285" s="111">
        <v>0</v>
      </c>
      <c r="M285" s="111">
        <v>0</v>
      </c>
      <c r="N285" s="111">
        <v>47316.31394</v>
      </c>
    </row>
    <row r="286" spans="1:14" s="103" customFormat="1" ht="15" customHeight="1" x14ac:dyDescent="0.25">
      <c r="A286" s="129">
        <v>2019</v>
      </c>
      <c r="B286" s="67" t="s">
        <v>42</v>
      </c>
      <c r="C286" s="68">
        <v>1</v>
      </c>
      <c r="D286" s="68">
        <v>1</v>
      </c>
      <c r="E286" s="68">
        <v>0</v>
      </c>
      <c r="F286" s="67" t="s">
        <v>209</v>
      </c>
      <c r="G286" s="67" t="s">
        <v>6</v>
      </c>
      <c r="H286" s="67" t="s">
        <v>31</v>
      </c>
      <c r="I286" s="35">
        <v>0</v>
      </c>
      <c r="J286" s="35">
        <v>768.37144000000001</v>
      </c>
      <c r="K286" s="35">
        <v>368.25946999999996</v>
      </c>
      <c r="L286" s="111">
        <v>64.367739999999998</v>
      </c>
      <c r="M286" s="111">
        <v>4.6611603465862572E-12</v>
      </c>
      <c r="N286" s="111">
        <v>46683.614500000003</v>
      </c>
    </row>
    <row r="287" spans="1:14" s="103" customFormat="1" ht="15" customHeight="1" x14ac:dyDescent="0.25">
      <c r="A287" s="129">
        <v>2019</v>
      </c>
      <c r="B287" s="67" t="s">
        <v>42</v>
      </c>
      <c r="C287" s="68">
        <v>1</v>
      </c>
      <c r="D287" s="68">
        <v>1</v>
      </c>
      <c r="E287" s="68">
        <v>1</v>
      </c>
      <c r="F287" s="67" t="s">
        <v>209</v>
      </c>
      <c r="G287" s="67" t="s">
        <v>3</v>
      </c>
      <c r="H287" s="67" t="s">
        <v>69</v>
      </c>
      <c r="I287" s="35">
        <v>0</v>
      </c>
      <c r="J287" s="35">
        <v>928.59654</v>
      </c>
      <c r="K287" s="35">
        <v>51.304270000000002</v>
      </c>
      <c r="L287" s="111">
        <v>3.5167099999999998</v>
      </c>
      <c r="M287" s="111">
        <v>1.3642420526593924E-12</v>
      </c>
      <c r="N287" s="111">
        <v>112007.91506</v>
      </c>
    </row>
    <row r="288" spans="1:14" s="103" customFormat="1" ht="15" customHeight="1" x14ac:dyDescent="0.25">
      <c r="A288" s="129">
        <v>2019</v>
      </c>
      <c r="B288" s="67" t="s">
        <v>42</v>
      </c>
      <c r="C288" s="68">
        <v>1</v>
      </c>
      <c r="D288" s="68">
        <v>1</v>
      </c>
      <c r="E288" s="68">
        <v>0</v>
      </c>
      <c r="F288" s="67" t="s">
        <v>209</v>
      </c>
      <c r="G288" s="67" t="s">
        <v>3</v>
      </c>
      <c r="H288" s="67" t="s">
        <v>72</v>
      </c>
      <c r="I288" s="35">
        <v>0</v>
      </c>
      <c r="J288" s="35">
        <v>0</v>
      </c>
      <c r="K288" s="35">
        <v>0</v>
      </c>
      <c r="L288" s="111">
        <v>0</v>
      </c>
      <c r="M288" s="111">
        <v>0</v>
      </c>
      <c r="N288" s="111">
        <v>91469.876640000002</v>
      </c>
    </row>
    <row r="289" spans="1:14" s="103" customFormat="1" ht="15" customHeight="1" x14ac:dyDescent="0.25">
      <c r="A289" s="129">
        <v>2019</v>
      </c>
      <c r="B289" s="67" t="s">
        <v>42</v>
      </c>
      <c r="C289" s="68">
        <v>1</v>
      </c>
      <c r="D289" s="68">
        <v>1</v>
      </c>
      <c r="E289" s="68">
        <v>0</v>
      </c>
      <c r="F289" s="67" t="s">
        <v>209</v>
      </c>
      <c r="G289" s="67" t="s">
        <v>3</v>
      </c>
      <c r="H289" s="67" t="s">
        <v>9</v>
      </c>
      <c r="I289" s="35">
        <v>0</v>
      </c>
      <c r="J289" s="35">
        <v>0</v>
      </c>
      <c r="K289" s="35">
        <v>1112.6790500000002</v>
      </c>
      <c r="L289" s="111">
        <v>0</v>
      </c>
      <c r="M289" s="111">
        <v>0</v>
      </c>
      <c r="N289" s="111">
        <v>326087.08601999999</v>
      </c>
    </row>
    <row r="290" spans="1:14" s="103" customFormat="1" ht="15" customHeight="1" x14ac:dyDescent="0.25">
      <c r="A290" s="129">
        <v>2019</v>
      </c>
      <c r="B290" s="67" t="s">
        <v>42</v>
      </c>
      <c r="C290" s="68">
        <v>1</v>
      </c>
      <c r="D290" s="68">
        <v>1</v>
      </c>
      <c r="E290" s="68">
        <v>0</v>
      </c>
      <c r="F290" s="67" t="s">
        <v>209</v>
      </c>
      <c r="G290" s="67" t="s">
        <v>3</v>
      </c>
      <c r="H290" s="67" t="s">
        <v>61</v>
      </c>
      <c r="I290" s="35">
        <v>554.63192000000004</v>
      </c>
      <c r="J290" s="35">
        <v>0</v>
      </c>
      <c r="K290" s="35">
        <v>1256.3400300000001</v>
      </c>
      <c r="L290" s="111">
        <v>0</v>
      </c>
      <c r="M290" s="111">
        <v>-2.2737367544323206E-13</v>
      </c>
      <c r="N290" s="111">
        <v>78917.589189999999</v>
      </c>
    </row>
    <row r="291" spans="1:14" s="103" customFormat="1" ht="15" customHeight="1" x14ac:dyDescent="0.25">
      <c r="A291" s="129">
        <v>2019</v>
      </c>
      <c r="B291" s="67" t="s">
        <v>42</v>
      </c>
      <c r="C291" s="68">
        <v>1</v>
      </c>
      <c r="D291" s="68">
        <v>1</v>
      </c>
      <c r="E291" s="68">
        <v>0</v>
      </c>
      <c r="F291" s="67" t="s">
        <v>209</v>
      </c>
      <c r="G291" s="67" t="s">
        <v>3</v>
      </c>
      <c r="H291" s="67" t="s">
        <v>48</v>
      </c>
      <c r="I291" s="35">
        <v>0</v>
      </c>
      <c r="J291" s="35">
        <v>0</v>
      </c>
      <c r="K291" s="35">
        <v>0</v>
      </c>
      <c r="L291" s="111">
        <v>0</v>
      </c>
      <c r="M291" s="111">
        <v>0</v>
      </c>
      <c r="N291" s="111">
        <v>17565.577840000002</v>
      </c>
    </row>
    <row r="292" spans="1:14" s="103" customFormat="1" ht="15" customHeight="1" x14ac:dyDescent="0.25">
      <c r="A292" s="129">
        <v>2019</v>
      </c>
      <c r="B292" s="67" t="s">
        <v>42</v>
      </c>
      <c r="C292" s="68">
        <v>1</v>
      </c>
      <c r="D292" s="68">
        <v>1</v>
      </c>
      <c r="E292" s="68">
        <v>0</v>
      </c>
      <c r="F292" s="67" t="s">
        <v>209</v>
      </c>
      <c r="G292" s="67" t="s">
        <v>3</v>
      </c>
      <c r="H292" s="67" t="s">
        <v>32</v>
      </c>
      <c r="I292" s="35">
        <v>0</v>
      </c>
      <c r="J292" s="35">
        <v>0</v>
      </c>
      <c r="K292" s="35">
        <v>0</v>
      </c>
      <c r="L292" s="111">
        <v>0</v>
      </c>
      <c r="M292" s="111">
        <v>0</v>
      </c>
      <c r="N292" s="111">
        <v>8195.7509399999999</v>
      </c>
    </row>
    <row r="293" spans="1:14" s="103" customFormat="1" ht="15" customHeight="1" x14ac:dyDescent="0.25">
      <c r="A293" s="129">
        <v>2019</v>
      </c>
      <c r="B293" s="67" t="s">
        <v>42</v>
      </c>
      <c r="C293" s="68">
        <v>1</v>
      </c>
      <c r="D293" s="68">
        <v>1</v>
      </c>
      <c r="E293" s="68">
        <v>1</v>
      </c>
      <c r="F293" s="67" t="s">
        <v>211</v>
      </c>
      <c r="G293" s="67" t="s">
        <v>33</v>
      </c>
      <c r="H293" s="67" t="s">
        <v>69</v>
      </c>
      <c r="I293" s="35">
        <v>0</v>
      </c>
      <c r="J293" s="35">
        <v>0</v>
      </c>
      <c r="K293" s="35">
        <v>0</v>
      </c>
      <c r="L293" s="111">
        <v>0</v>
      </c>
      <c r="M293" s="111">
        <v>0</v>
      </c>
      <c r="N293" s="111">
        <v>87605</v>
      </c>
    </row>
    <row r="294" spans="1:14" s="103" customFormat="1" ht="15" customHeight="1" x14ac:dyDescent="0.25">
      <c r="A294" s="129">
        <v>2019</v>
      </c>
      <c r="B294" s="67" t="s">
        <v>42</v>
      </c>
      <c r="C294" s="68">
        <v>1</v>
      </c>
      <c r="D294" s="68">
        <v>1</v>
      </c>
      <c r="E294" s="68">
        <v>1</v>
      </c>
      <c r="F294" s="67" t="s">
        <v>211</v>
      </c>
      <c r="G294" s="67" t="s">
        <v>33</v>
      </c>
      <c r="H294" s="67" t="s">
        <v>34</v>
      </c>
      <c r="I294" s="35">
        <v>0</v>
      </c>
      <c r="J294" s="35">
        <v>0</v>
      </c>
      <c r="K294" s="35">
        <v>0</v>
      </c>
      <c r="L294" s="111">
        <v>0</v>
      </c>
      <c r="M294" s="111">
        <v>0</v>
      </c>
      <c r="N294" s="111">
        <v>299</v>
      </c>
    </row>
    <row r="295" spans="1:14" s="103" customFormat="1" ht="15" customHeight="1" x14ac:dyDescent="0.25">
      <c r="A295" s="129">
        <v>2019</v>
      </c>
      <c r="B295" s="67" t="s">
        <v>42</v>
      </c>
      <c r="C295" s="68">
        <v>1</v>
      </c>
      <c r="D295" s="68">
        <v>1</v>
      </c>
      <c r="E295" s="68">
        <v>1</v>
      </c>
      <c r="F295" s="67" t="s">
        <v>211</v>
      </c>
      <c r="G295" s="67" t="s">
        <v>33</v>
      </c>
      <c r="H295" s="67" t="s">
        <v>35</v>
      </c>
      <c r="I295" s="35">
        <v>0</v>
      </c>
      <c r="J295" s="35">
        <v>0</v>
      </c>
      <c r="K295" s="35">
        <v>0</v>
      </c>
      <c r="L295" s="111">
        <v>0</v>
      </c>
      <c r="M295" s="111">
        <v>0</v>
      </c>
      <c r="N295" s="111">
        <v>1263</v>
      </c>
    </row>
    <row r="296" spans="1:14" s="103" customFormat="1" ht="15" customHeight="1" x14ac:dyDescent="0.25">
      <c r="A296" s="129">
        <v>2019</v>
      </c>
      <c r="B296" s="67" t="s">
        <v>42</v>
      </c>
      <c r="C296" s="68">
        <v>1</v>
      </c>
      <c r="D296" s="68">
        <v>0</v>
      </c>
      <c r="E296" s="68">
        <v>0</v>
      </c>
      <c r="F296" s="67" t="s">
        <v>211</v>
      </c>
      <c r="G296" s="67" t="s">
        <v>33</v>
      </c>
      <c r="H296" s="67" t="s">
        <v>22</v>
      </c>
      <c r="I296" s="35">
        <v>0</v>
      </c>
      <c r="J296" s="35">
        <v>0</v>
      </c>
      <c r="K296" s="35">
        <v>0</v>
      </c>
      <c r="L296" s="111">
        <v>0</v>
      </c>
      <c r="M296" s="111">
        <v>0</v>
      </c>
      <c r="N296" s="111">
        <v>2</v>
      </c>
    </row>
    <row r="297" spans="1:14" s="103" customFormat="1" ht="15" customHeight="1" x14ac:dyDescent="0.25">
      <c r="A297" s="129">
        <v>2019</v>
      </c>
      <c r="B297" s="67" t="s">
        <v>42</v>
      </c>
      <c r="C297" s="68">
        <v>1</v>
      </c>
      <c r="D297" s="68">
        <v>1</v>
      </c>
      <c r="E297" s="68">
        <v>1</v>
      </c>
      <c r="F297" s="67" t="s">
        <v>211</v>
      </c>
      <c r="G297" s="67" t="s">
        <v>33</v>
      </c>
      <c r="H297" s="67" t="s">
        <v>36</v>
      </c>
      <c r="I297" s="35">
        <v>0</v>
      </c>
      <c r="J297" s="35">
        <v>0</v>
      </c>
      <c r="K297" s="35">
        <v>0</v>
      </c>
      <c r="L297" s="111">
        <v>0</v>
      </c>
      <c r="M297" s="111">
        <v>0</v>
      </c>
      <c r="N297" s="111">
        <v>155</v>
      </c>
    </row>
    <row r="298" spans="1:14" s="103" customFormat="1" ht="15" customHeight="1" x14ac:dyDescent="0.25">
      <c r="A298" s="129">
        <v>2019</v>
      </c>
      <c r="B298" s="67" t="s">
        <v>42</v>
      </c>
      <c r="C298" s="68">
        <v>1</v>
      </c>
      <c r="D298" s="68">
        <v>1</v>
      </c>
      <c r="E298" s="68">
        <v>1</v>
      </c>
      <c r="F298" s="67" t="s">
        <v>211</v>
      </c>
      <c r="G298" s="67" t="s">
        <v>33</v>
      </c>
      <c r="H298" s="67" t="s">
        <v>44</v>
      </c>
      <c r="I298" s="35">
        <v>0</v>
      </c>
      <c r="J298" s="35">
        <v>0</v>
      </c>
      <c r="K298" s="35">
        <v>0</v>
      </c>
      <c r="L298" s="111">
        <v>0</v>
      </c>
      <c r="M298" s="111">
        <v>0</v>
      </c>
      <c r="N298" s="111">
        <v>239</v>
      </c>
    </row>
    <row r="299" spans="1:14" s="103" customFormat="1" ht="15" customHeight="1" x14ac:dyDescent="0.25">
      <c r="A299" s="129">
        <v>2019</v>
      </c>
      <c r="B299" s="67" t="s">
        <v>42</v>
      </c>
      <c r="C299" s="68">
        <v>1</v>
      </c>
      <c r="D299" s="68">
        <v>1</v>
      </c>
      <c r="E299" s="68">
        <v>1</v>
      </c>
      <c r="F299" s="67" t="s">
        <v>211</v>
      </c>
      <c r="G299" s="67" t="s">
        <v>33</v>
      </c>
      <c r="H299" s="67" t="s">
        <v>45</v>
      </c>
      <c r="I299" s="35">
        <v>0</v>
      </c>
      <c r="J299" s="35">
        <v>0</v>
      </c>
      <c r="K299" s="35">
        <v>0</v>
      </c>
      <c r="L299" s="111">
        <v>0</v>
      </c>
      <c r="M299" s="111">
        <v>0</v>
      </c>
      <c r="N299" s="111">
        <v>699</v>
      </c>
    </row>
    <row r="300" spans="1:14" s="103" customFormat="1" ht="15" customHeight="1" x14ac:dyDescent="0.25">
      <c r="A300" s="129">
        <v>2019</v>
      </c>
      <c r="B300" s="67" t="s">
        <v>42</v>
      </c>
      <c r="C300" s="68">
        <v>1</v>
      </c>
      <c r="D300" s="68">
        <v>1</v>
      </c>
      <c r="E300" s="68">
        <v>0</v>
      </c>
      <c r="F300" s="67" t="s">
        <v>211</v>
      </c>
      <c r="G300" s="67" t="s">
        <v>33</v>
      </c>
      <c r="H300" s="67" t="s">
        <v>37</v>
      </c>
      <c r="I300" s="35">
        <v>0</v>
      </c>
      <c r="J300" s="35">
        <v>0</v>
      </c>
      <c r="K300" s="35">
        <v>0</v>
      </c>
      <c r="L300" s="111">
        <v>0</v>
      </c>
      <c r="M300" s="111">
        <v>0</v>
      </c>
      <c r="N300" s="111">
        <v>2711</v>
      </c>
    </row>
    <row r="301" spans="1:14" s="103" customFormat="1" ht="15" customHeight="1" x14ac:dyDescent="0.25">
      <c r="A301" s="129">
        <v>2019</v>
      </c>
      <c r="B301" s="67" t="s">
        <v>42</v>
      </c>
      <c r="C301" s="68">
        <v>1</v>
      </c>
      <c r="D301" s="68">
        <v>1</v>
      </c>
      <c r="E301" s="68">
        <v>0</v>
      </c>
      <c r="F301" s="67" t="s">
        <v>211</v>
      </c>
      <c r="G301" s="67" t="s">
        <v>33</v>
      </c>
      <c r="H301" s="67" t="s">
        <v>38</v>
      </c>
      <c r="I301" s="35">
        <v>0</v>
      </c>
      <c r="J301" s="35">
        <v>0</v>
      </c>
      <c r="K301" s="35">
        <v>0</v>
      </c>
      <c r="L301" s="111">
        <v>0</v>
      </c>
      <c r="M301" s="111">
        <v>0</v>
      </c>
      <c r="N301" s="111">
        <v>11335</v>
      </c>
    </row>
    <row r="302" spans="1:14" s="103" customFormat="1" ht="15" customHeight="1" x14ac:dyDescent="0.25">
      <c r="A302" s="129">
        <v>2019</v>
      </c>
      <c r="B302" s="67" t="s">
        <v>42</v>
      </c>
      <c r="C302" s="68">
        <v>1</v>
      </c>
      <c r="D302" s="68">
        <v>1</v>
      </c>
      <c r="E302" s="68">
        <v>0</v>
      </c>
      <c r="F302" s="67" t="s">
        <v>211</v>
      </c>
      <c r="G302" s="67" t="s">
        <v>33</v>
      </c>
      <c r="H302" s="67" t="s">
        <v>13</v>
      </c>
      <c r="I302" s="35">
        <v>0</v>
      </c>
      <c r="J302" s="35">
        <v>0</v>
      </c>
      <c r="K302" s="35">
        <v>0</v>
      </c>
      <c r="L302" s="110">
        <v>0</v>
      </c>
      <c r="M302" s="111">
        <v>0</v>
      </c>
      <c r="N302" s="111">
        <v>487</v>
      </c>
    </row>
    <row r="303" spans="1:14" s="103" customFormat="1" ht="15" customHeight="1" x14ac:dyDescent="0.25">
      <c r="A303" s="129">
        <v>2019</v>
      </c>
      <c r="B303" s="67" t="s">
        <v>42</v>
      </c>
      <c r="C303" s="68">
        <v>1</v>
      </c>
      <c r="D303" s="68">
        <v>1</v>
      </c>
      <c r="E303" s="68">
        <v>1</v>
      </c>
      <c r="F303" s="67" t="s">
        <v>211</v>
      </c>
      <c r="G303" s="67" t="s">
        <v>39</v>
      </c>
      <c r="H303" s="67" t="s">
        <v>69</v>
      </c>
      <c r="I303" s="35">
        <v>0</v>
      </c>
      <c r="J303" s="35">
        <v>0</v>
      </c>
      <c r="K303" s="35">
        <v>0</v>
      </c>
      <c r="L303" s="111">
        <v>0</v>
      </c>
      <c r="M303" s="111">
        <v>0</v>
      </c>
      <c r="N303" s="111">
        <v>184368</v>
      </c>
    </row>
    <row r="304" spans="1:14" s="103" customFormat="1" ht="15" customHeight="1" x14ac:dyDescent="0.25">
      <c r="A304" s="129">
        <v>2019</v>
      </c>
      <c r="B304" s="67" t="s">
        <v>42</v>
      </c>
      <c r="C304" s="68">
        <v>1</v>
      </c>
      <c r="D304" s="68">
        <v>1</v>
      </c>
      <c r="E304" s="68">
        <v>1</v>
      </c>
      <c r="F304" s="67" t="s">
        <v>211</v>
      </c>
      <c r="G304" s="67" t="s">
        <v>39</v>
      </c>
      <c r="H304" s="67" t="s">
        <v>34</v>
      </c>
      <c r="I304" s="35">
        <v>0</v>
      </c>
      <c r="J304" s="35">
        <v>0</v>
      </c>
      <c r="K304" s="35">
        <v>0</v>
      </c>
      <c r="L304" s="111">
        <v>0</v>
      </c>
      <c r="M304" s="111">
        <v>0</v>
      </c>
      <c r="N304" s="111">
        <v>2230</v>
      </c>
    </row>
    <row r="305" spans="1:14" s="103" customFormat="1" ht="15" customHeight="1" x14ac:dyDescent="0.25">
      <c r="A305" s="129">
        <v>2019</v>
      </c>
      <c r="B305" s="67" t="s">
        <v>42</v>
      </c>
      <c r="C305" s="68">
        <v>1</v>
      </c>
      <c r="D305" s="68">
        <v>1</v>
      </c>
      <c r="E305" s="68">
        <v>1</v>
      </c>
      <c r="F305" s="67" t="s">
        <v>211</v>
      </c>
      <c r="G305" s="67" t="s">
        <v>39</v>
      </c>
      <c r="H305" s="67" t="s">
        <v>35</v>
      </c>
      <c r="I305" s="35">
        <v>0</v>
      </c>
      <c r="J305" s="35">
        <v>0</v>
      </c>
      <c r="K305" s="35">
        <v>0</v>
      </c>
      <c r="L305" s="111">
        <v>0</v>
      </c>
      <c r="M305" s="111">
        <v>0</v>
      </c>
      <c r="N305" s="111">
        <v>8092</v>
      </c>
    </row>
    <row r="306" spans="1:14" s="103" customFormat="1" ht="15" customHeight="1" x14ac:dyDescent="0.25">
      <c r="A306" s="129">
        <v>2019</v>
      </c>
      <c r="B306" s="67" t="s">
        <v>42</v>
      </c>
      <c r="C306" s="68">
        <v>1</v>
      </c>
      <c r="D306" s="68">
        <v>0</v>
      </c>
      <c r="E306" s="68">
        <v>0</v>
      </c>
      <c r="F306" s="67" t="s">
        <v>211</v>
      </c>
      <c r="G306" s="67" t="s">
        <v>39</v>
      </c>
      <c r="H306" s="67" t="s">
        <v>22</v>
      </c>
      <c r="I306" s="35">
        <v>0</v>
      </c>
      <c r="J306" s="35">
        <v>0</v>
      </c>
      <c r="K306" s="35">
        <v>0</v>
      </c>
      <c r="L306" s="111">
        <v>0</v>
      </c>
      <c r="M306" s="111">
        <v>0</v>
      </c>
      <c r="N306" s="111">
        <v>19.411000000000001</v>
      </c>
    </row>
    <row r="307" spans="1:14" s="103" customFormat="1" ht="15" customHeight="1" x14ac:dyDescent="0.25">
      <c r="A307" s="129">
        <v>2019</v>
      </c>
      <c r="B307" s="67" t="s">
        <v>42</v>
      </c>
      <c r="C307" s="68">
        <v>1</v>
      </c>
      <c r="D307" s="68">
        <v>1</v>
      </c>
      <c r="E307" s="68">
        <v>1</v>
      </c>
      <c r="F307" s="67" t="s">
        <v>211</v>
      </c>
      <c r="G307" s="67" t="s">
        <v>39</v>
      </c>
      <c r="H307" s="67" t="s">
        <v>36</v>
      </c>
      <c r="I307" s="35">
        <v>0</v>
      </c>
      <c r="J307" s="35">
        <v>0</v>
      </c>
      <c r="K307" s="35">
        <v>0</v>
      </c>
      <c r="L307" s="111">
        <v>0</v>
      </c>
      <c r="M307" s="111">
        <v>0</v>
      </c>
      <c r="N307" s="111">
        <v>1030</v>
      </c>
    </row>
    <row r="308" spans="1:14" s="103" customFormat="1" ht="15" customHeight="1" x14ac:dyDescent="0.25">
      <c r="A308" s="129">
        <v>2019</v>
      </c>
      <c r="B308" s="67" t="s">
        <v>42</v>
      </c>
      <c r="C308" s="68">
        <v>1</v>
      </c>
      <c r="D308" s="68">
        <v>1</v>
      </c>
      <c r="E308" s="68">
        <v>1</v>
      </c>
      <c r="F308" s="67" t="s">
        <v>211</v>
      </c>
      <c r="G308" s="67" t="s">
        <v>39</v>
      </c>
      <c r="H308" s="67" t="s">
        <v>44</v>
      </c>
      <c r="I308" s="35">
        <v>0</v>
      </c>
      <c r="J308" s="35">
        <v>0</v>
      </c>
      <c r="K308" s="35">
        <v>0</v>
      </c>
      <c r="L308" s="111">
        <v>0</v>
      </c>
      <c r="M308" s="111">
        <v>0</v>
      </c>
      <c r="N308" s="111">
        <v>2390</v>
      </c>
    </row>
    <row r="309" spans="1:14" s="103" customFormat="1" ht="15" customHeight="1" x14ac:dyDescent="0.25">
      <c r="A309" s="129">
        <v>2019</v>
      </c>
      <c r="B309" s="67" t="s">
        <v>42</v>
      </c>
      <c r="C309" s="68">
        <v>1</v>
      </c>
      <c r="D309" s="68">
        <v>1</v>
      </c>
      <c r="E309" s="68">
        <v>1</v>
      </c>
      <c r="F309" s="67" t="s">
        <v>211</v>
      </c>
      <c r="G309" s="67" t="s">
        <v>39</v>
      </c>
      <c r="H309" s="67" t="s">
        <v>45</v>
      </c>
      <c r="I309" s="35">
        <v>0</v>
      </c>
      <c r="J309" s="35">
        <v>0</v>
      </c>
      <c r="K309" s="35">
        <v>0</v>
      </c>
      <c r="L309" s="111">
        <v>0</v>
      </c>
      <c r="M309" s="111">
        <v>0</v>
      </c>
      <c r="N309" s="111">
        <v>5701</v>
      </c>
    </row>
    <row r="310" spans="1:14" s="103" customFormat="1" ht="15" customHeight="1" x14ac:dyDescent="0.25">
      <c r="A310" s="129">
        <v>2019</v>
      </c>
      <c r="B310" s="67" t="s">
        <v>42</v>
      </c>
      <c r="C310" s="68">
        <v>1</v>
      </c>
      <c r="D310" s="68">
        <v>1</v>
      </c>
      <c r="E310" s="68">
        <v>0</v>
      </c>
      <c r="F310" s="67" t="s">
        <v>211</v>
      </c>
      <c r="G310" s="67" t="s">
        <v>39</v>
      </c>
      <c r="H310" s="67" t="s">
        <v>37</v>
      </c>
      <c r="I310" s="35">
        <v>0</v>
      </c>
      <c r="J310" s="35">
        <v>0</v>
      </c>
      <c r="K310" s="35">
        <v>0</v>
      </c>
      <c r="L310" s="111">
        <v>0</v>
      </c>
      <c r="M310" s="111">
        <v>0</v>
      </c>
      <c r="N310" s="111">
        <v>18150</v>
      </c>
    </row>
    <row r="311" spans="1:14" s="103" customFormat="1" ht="15" customHeight="1" x14ac:dyDescent="0.25">
      <c r="A311" s="129">
        <v>2019</v>
      </c>
      <c r="B311" s="67" t="s">
        <v>42</v>
      </c>
      <c r="C311" s="68">
        <v>1</v>
      </c>
      <c r="D311" s="68">
        <v>1</v>
      </c>
      <c r="E311" s="68">
        <v>0</v>
      </c>
      <c r="F311" s="67" t="s">
        <v>211</v>
      </c>
      <c r="G311" s="67" t="s">
        <v>39</v>
      </c>
      <c r="H311" s="67" t="s">
        <v>38</v>
      </c>
      <c r="I311" s="35">
        <v>0</v>
      </c>
      <c r="J311" s="35">
        <v>0</v>
      </c>
      <c r="K311" s="35">
        <v>0</v>
      </c>
      <c r="L311" s="111">
        <v>0</v>
      </c>
      <c r="M311" s="111">
        <v>0</v>
      </c>
      <c r="N311" s="111">
        <v>81058</v>
      </c>
    </row>
    <row r="312" spans="1:14" s="103" customFormat="1" ht="15" customHeight="1" x14ac:dyDescent="0.25">
      <c r="A312" s="129">
        <v>2019</v>
      </c>
      <c r="B312" s="67" t="s">
        <v>42</v>
      </c>
      <c r="C312" s="68">
        <v>1</v>
      </c>
      <c r="D312" s="68">
        <v>1</v>
      </c>
      <c r="E312" s="68">
        <v>0</v>
      </c>
      <c r="F312" s="67" t="s">
        <v>211</v>
      </c>
      <c r="G312" s="67" t="s">
        <v>39</v>
      </c>
      <c r="H312" s="67" t="s">
        <v>13</v>
      </c>
      <c r="I312" s="35">
        <v>0</v>
      </c>
      <c r="J312" s="35">
        <v>0</v>
      </c>
      <c r="K312" s="35">
        <v>0</v>
      </c>
      <c r="L312" s="111">
        <v>0</v>
      </c>
      <c r="M312" s="111">
        <v>0</v>
      </c>
      <c r="N312" s="111">
        <v>3718</v>
      </c>
    </row>
    <row r="313" spans="1:14" s="103" customFormat="1" ht="15" customHeight="1" x14ac:dyDescent="0.25">
      <c r="A313" s="129">
        <v>2019</v>
      </c>
      <c r="B313" s="67" t="s">
        <v>42</v>
      </c>
      <c r="C313" s="68">
        <v>1</v>
      </c>
      <c r="D313" s="68">
        <v>1</v>
      </c>
      <c r="E313" s="68">
        <v>1</v>
      </c>
      <c r="F313" s="67" t="s">
        <v>211</v>
      </c>
      <c r="G313" s="67" t="s">
        <v>52</v>
      </c>
      <c r="H313" s="67" t="s">
        <v>69</v>
      </c>
      <c r="I313" s="35">
        <v>0</v>
      </c>
      <c r="J313" s="35">
        <v>0</v>
      </c>
      <c r="K313" s="35">
        <v>0</v>
      </c>
      <c r="L313" s="111">
        <v>0</v>
      </c>
      <c r="M313" s="111">
        <v>0</v>
      </c>
      <c r="N313" s="111">
        <v>2000000</v>
      </c>
    </row>
    <row r="314" spans="1:14" s="103" customFormat="1" ht="15" customHeight="1" x14ac:dyDescent="0.25">
      <c r="A314" s="129">
        <v>2019</v>
      </c>
      <c r="B314" s="67" t="s">
        <v>42</v>
      </c>
      <c r="C314" s="68">
        <v>1</v>
      </c>
      <c r="D314" s="68">
        <v>1</v>
      </c>
      <c r="E314" s="68">
        <v>1</v>
      </c>
      <c r="F314" s="67" t="s">
        <v>211</v>
      </c>
      <c r="G314" s="67" t="s">
        <v>53</v>
      </c>
      <c r="H314" s="67" t="s">
        <v>69</v>
      </c>
      <c r="I314" s="35">
        <v>0</v>
      </c>
      <c r="J314" s="35">
        <v>0</v>
      </c>
      <c r="K314" s="35">
        <v>78750</v>
      </c>
      <c r="L314" s="111">
        <v>0</v>
      </c>
      <c r="M314" s="111">
        <v>0</v>
      </c>
      <c r="N314" s="111">
        <v>1500000</v>
      </c>
    </row>
    <row r="315" spans="1:14" s="103" customFormat="1" ht="15" customHeight="1" x14ac:dyDescent="0.25">
      <c r="A315" s="129">
        <v>2019</v>
      </c>
      <c r="B315" s="67" t="s">
        <v>42</v>
      </c>
      <c r="C315" s="68">
        <v>1</v>
      </c>
      <c r="D315" s="68">
        <v>1</v>
      </c>
      <c r="E315" s="68">
        <v>1</v>
      </c>
      <c r="F315" s="67" t="s">
        <v>87</v>
      </c>
      <c r="G315" s="67" t="s">
        <v>74</v>
      </c>
      <c r="H315" s="67" t="s">
        <v>69</v>
      </c>
      <c r="I315" s="35">
        <v>0</v>
      </c>
      <c r="J315" s="35">
        <v>0</v>
      </c>
      <c r="K315" s="35">
        <v>0</v>
      </c>
      <c r="L315" s="111">
        <v>0</v>
      </c>
      <c r="M315" s="111">
        <v>-16.94861999999921</v>
      </c>
      <c r="N315" s="111">
        <v>5147.7601199999999</v>
      </c>
    </row>
    <row r="316" spans="1:14" s="103" customFormat="1" ht="15" customHeight="1" x14ac:dyDescent="0.25">
      <c r="A316" s="129">
        <v>2019</v>
      </c>
      <c r="B316" s="67" t="s">
        <v>42</v>
      </c>
      <c r="C316" s="68">
        <v>1</v>
      </c>
      <c r="D316" s="68">
        <v>1</v>
      </c>
      <c r="E316" s="68">
        <v>1</v>
      </c>
      <c r="F316" s="67" t="s">
        <v>87</v>
      </c>
      <c r="G316" s="67" t="s">
        <v>74</v>
      </c>
      <c r="H316" s="67" t="s">
        <v>40</v>
      </c>
      <c r="I316" s="35">
        <v>0</v>
      </c>
      <c r="J316" s="35">
        <v>0</v>
      </c>
      <c r="K316" s="35">
        <v>0</v>
      </c>
      <c r="L316" s="111">
        <v>0</v>
      </c>
      <c r="M316" s="111">
        <v>0</v>
      </c>
      <c r="N316" s="111">
        <v>0</v>
      </c>
    </row>
    <row r="317" spans="1:14" s="103" customFormat="1" ht="15" customHeight="1" x14ac:dyDescent="0.25">
      <c r="A317" s="129">
        <v>2019</v>
      </c>
      <c r="B317" s="67" t="s">
        <v>42</v>
      </c>
      <c r="C317" s="68">
        <v>1</v>
      </c>
      <c r="D317" s="68">
        <v>1</v>
      </c>
      <c r="E317" s="68">
        <v>1</v>
      </c>
      <c r="F317" s="67" t="s">
        <v>87</v>
      </c>
      <c r="G317" s="67" t="s">
        <v>74</v>
      </c>
      <c r="H317" s="67" t="s">
        <v>44</v>
      </c>
      <c r="I317" s="35">
        <v>0</v>
      </c>
      <c r="J317" s="35">
        <v>0</v>
      </c>
      <c r="K317" s="35">
        <v>0</v>
      </c>
      <c r="L317" s="111">
        <v>0</v>
      </c>
      <c r="M317" s="111">
        <v>0</v>
      </c>
      <c r="N317" s="111">
        <v>0</v>
      </c>
    </row>
    <row r="318" spans="1:14" s="103" customFormat="1" ht="15" customHeight="1" x14ac:dyDescent="0.25">
      <c r="A318" s="129">
        <v>2019</v>
      </c>
      <c r="B318" s="67" t="s">
        <v>42</v>
      </c>
      <c r="C318" s="68">
        <v>1</v>
      </c>
      <c r="D318" s="68">
        <v>1</v>
      </c>
      <c r="E318" s="68">
        <v>1</v>
      </c>
      <c r="F318" s="67" t="s">
        <v>87</v>
      </c>
      <c r="G318" s="67" t="s">
        <v>74</v>
      </c>
      <c r="H318" s="67" t="s">
        <v>45</v>
      </c>
      <c r="I318" s="35">
        <v>0</v>
      </c>
      <c r="J318" s="35">
        <v>0</v>
      </c>
      <c r="K318" s="35">
        <v>0</v>
      </c>
      <c r="L318" s="111">
        <v>0</v>
      </c>
      <c r="M318" s="111">
        <v>0</v>
      </c>
      <c r="N318" s="111">
        <v>0</v>
      </c>
    </row>
    <row r="319" spans="1:14" s="103" customFormat="1" ht="15" customHeight="1" x14ac:dyDescent="0.25">
      <c r="A319" s="129">
        <v>2019</v>
      </c>
      <c r="B319" s="67" t="s">
        <v>42</v>
      </c>
      <c r="C319" s="68">
        <v>1</v>
      </c>
      <c r="D319" s="68">
        <v>1</v>
      </c>
      <c r="E319" s="68">
        <v>0</v>
      </c>
      <c r="F319" s="67" t="s">
        <v>87</v>
      </c>
      <c r="G319" s="67" t="s">
        <v>74</v>
      </c>
      <c r="H319" s="67" t="s">
        <v>37</v>
      </c>
      <c r="I319" s="35">
        <v>0</v>
      </c>
      <c r="J319" s="35">
        <v>0</v>
      </c>
      <c r="K319" s="35">
        <v>0</v>
      </c>
      <c r="L319" s="111">
        <v>0</v>
      </c>
      <c r="M319" s="111">
        <v>-2.9999999999999997E-5</v>
      </c>
      <c r="N319" s="111">
        <v>0</v>
      </c>
    </row>
    <row r="320" spans="1:14" s="103" customFormat="1" ht="15" customHeight="1" x14ac:dyDescent="0.25">
      <c r="A320" s="129">
        <v>2019</v>
      </c>
      <c r="B320" s="67" t="s">
        <v>42</v>
      </c>
      <c r="C320" s="68">
        <v>1</v>
      </c>
      <c r="D320" s="68">
        <v>1</v>
      </c>
      <c r="E320" s="68">
        <v>0</v>
      </c>
      <c r="F320" s="67" t="s">
        <v>87</v>
      </c>
      <c r="G320" s="67" t="s">
        <v>74</v>
      </c>
      <c r="H320" s="67" t="s">
        <v>13</v>
      </c>
      <c r="I320" s="35">
        <v>0</v>
      </c>
      <c r="J320" s="35">
        <v>0</v>
      </c>
      <c r="K320" s="35">
        <v>0</v>
      </c>
      <c r="L320" s="111">
        <v>0</v>
      </c>
      <c r="M320" s="111">
        <v>-2.3999999999999998E-4</v>
      </c>
      <c r="N320" s="111">
        <v>0</v>
      </c>
    </row>
    <row r="321" spans="1:14" s="103" customFormat="1" ht="15" customHeight="1" x14ac:dyDescent="0.25">
      <c r="A321" s="129">
        <v>2019</v>
      </c>
      <c r="B321" s="67" t="s">
        <v>42</v>
      </c>
      <c r="C321" s="68">
        <v>1</v>
      </c>
      <c r="D321" s="68">
        <v>0</v>
      </c>
      <c r="E321" s="68">
        <v>0</v>
      </c>
      <c r="F321" s="67" t="s">
        <v>87</v>
      </c>
      <c r="G321" s="67" t="s">
        <v>74</v>
      </c>
      <c r="H321" s="67" t="s">
        <v>23</v>
      </c>
      <c r="I321" s="35">
        <v>0</v>
      </c>
      <c r="J321" s="35">
        <v>0</v>
      </c>
      <c r="K321" s="35">
        <v>0</v>
      </c>
      <c r="L321" s="111">
        <v>0</v>
      </c>
      <c r="M321" s="111">
        <v>0</v>
      </c>
      <c r="N321" s="111">
        <v>0</v>
      </c>
    </row>
    <row r="322" spans="1:14" s="103" customFormat="1" ht="15" customHeight="1" x14ac:dyDescent="0.25">
      <c r="A322" s="129">
        <v>2019</v>
      </c>
      <c r="B322" s="67" t="s">
        <v>42</v>
      </c>
      <c r="C322" s="68">
        <v>1</v>
      </c>
      <c r="D322" s="68">
        <v>0</v>
      </c>
      <c r="E322" s="68">
        <v>0</v>
      </c>
      <c r="F322" s="67" t="s">
        <v>87</v>
      </c>
      <c r="G322" s="67" t="s">
        <v>74</v>
      </c>
      <c r="H322" s="67" t="s">
        <v>22</v>
      </c>
      <c r="I322" s="35">
        <v>0</v>
      </c>
      <c r="J322" s="35">
        <v>0</v>
      </c>
      <c r="K322" s="35">
        <v>0</v>
      </c>
      <c r="L322" s="111">
        <v>0</v>
      </c>
      <c r="M322" s="111">
        <v>-1.4210854715202004E-14</v>
      </c>
      <c r="N322" s="111">
        <v>75.240459999999999</v>
      </c>
    </row>
    <row r="323" spans="1:14" s="103" customFormat="1" ht="15" customHeight="1" x14ac:dyDescent="0.25">
      <c r="A323" s="129">
        <v>2019</v>
      </c>
      <c r="B323" s="67" t="s">
        <v>42</v>
      </c>
      <c r="C323" s="68">
        <v>1</v>
      </c>
      <c r="D323" s="68">
        <v>1</v>
      </c>
      <c r="E323" s="68">
        <v>1</v>
      </c>
      <c r="F323" s="67" t="s">
        <v>87</v>
      </c>
      <c r="G323" s="67" t="s">
        <v>75</v>
      </c>
      <c r="H323" s="67" t="s">
        <v>69</v>
      </c>
      <c r="I323" s="35">
        <v>0</v>
      </c>
      <c r="J323" s="35">
        <v>3399.6078299999999</v>
      </c>
      <c r="K323" s="35">
        <v>350.54178000000002</v>
      </c>
      <c r="L323" s="111">
        <v>0</v>
      </c>
      <c r="M323" s="111">
        <v>-69.958100000000741</v>
      </c>
      <c r="N323" s="111">
        <v>20394.524359999999</v>
      </c>
    </row>
    <row r="324" spans="1:14" s="103" customFormat="1" ht="15" customHeight="1" x14ac:dyDescent="0.25">
      <c r="A324" s="129">
        <v>2019</v>
      </c>
      <c r="B324" s="67" t="s">
        <v>42</v>
      </c>
      <c r="C324" s="68">
        <v>1</v>
      </c>
      <c r="D324" s="68">
        <v>1</v>
      </c>
      <c r="E324" s="68">
        <v>1</v>
      </c>
      <c r="F324" s="67" t="s">
        <v>87</v>
      </c>
      <c r="G324" s="67" t="s">
        <v>75</v>
      </c>
      <c r="H324" s="67" t="s">
        <v>40</v>
      </c>
      <c r="I324" s="35">
        <v>0</v>
      </c>
      <c r="J324" s="35">
        <v>47.065689999999996</v>
      </c>
      <c r="K324" s="35">
        <v>0.67786000000000002</v>
      </c>
      <c r="L324" s="111">
        <v>0</v>
      </c>
      <c r="M324" s="111">
        <v>1.2447999999999766</v>
      </c>
      <c r="N324" s="111">
        <v>269.52166999999997</v>
      </c>
    </row>
    <row r="325" spans="1:14" s="103" customFormat="1" ht="15" customHeight="1" x14ac:dyDescent="0.25">
      <c r="A325" s="129">
        <v>2019</v>
      </c>
      <c r="B325" s="67" t="s">
        <v>42</v>
      </c>
      <c r="C325" s="68">
        <v>1</v>
      </c>
      <c r="D325" s="68">
        <v>1</v>
      </c>
      <c r="E325" s="68">
        <v>1</v>
      </c>
      <c r="F325" s="67" t="s">
        <v>87</v>
      </c>
      <c r="G325" s="67" t="s">
        <v>75</v>
      </c>
      <c r="H325" s="67" t="s">
        <v>44</v>
      </c>
      <c r="I325" s="35">
        <v>0</v>
      </c>
      <c r="J325" s="35">
        <v>0</v>
      </c>
      <c r="K325" s="35">
        <v>0</v>
      </c>
      <c r="L325" s="111">
        <v>0</v>
      </c>
      <c r="M325" s="111">
        <v>0</v>
      </c>
      <c r="N325" s="111">
        <v>0</v>
      </c>
    </row>
    <row r="326" spans="1:14" s="103" customFormat="1" ht="15" customHeight="1" x14ac:dyDescent="0.25">
      <c r="A326" s="129">
        <v>2019</v>
      </c>
      <c r="B326" s="67" t="s">
        <v>42</v>
      </c>
      <c r="C326" s="68">
        <v>1</v>
      </c>
      <c r="D326" s="68">
        <v>1</v>
      </c>
      <c r="E326" s="68">
        <v>1</v>
      </c>
      <c r="F326" s="67" t="s">
        <v>87</v>
      </c>
      <c r="G326" s="67" t="s">
        <v>75</v>
      </c>
      <c r="H326" s="67" t="s">
        <v>45</v>
      </c>
      <c r="I326" s="35">
        <v>0</v>
      </c>
      <c r="J326" s="35">
        <v>0</v>
      </c>
      <c r="K326" s="35">
        <v>0</v>
      </c>
      <c r="L326" s="111">
        <v>0</v>
      </c>
      <c r="M326" s="111">
        <v>0</v>
      </c>
      <c r="N326" s="111">
        <v>0</v>
      </c>
    </row>
    <row r="327" spans="1:14" s="103" customFormat="1" ht="15" customHeight="1" x14ac:dyDescent="0.25">
      <c r="A327" s="129">
        <v>2019</v>
      </c>
      <c r="B327" s="67" t="s">
        <v>42</v>
      </c>
      <c r="C327" s="68">
        <v>1</v>
      </c>
      <c r="D327" s="68">
        <v>1</v>
      </c>
      <c r="E327" s="68">
        <v>0</v>
      </c>
      <c r="F327" s="67" t="s">
        <v>87</v>
      </c>
      <c r="G327" s="67" t="s">
        <v>75</v>
      </c>
      <c r="H327" s="67" t="s">
        <v>37</v>
      </c>
      <c r="I327" s="35">
        <v>0</v>
      </c>
      <c r="J327" s="35">
        <v>77.935879999999997</v>
      </c>
      <c r="K327" s="35">
        <v>7.2903500000000001</v>
      </c>
      <c r="L327" s="111">
        <v>0</v>
      </c>
      <c r="M327" s="111">
        <v>-1.6079600000000482</v>
      </c>
      <c r="N327" s="111">
        <v>445.06759</v>
      </c>
    </row>
    <row r="328" spans="1:14" s="103" customFormat="1" ht="15" customHeight="1" x14ac:dyDescent="0.25">
      <c r="A328" s="129">
        <v>2019</v>
      </c>
      <c r="B328" s="67" t="s">
        <v>42</v>
      </c>
      <c r="C328" s="68">
        <v>1</v>
      </c>
      <c r="D328" s="68">
        <v>1</v>
      </c>
      <c r="E328" s="68">
        <v>0</v>
      </c>
      <c r="F328" s="67" t="s">
        <v>87</v>
      </c>
      <c r="G328" s="67" t="s">
        <v>75</v>
      </c>
      <c r="H328" s="67" t="s">
        <v>13</v>
      </c>
      <c r="I328" s="35">
        <v>0</v>
      </c>
      <c r="J328" s="35">
        <v>30.224499999999999</v>
      </c>
      <c r="K328" s="35">
        <v>2.7340900000000001</v>
      </c>
      <c r="L328" s="111">
        <v>0</v>
      </c>
      <c r="M328" s="111">
        <v>0</v>
      </c>
      <c r="N328" s="111">
        <v>172.50619</v>
      </c>
    </row>
    <row r="329" spans="1:14" s="103" customFormat="1" ht="15" customHeight="1" x14ac:dyDescent="0.25">
      <c r="A329" s="129">
        <v>2019</v>
      </c>
      <c r="B329" s="67" t="s">
        <v>42</v>
      </c>
      <c r="C329" s="68">
        <v>1</v>
      </c>
      <c r="D329" s="68">
        <v>0</v>
      </c>
      <c r="E329" s="68">
        <v>0</v>
      </c>
      <c r="F329" s="67" t="s">
        <v>87</v>
      </c>
      <c r="G329" s="67" t="s">
        <v>75</v>
      </c>
      <c r="H329" s="67" t="s">
        <v>23</v>
      </c>
      <c r="I329" s="35">
        <v>0</v>
      </c>
      <c r="J329" s="35">
        <v>0</v>
      </c>
      <c r="K329" s="35">
        <v>0</v>
      </c>
      <c r="L329" s="111">
        <v>0</v>
      </c>
      <c r="M329" s="111">
        <v>0</v>
      </c>
      <c r="N329" s="111">
        <v>0</v>
      </c>
    </row>
    <row r="330" spans="1:14" s="103" customFormat="1" ht="15" customHeight="1" x14ac:dyDescent="0.25">
      <c r="A330" s="129">
        <v>2019</v>
      </c>
      <c r="B330" s="67" t="s">
        <v>42</v>
      </c>
      <c r="C330" s="68">
        <v>1</v>
      </c>
      <c r="D330" s="68">
        <v>0</v>
      </c>
      <c r="E330" s="68">
        <v>0</v>
      </c>
      <c r="F330" s="67" t="s">
        <v>87</v>
      </c>
      <c r="G330" s="67" t="s">
        <v>75</v>
      </c>
      <c r="H330" s="67" t="s">
        <v>22</v>
      </c>
      <c r="I330" s="35">
        <v>0</v>
      </c>
      <c r="J330" s="35">
        <v>3.7300399999999998</v>
      </c>
      <c r="K330" s="35">
        <v>0.41975000000000001</v>
      </c>
      <c r="L330" s="111">
        <v>0</v>
      </c>
      <c r="M330" s="111">
        <v>0</v>
      </c>
      <c r="N330" s="111">
        <v>25.880510000000001</v>
      </c>
    </row>
    <row r="331" spans="1:14" s="103" customFormat="1" ht="15" customHeight="1" x14ac:dyDescent="0.25">
      <c r="A331" s="129">
        <v>2019</v>
      </c>
      <c r="B331" s="67" t="s">
        <v>42</v>
      </c>
      <c r="C331" s="68">
        <v>1</v>
      </c>
      <c r="D331" s="68">
        <v>1</v>
      </c>
      <c r="E331" s="68">
        <v>1</v>
      </c>
      <c r="F331" s="67" t="s">
        <v>211</v>
      </c>
      <c r="G331" s="67" t="s">
        <v>54</v>
      </c>
      <c r="H331" s="67" t="s">
        <v>69</v>
      </c>
      <c r="I331" s="35">
        <v>0</v>
      </c>
      <c r="J331" s="35">
        <v>0</v>
      </c>
      <c r="K331" s="35">
        <v>107500</v>
      </c>
      <c r="L331" s="111">
        <v>0</v>
      </c>
      <c r="M331" s="111">
        <v>0</v>
      </c>
      <c r="N331" s="111">
        <v>2000000</v>
      </c>
    </row>
    <row r="332" spans="1:14" s="103" customFormat="1" ht="15" customHeight="1" x14ac:dyDescent="0.25">
      <c r="A332" s="129">
        <v>2019</v>
      </c>
      <c r="B332" s="67" t="s">
        <v>42</v>
      </c>
      <c r="C332" s="68">
        <v>1</v>
      </c>
      <c r="D332" s="68">
        <v>1</v>
      </c>
      <c r="E332" s="68">
        <v>1</v>
      </c>
      <c r="F332" s="67" t="s">
        <v>211</v>
      </c>
      <c r="G332" s="67" t="s">
        <v>55</v>
      </c>
      <c r="H332" s="67" t="s">
        <v>69</v>
      </c>
      <c r="I332" s="35">
        <v>0</v>
      </c>
      <c r="J332" s="35">
        <v>0</v>
      </c>
      <c r="K332" s="35">
        <v>7.5</v>
      </c>
      <c r="L332" s="111">
        <v>0</v>
      </c>
      <c r="M332" s="111">
        <v>0</v>
      </c>
      <c r="N332" s="111">
        <v>1750000</v>
      </c>
    </row>
    <row r="333" spans="1:14" s="103" customFormat="1" ht="15" customHeight="1" x14ac:dyDescent="0.25">
      <c r="A333" s="129">
        <v>2019</v>
      </c>
      <c r="B333" s="67" t="s">
        <v>42</v>
      </c>
      <c r="C333" s="68">
        <v>1</v>
      </c>
      <c r="D333" s="68">
        <v>1</v>
      </c>
      <c r="E333" s="68">
        <v>0</v>
      </c>
      <c r="F333" s="67" t="s">
        <v>211</v>
      </c>
      <c r="G333" s="67" t="s">
        <v>284</v>
      </c>
      <c r="H333" s="67" t="s">
        <v>51</v>
      </c>
      <c r="I333" s="35">
        <v>0</v>
      </c>
      <c r="J333" s="35">
        <v>26278.331709999999</v>
      </c>
      <c r="K333" s="35">
        <v>1215.37284</v>
      </c>
      <c r="L333" s="111">
        <v>0</v>
      </c>
      <c r="M333" s="111">
        <v>0</v>
      </c>
      <c r="N333" s="111">
        <v>289061.64886000002</v>
      </c>
    </row>
    <row r="334" spans="1:14" s="103" customFormat="1" ht="15" customHeight="1" x14ac:dyDescent="0.25">
      <c r="A334" s="129">
        <v>2019</v>
      </c>
      <c r="B334" s="67" t="s">
        <v>42</v>
      </c>
      <c r="C334" s="68">
        <v>1</v>
      </c>
      <c r="D334" s="68">
        <v>1</v>
      </c>
      <c r="E334" s="68">
        <v>1</v>
      </c>
      <c r="F334" s="67" t="s">
        <v>211</v>
      </c>
      <c r="G334" s="67" t="s">
        <v>56</v>
      </c>
      <c r="H334" s="67" t="s">
        <v>69</v>
      </c>
      <c r="I334" s="35">
        <v>0</v>
      </c>
      <c r="J334" s="35">
        <v>0</v>
      </c>
      <c r="K334" s="35">
        <v>0</v>
      </c>
      <c r="L334" s="111">
        <v>0</v>
      </c>
      <c r="M334" s="111">
        <v>0</v>
      </c>
      <c r="N334" s="111">
        <v>1000000</v>
      </c>
    </row>
    <row r="335" spans="1:14" s="103" customFormat="1" ht="15" customHeight="1" x14ac:dyDescent="0.25">
      <c r="A335" s="129">
        <v>2019</v>
      </c>
      <c r="B335" s="67" t="s">
        <v>42</v>
      </c>
      <c r="C335" s="68">
        <v>1</v>
      </c>
      <c r="D335" s="68">
        <v>1</v>
      </c>
      <c r="E335" s="68">
        <v>1</v>
      </c>
      <c r="F335" s="67" t="s">
        <v>211</v>
      </c>
      <c r="G335" s="67" t="s">
        <v>57</v>
      </c>
      <c r="H335" s="67" t="s">
        <v>69</v>
      </c>
      <c r="I335" s="35">
        <v>0</v>
      </c>
      <c r="J335" s="35">
        <v>0</v>
      </c>
      <c r="K335" s="35">
        <v>0</v>
      </c>
      <c r="L335" s="111">
        <v>0</v>
      </c>
      <c r="M335" s="111">
        <v>0</v>
      </c>
      <c r="N335" s="111">
        <v>1000000</v>
      </c>
    </row>
    <row r="336" spans="1:14" s="103" customFormat="1" ht="15" customHeight="1" x14ac:dyDescent="0.25">
      <c r="A336" s="129">
        <v>2019</v>
      </c>
      <c r="B336" s="67" t="s">
        <v>42</v>
      </c>
      <c r="C336" s="68">
        <v>1</v>
      </c>
      <c r="D336" s="68">
        <v>1</v>
      </c>
      <c r="E336" s="68">
        <v>1</v>
      </c>
      <c r="F336" s="67" t="s">
        <v>211</v>
      </c>
      <c r="G336" s="67" t="s">
        <v>58</v>
      </c>
      <c r="H336" s="67" t="s">
        <v>69</v>
      </c>
      <c r="I336" s="35">
        <v>0</v>
      </c>
      <c r="J336" s="35">
        <v>0</v>
      </c>
      <c r="K336" s="35">
        <v>0</v>
      </c>
      <c r="L336" s="111">
        <v>0</v>
      </c>
      <c r="M336" s="111">
        <v>0</v>
      </c>
      <c r="N336" s="111">
        <v>2500000</v>
      </c>
    </row>
    <row r="337" spans="1:14" s="103" customFormat="1" ht="15" customHeight="1" x14ac:dyDescent="0.25">
      <c r="A337" s="129">
        <v>2019</v>
      </c>
      <c r="B337" s="67" t="s">
        <v>42</v>
      </c>
      <c r="C337" s="68">
        <v>1</v>
      </c>
      <c r="D337" s="68">
        <v>1</v>
      </c>
      <c r="E337" s="68">
        <v>0</v>
      </c>
      <c r="F337" s="67" t="s">
        <v>211</v>
      </c>
      <c r="G337" s="67" t="s">
        <v>284</v>
      </c>
      <c r="H337" s="67" t="s">
        <v>59</v>
      </c>
      <c r="I337" s="35">
        <v>0</v>
      </c>
      <c r="J337" s="35">
        <v>0</v>
      </c>
      <c r="K337" s="35">
        <v>1156.25</v>
      </c>
      <c r="L337" s="111">
        <v>0</v>
      </c>
      <c r="M337" s="111">
        <v>0</v>
      </c>
      <c r="N337" s="111">
        <v>300000</v>
      </c>
    </row>
    <row r="338" spans="1:14" s="103" customFormat="1" ht="15" customHeight="1" x14ac:dyDescent="0.25">
      <c r="A338" s="129">
        <v>2019</v>
      </c>
      <c r="B338" s="67" t="s">
        <v>42</v>
      </c>
      <c r="C338" s="68">
        <v>1</v>
      </c>
      <c r="D338" s="68">
        <v>1</v>
      </c>
      <c r="E338" s="68">
        <v>1</v>
      </c>
      <c r="F338" s="67" t="s">
        <v>211</v>
      </c>
      <c r="G338" s="67" t="s">
        <v>60</v>
      </c>
      <c r="H338" s="67" t="s">
        <v>69</v>
      </c>
      <c r="I338" s="35">
        <v>0</v>
      </c>
      <c r="J338" s="35">
        <v>0</v>
      </c>
      <c r="K338" s="35">
        <v>7.5</v>
      </c>
      <c r="L338" s="111">
        <v>0</v>
      </c>
      <c r="M338" s="111">
        <v>0</v>
      </c>
      <c r="N338" s="111">
        <v>3000000</v>
      </c>
    </row>
    <row r="339" spans="1:14" s="103" customFormat="1" ht="15" customHeight="1" x14ac:dyDescent="0.25">
      <c r="A339" s="130">
        <v>2019</v>
      </c>
      <c r="B339" s="131" t="s">
        <v>42</v>
      </c>
      <c r="C339" s="68">
        <v>1</v>
      </c>
      <c r="D339" s="68">
        <v>1</v>
      </c>
      <c r="E339" s="68">
        <v>1</v>
      </c>
      <c r="F339" s="67" t="s">
        <v>211</v>
      </c>
      <c r="G339" s="67" t="s">
        <v>62</v>
      </c>
      <c r="H339" s="67" t="s">
        <v>69</v>
      </c>
      <c r="I339" s="35">
        <v>0</v>
      </c>
      <c r="J339" s="35">
        <v>0</v>
      </c>
      <c r="K339" s="35">
        <v>0</v>
      </c>
      <c r="L339" s="111">
        <v>0</v>
      </c>
      <c r="M339" s="111">
        <v>0</v>
      </c>
      <c r="N339" s="111">
        <v>1000000</v>
      </c>
    </row>
    <row r="340" spans="1:14" s="103" customFormat="1" ht="15" customHeight="1" x14ac:dyDescent="0.25">
      <c r="A340" s="130">
        <v>2019</v>
      </c>
      <c r="B340" s="131" t="s">
        <v>42</v>
      </c>
      <c r="C340" s="68">
        <v>1</v>
      </c>
      <c r="D340" s="68">
        <v>1</v>
      </c>
      <c r="E340" s="68">
        <v>0</v>
      </c>
      <c r="F340" s="67" t="s">
        <v>286</v>
      </c>
      <c r="G340" s="67" t="s">
        <v>202</v>
      </c>
      <c r="H340" s="67" t="s">
        <v>51</v>
      </c>
      <c r="I340" s="35">
        <v>0</v>
      </c>
      <c r="J340" s="35">
        <v>266629.12300000002</v>
      </c>
      <c r="K340" s="35">
        <v>0</v>
      </c>
      <c r="L340" s="111">
        <v>0</v>
      </c>
      <c r="M340" s="111">
        <v>-266629.12300000002</v>
      </c>
      <c r="N340" s="111">
        <v>733370.87699999998</v>
      </c>
    </row>
    <row r="341" spans="1:14" s="103" customFormat="1" ht="15" customHeight="1" x14ac:dyDescent="0.25">
      <c r="A341" s="130">
        <v>2019</v>
      </c>
      <c r="B341" s="131" t="s">
        <v>42</v>
      </c>
      <c r="C341" s="68">
        <v>1</v>
      </c>
      <c r="D341" s="68">
        <v>1</v>
      </c>
      <c r="E341" s="68">
        <v>0</v>
      </c>
      <c r="F341" s="67" t="s">
        <v>213</v>
      </c>
      <c r="G341" s="67" t="s">
        <v>189</v>
      </c>
      <c r="H341" s="67" t="s">
        <v>38</v>
      </c>
      <c r="I341" s="35">
        <v>0</v>
      </c>
      <c r="J341" s="35">
        <v>0</v>
      </c>
      <c r="K341" s="35">
        <v>0</v>
      </c>
      <c r="L341" s="111">
        <v>0</v>
      </c>
      <c r="M341" s="111">
        <v>0</v>
      </c>
      <c r="N341" s="111">
        <v>0</v>
      </c>
    </row>
    <row r="342" spans="1:14" s="103" customFormat="1" ht="15" customHeight="1" x14ac:dyDescent="0.25">
      <c r="A342" s="130">
        <v>2019</v>
      </c>
      <c r="B342" s="131" t="s">
        <v>42</v>
      </c>
      <c r="C342" s="68">
        <v>1</v>
      </c>
      <c r="D342" s="68">
        <v>1</v>
      </c>
      <c r="E342" s="68">
        <v>0</v>
      </c>
      <c r="F342" s="67" t="s">
        <v>213</v>
      </c>
      <c r="G342" s="67" t="s">
        <v>189</v>
      </c>
      <c r="H342" s="67" t="s">
        <v>38</v>
      </c>
      <c r="I342" s="35">
        <v>0</v>
      </c>
      <c r="J342" s="35">
        <v>0</v>
      </c>
      <c r="K342" s="35">
        <v>0</v>
      </c>
      <c r="L342" s="111">
        <v>0</v>
      </c>
      <c r="M342" s="111">
        <v>0</v>
      </c>
      <c r="N342" s="111">
        <v>0</v>
      </c>
    </row>
    <row r="343" spans="1:14" s="103" customFormat="1" ht="15" customHeight="1" x14ac:dyDescent="0.25">
      <c r="A343" s="130">
        <v>2019</v>
      </c>
      <c r="B343" s="131" t="s">
        <v>42</v>
      </c>
      <c r="C343" s="68">
        <v>1</v>
      </c>
      <c r="D343" s="68">
        <v>1</v>
      </c>
      <c r="E343" s="68">
        <v>0</v>
      </c>
      <c r="F343" s="67" t="s">
        <v>213</v>
      </c>
      <c r="G343" s="67" t="s">
        <v>189</v>
      </c>
      <c r="H343" s="67" t="s">
        <v>38</v>
      </c>
      <c r="I343" s="35">
        <v>0</v>
      </c>
      <c r="J343" s="35">
        <v>0</v>
      </c>
      <c r="K343" s="35">
        <v>0</v>
      </c>
      <c r="L343" s="111">
        <v>0</v>
      </c>
      <c r="M343" s="111">
        <v>0</v>
      </c>
      <c r="N343" s="111">
        <v>0</v>
      </c>
    </row>
    <row r="344" spans="1:14" s="103" customFormat="1" ht="15" customHeight="1" x14ac:dyDescent="0.25">
      <c r="A344" s="130">
        <v>2019</v>
      </c>
      <c r="B344" s="131" t="s">
        <v>42</v>
      </c>
      <c r="C344" s="68">
        <v>1</v>
      </c>
      <c r="D344" s="68">
        <v>1</v>
      </c>
      <c r="E344" s="68">
        <v>0</v>
      </c>
      <c r="F344" s="67" t="s">
        <v>213</v>
      </c>
      <c r="G344" s="67" t="s">
        <v>190</v>
      </c>
      <c r="H344" s="67" t="s">
        <v>38</v>
      </c>
      <c r="I344" s="35">
        <v>0</v>
      </c>
      <c r="J344" s="35">
        <v>0</v>
      </c>
      <c r="K344" s="35">
        <v>0</v>
      </c>
      <c r="L344" s="111">
        <v>0</v>
      </c>
      <c r="M344" s="111">
        <v>0</v>
      </c>
      <c r="N344" s="111">
        <v>0</v>
      </c>
    </row>
    <row r="345" spans="1:14" s="103" customFormat="1" ht="15" customHeight="1" x14ac:dyDescent="0.25">
      <c r="A345" s="130">
        <v>2019</v>
      </c>
      <c r="B345" s="131" t="s">
        <v>42</v>
      </c>
      <c r="C345" s="68">
        <v>1</v>
      </c>
      <c r="D345" s="68">
        <v>1</v>
      </c>
      <c r="E345" s="68">
        <v>0</v>
      </c>
      <c r="F345" s="67" t="s">
        <v>213</v>
      </c>
      <c r="G345" s="67" t="s">
        <v>190</v>
      </c>
      <c r="H345" s="67" t="s">
        <v>38</v>
      </c>
      <c r="I345" s="35">
        <v>0</v>
      </c>
      <c r="J345" s="35">
        <v>0</v>
      </c>
      <c r="K345" s="35">
        <v>0</v>
      </c>
      <c r="L345" s="111">
        <v>0</v>
      </c>
      <c r="M345" s="111">
        <v>0</v>
      </c>
      <c r="N345" s="111">
        <v>0</v>
      </c>
    </row>
    <row r="346" spans="1:14" s="103" customFormat="1" ht="15" customHeight="1" x14ac:dyDescent="0.25">
      <c r="A346" s="130">
        <v>2019</v>
      </c>
      <c r="B346" s="131" t="s">
        <v>42</v>
      </c>
      <c r="C346" s="68">
        <v>1</v>
      </c>
      <c r="D346" s="68">
        <v>1</v>
      </c>
      <c r="E346" s="68">
        <v>0</v>
      </c>
      <c r="F346" s="67" t="s">
        <v>213</v>
      </c>
      <c r="G346" s="67" t="s">
        <v>255</v>
      </c>
      <c r="H346" s="67" t="s">
        <v>38</v>
      </c>
      <c r="I346" s="35">
        <v>200000</v>
      </c>
      <c r="J346" s="35">
        <v>67796.445749999955</v>
      </c>
      <c r="K346" s="35">
        <v>1102.4276700000191</v>
      </c>
      <c r="L346" s="111">
        <v>0</v>
      </c>
      <c r="M346" s="111">
        <v>132203.55425000004</v>
      </c>
      <c r="N346" s="111">
        <v>132203.55425000004</v>
      </c>
    </row>
    <row r="347" spans="1:14" s="103" customFormat="1" ht="15" customHeight="1" x14ac:dyDescent="0.25">
      <c r="A347" s="66">
        <v>2019</v>
      </c>
      <c r="B347" s="67" t="s">
        <v>42</v>
      </c>
      <c r="C347" s="68">
        <v>1</v>
      </c>
      <c r="D347" s="68">
        <v>1</v>
      </c>
      <c r="E347" s="68">
        <v>0</v>
      </c>
      <c r="F347" s="67" t="s">
        <v>213</v>
      </c>
      <c r="G347" s="67" t="s">
        <v>256</v>
      </c>
      <c r="H347" s="67" t="s">
        <v>38</v>
      </c>
      <c r="I347" s="35">
        <v>0</v>
      </c>
      <c r="J347" s="35">
        <v>19166.666666666686</v>
      </c>
      <c r="K347" s="35">
        <v>1903.0001388888923</v>
      </c>
      <c r="L347" s="111">
        <v>0</v>
      </c>
      <c r="M347" s="111">
        <v>-19170.000000000058</v>
      </c>
      <c r="N347" s="111">
        <v>222499.99999999994</v>
      </c>
    </row>
    <row r="348" spans="1:14" s="103" customFormat="1" ht="15" customHeight="1" x14ac:dyDescent="0.25">
      <c r="A348" s="66">
        <v>2019</v>
      </c>
      <c r="B348" s="67" t="s">
        <v>42</v>
      </c>
      <c r="C348" s="68">
        <v>1</v>
      </c>
      <c r="D348" s="68">
        <v>1</v>
      </c>
      <c r="E348" s="68">
        <v>0</v>
      </c>
      <c r="F348" s="67" t="s">
        <v>213</v>
      </c>
      <c r="G348" s="67" t="s">
        <v>285</v>
      </c>
      <c r="H348" s="67" t="s">
        <v>38</v>
      </c>
      <c r="I348" s="35">
        <v>0</v>
      </c>
      <c r="J348" s="35">
        <v>10000</v>
      </c>
      <c r="K348" s="110">
        <v>235.94444999999541</v>
      </c>
      <c r="L348" s="111">
        <v>0</v>
      </c>
      <c r="M348" s="111">
        <v>-10000</v>
      </c>
      <c r="N348" s="111">
        <v>30000</v>
      </c>
    </row>
    <row r="349" spans="1:14" s="103" customFormat="1" ht="15" customHeight="1" x14ac:dyDescent="0.25">
      <c r="A349" s="66">
        <v>2019</v>
      </c>
      <c r="B349" s="67" t="s">
        <v>42</v>
      </c>
      <c r="C349" s="68">
        <v>1</v>
      </c>
      <c r="D349" s="68">
        <v>0</v>
      </c>
      <c r="E349" s="68">
        <v>0</v>
      </c>
      <c r="F349" s="67" t="s">
        <v>287</v>
      </c>
      <c r="G349" s="67" t="s">
        <v>183</v>
      </c>
      <c r="H349" s="67" t="s">
        <v>17</v>
      </c>
      <c r="I349" s="35">
        <v>0</v>
      </c>
      <c r="J349" s="35">
        <v>0</v>
      </c>
      <c r="K349" s="110">
        <v>0</v>
      </c>
      <c r="L349" s="111">
        <v>0</v>
      </c>
      <c r="M349" s="111">
        <v>-2600</v>
      </c>
      <c r="N349" s="111">
        <v>363200</v>
      </c>
    </row>
    <row r="350" spans="1:14" s="103" customFormat="1" ht="15" customHeight="1" x14ac:dyDescent="0.25">
      <c r="A350" s="129">
        <v>2019</v>
      </c>
      <c r="B350" s="67" t="s">
        <v>42</v>
      </c>
      <c r="C350" s="68">
        <v>1</v>
      </c>
      <c r="D350" s="68">
        <v>0</v>
      </c>
      <c r="E350" s="68">
        <v>0</v>
      </c>
      <c r="F350" s="67" t="s">
        <v>287</v>
      </c>
      <c r="G350" s="67" t="s">
        <v>184</v>
      </c>
      <c r="H350" s="67" t="s">
        <v>17</v>
      </c>
      <c r="I350" s="35">
        <v>0</v>
      </c>
      <c r="J350" s="35">
        <v>0</v>
      </c>
      <c r="K350" s="35">
        <v>0</v>
      </c>
      <c r="L350" s="111">
        <v>0</v>
      </c>
      <c r="M350" s="111">
        <v>-2500</v>
      </c>
      <c r="N350" s="111">
        <v>352600</v>
      </c>
    </row>
    <row r="351" spans="1:14" s="103" customFormat="1" ht="15" customHeight="1" x14ac:dyDescent="0.25">
      <c r="A351" s="129">
        <v>2019</v>
      </c>
      <c r="B351" s="67" t="s">
        <v>43</v>
      </c>
      <c r="C351" s="68">
        <v>1</v>
      </c>
      <c r="D351" s="68">
        <v>1</v>
      </c>
      <c r="E351" s="68">
        <v>0</v>
      </c>
      <c r="F351" s="67" t="s">
        <v>281</v>
      </c>
      <c r="G351" s="67" t="s">
        <v>210</v>
      </c>
      <c r="H351" s="67" t="s">
        <v>46</v>
      </c>
      <c r="I351" s="110">
        <v>0</v>
      </c>
      <c r="J351" s="35">
        <v>0</v>
      </c>
      <c r="K351" s="110">
        <v>0</v>
      </c>
      <c r="L351" s="111">
        <v>0</v>
      </c>
      <c r="M351" s="111">
        <v>-1.4551915228366852E-11</v>
      </c>
      <c r="N351" s="111">
        <v>105263.15784999999</v>
      </c>
    </row>
    <row r="352" spans="1:14" s="103" customFormat="1" ht="15" customHeight="1" x14ac:dyDescent="0.25">
      <c r="A352" s="129">
        <v>2019</v>
      </c>
      <c r="B352" s="67" t="s">
        <v>43</v>
      </c>
      <c r="C352" s="68">
        <v>1</v>
      </c>
      <c r="D352" s="68">
        <v>1</v>
      </c>
      <c r="E352" s="68">
        <v>0</v>
      </c>
      <c r="F352" s="67" t="s">
        <v>281</v>
      </c>
      <c r="G352" s="67" t="s">
        <v>210</v>
      </c>
      <c r="H352" s="67" t="s">
        <v>49</v>
      </c>
      <c r="I352" s="35">
        <v>0</v>
      </c>
      <c r="J352" s="35">
        <v>2083.3330000000001</v>
      </c>
      <c r="K352" s="35">
        <v>62.500010000000003</v>
      </c>
      <c r="L352" s="111">
        <v>0</v>
      </c>
      <c r="M352" s="111">
        <v>0</v>
      </c>
      <c r="N352" s="111">
        <v>4166.6679999999997</v>
      </c>
    </row>
    <row r="353" spans="1:14" s="103" customFormat="1" ht="15" customHeight="1" x14ac:dyDescent="0.25">
      <c r="A353" s="129">
        <v>2019</v>
      </c>
      <c r="B353" s="67" t="s">
        <v>43</v>
      </c>
      <c r="C353" s="68">
        <v>1</v>
      </c>
      <c r="D353" s="68">
        <v>1</v>
      </c>
      <c r="E353" s="68">
        <v>0</v>
      </c>
      <c r="F353" s="67" t="s">
        <v>281</v>
      </c>
      <c r="G353" s="67" t="s">
        <v>210</v>
      </c>
      <c r="H353" s="67" t="s">
        <v>13</v>
      </c>
      <c r="I353" s="35">
        <v>0</v>
      </c>
      <c r="J353" s="35">
        <v>0</v>
      </c>
      <c r="K353" s="35">
        <v>0</v>
      </c>
      <c r="L353" s="111">
        <v>0</v>
      </c>
      <c r="M353" s="111">
        <v>0</v>
      </c>
      <c r="N353" s="111">
        <v>0</v>
      </c>
    </row>
    <row r="354" spans="1:14" s="103" customFormat="1" ht="15" customHeight="1" x14ac:dyDescent="0.25">
      <c r="A354" s="129">
        <v>2019</v>
      </c>
      <c r="B354" s="67" t="s">
        <v>43</v>
      </c>
      <c r="C354" s="68">
        <v>1</v>
      </c>
      <c r="D354" s="68">
        <v>1</v>
      </c>
      <c r="E354" s="68">
        <v>1</v>
      </c>
      <c r="F354" s="67" t="s">
        <v>282</v>
      </c>
      <c r="G354" s="67" t="s">
        <v>14</v>
      </c>
      <c r="H354" s="67" t="s">
        <v>69</v>
      </c>
      <c r="I354" s="35">
        <v>-549.11532</v>
      </c>
      <c r="J354" s="35">
        <v>6250</v>
      </c>
      <c r="K354" s="35">
        <v>17234.822339999999</v>
      </c>
      <c r="L354" s="111">
        <v>0</v>
      </c>
      <c r="M354" s="111">
        <v>-2363.3102900002668</v>
      </c>
      <c r="N354" s="111">
        <v>2798710.8602499999</v>
      </c>
    </row>
    <row r="355" spans="1:14" s="103" customFormat="1" ht="15" customHeight="1" x14ac:dyDescent="0.25">
      <c r="A355" s="129">
        <v>2019</v>
      </c>
      <c r="B355" s="67" t="s">
        <v>43</v>
      </c>
      <c r="C355" s="68">
        <v>1</v>
      </c>
      <c r="D355" s="68">
        <v>1</v>
      </c>
      <c r="E355" s="68">
        <v>0</v>
      </c>
      <c r="F355" s="67" t="s">
        <v>282</v>
      </c>
      <c r="G355" s="67" t="s">
        <v>14</v>
      </c>
      <c r="H355" s="67" t="s">
        <v>15</v>
      </c>
      <c r="I355" s="35">
        <v>0</v>
      </c>
      <c r="J355" s="35">
        <v>0</v>
      </c>
      <c r="K355" s="35">
        <v>0</v>
      </c>
      <c r="L355" s="111">
        <v>0</v>
      </c>
      <c r="M355" s="111">
        <v>1.0000000000000001E-5</v>
      </c>
      <c r="N355" s="111">
        <v>1.0000000000000001E-5</v>
      </c>
    </row>
    <row r="356" spans="1:14" s="103" customFormat="1" ht="15" customHeight="1" x14ac:dyDescent="0.25">
      <c r="A356" s="129">
        <v>2019</v>
      </c>
      <c r="B356" s="67" t="s">
        <v>43</v>
      </c>
      <c r="C356" s="68">
        <v>1</v>
      </c>
      <c r="D356" s="68">
        <v>1</v>
      </c>
      <c r="E356" s="68">
        <v>0</v>
      </c>
      <c r="F356" s="67" t="s">
        <v>282</v>
      </c>
      <c r="G356" s="67" t="s">
        <v>14</v>
      </c>
      <c r="H356" s="67" t="s">
        <v>46</v>
      </c>
      <c r="I356" s="35">
        <v>0</v>
      </c>
      <c r="J356" s="35">
        <v>0</v>
      </c>
      <c r="K356" s="35">
        <v>0</v>
      </c>
      <c r="L356" s="111">
        <v>0</v>
      </c>
      <c r="M356" s="111">
        <v>0</v>
      </c>
      <c r="N356" s="111">
        <v>420500</v>
      </c>
    </row>
    <row r="357" spans="1:14" s="103" customFormat="1" ht="15" customHeight="1" x14ac:dyDescent="0.25">
      <c r="A357" s="129">
        <v>2019</v>
      </c>
      <c r="B357" s="67" t="s">
        <v>43</v>
      </c>
      <c r="C357" s="68">
        <v>1</v>
      </c>
      <c r="D357" s="68">
        <v>1</v>
      </c>
      <c r="E357" s="68">
        <v>0</v>
      </c>
      <c r="F357" s="67" t="s">
        <v>282</v>
      </c>
      <c r="G357" s="67" t="s">
        <v>14</v>
      </c>
      <c r="H357" s="67" t="s">
        <v>61</v>
      </c>
      <c r="I357" s="35">
        <v>0</v>
      </c>
      <c r="J357" s="35">
        <v>0</v>
      </c>
      <c r="K357" s="35">
        <v>219.27500000000001</v>
      </c>
      <c r="L357" s="111">
        <v>0</v>
      </c>
      <c r="M357" s="111">
        <v>0</v>
      </c>
      <c r="N357" s="111">
        <v>23500</v>
      </c>
    </row>
    <row r="358" spans="1:14" s="103" customFormat="1" ht="15" customHeight="1" x14ac:dyDescent="0.25">
      <c r="A358" s="129">
        <v>2019</v>
      </c>
      <c r="B358" s="67" t="s">
        <v>43</v>
      </c>
      <c r="C358" s="68">
        <v>1</v>
      </c>
      <c r="D358" s="68">
        <v>1</v>
      </c>
      <c r="E358" s="68">
        <v>0</v>
      </c>
      <c r="F358" s="67" t="s">
        <v>282</v>
      </c>
      <c r="G358" s="67" t="s">
        <v>14</v>
      </c>
      <c r="H358" s="67" t="s">
        <v>49</v>
      </c>
      <c r="I358" s="35">
        <v>0</v>
      </c>
      <c r="J358" s="35">
        <v>3357.1428599999999</v>
      </c>
      <c r="K358" s="35">
        <v>1107.4375</v>
      </c>
      <c r="L358" s="111">
        <v>0</v>
      </c>
      <c r="M358" s="111">
        <v>-7.2759576141834259E-12</v>
      </c>
      <c r="N358" s="111">
        <v>92856.506129999994</v>
      </c>
    </row>
    <row r="359" spans="1:14" s="103" customFormat="1" ht="15" customHeight="1" x14ac:dyDescent="0.25">
      <c r="A359" s="129">
        <v>2019</v>
      </c>
      <c r="B359" s="67" t="s">
        <v>43</v>
      </c>
      <c r="C359" s="68">
        <v>1</v>
      </c>
      <c r="D359" s="68">
        <v>1</v>
      </c>
      <c r="E359" s="68">
        <v>1</v>
      </c>
      <c r="F359" s="67" t="s">
        <v>87</v>
      </c>
      <c r="G359" s="67" t="s">
        <v>283</v>
      </c>
      <c r="H359" s="67" t="s">
        <v>69</v>
      </c>
      <c r="I359" s="35">
        <v>10120.99056</v>
      </c>
      <c r="J359" s="35">
        <v>83526.916549999994</v>
      </c>
      <c r="K359" s="35">
        <v>31642.881920000003</v>
      </c>
      <c r="L359" s="111">
        <v>0</v>
      </c>
      <c r="M359" s="111">
        <v>464.05663000009372</v>
      </c>
      <c r="N359" s="111">
        <v>6284350.9729199996</v>
      </c>
    </row>
    <row r="360" spans="1:14" s="103" customFormat="1" ht="15" customHeight="1" x14ac:dyDescent="0.25">
      <c r="A360" s="129">
        <v>2019</v>
      </c>
      <c r="B360" s="67" t="s">
        <v>43</v>
      </c>
      <c r="C360" s="68">
        <v>1</v>
      </c>
      <c r="D360" s="68">
        <v>1</v>
      </c>
      <c r="E360" s="68">
        <v>0</v>
      </c>
      <c r="F360" s="67" t="s">
        <v>87</v>
      </c>
      <c r="G360" s="67" t="s">
        <v>283</v>
      </c>
      <c r="H360" s="67" t="s">
        <v>47</v>
      </c>
      <c r="I360" s="35">
        <v>0</v>
      </c>
      <c r="J360" s="35">
        <v>0</v>
      </c>
      <c r="K360" s="35">
        <v>0</v>
      </c>
      <c r="L360" s="111">
        <v>0</v>
      </c>
      <c r="M360" s="111">
        <v>0</v>
      </c>
      <c r="N360" s="111">
        <v>104406.31956</v>
      </c>
    </row>
    <row r="361" spans="1:14" s="103" customFormat="1" ht="15" customHeight="1" x14ac:dyDescent="0.25">
      <c r="A361" s="129">
        <v>2019</v>
      </c>
      <c r="B361" s="67" t="s">
        <v>43</v>
      </c>
      <c r="C361" s="68">
        <v>1</v>
      </c>
      <c r="D361" s="68">
        <v>1</v>
      </c>
      <c r="E361" s="68">
        <v>0</v>
      </c>
      <c r="F361" s="67" t="s">
        <v>87</v>
      </c>
      <c r="G361" s="67" t="s">
        <v>283</v>
      </c>
      <c r="H361" s="67" t="s">
        <v>9</v>
      </c>
      <c r="I361" s="35">
        <v>0</v>
      </c>
      <c r="J361" s="35">
        <v>0</v>
      </c>
      <c r="K361" s="35">
        <v>0</v>
      </c>
      <c r="L361" s="111">
        <v>0</v>
      </c>
      <c r="M361" s="111">
        <v>0</v>
      </c>
      <c r="N361" s="111">
        <v>0</v>
      </c>
    </row>
    <row r="362" spans="1:14" s="103" customFormat="1" ht="15" customHeight="1" x14ac:dyDescent="0.25">
      <c r="A362" s="129">
        <v>2019</v>
      </c>
      <c r="B362" s="67" t="s">
        <v>43</v>
      </c>
      <c r="C362" s="68">
        <v>1</v>
      </c>
      <c r="D362" s="68">
        <v>0</v>
      </c>
      <c r="E362" s="68">
        <v>0</v>
      </c>
      <c r="F362" s="67" t="s">
        <v>87</v>
      </c>
      <c r="G362" s="67" t="s">
        <v>283</v>
      </c>
      <c r="H362" s="67" t="s">
        <v>17</v>
      </c>
      <c r="I362" s="35">
        <v>0</v>
      </c>
      <c r="J362" s="35">
        <v>0</v>
      </c>
      <c r="K362" s="35">
        <v>0</v>
      </c>
      <c r="L362" s="111">
        <v>0</v>
      </c>
      <c r="M362" s="111">
        <v>0</v>
      </c>
      <c r="N362" s="111">
        <v>0</v>
      </c>
    </row>
    <row r="363" spans="1:14" s="103" customFormat="1" ht="15" customHeight="1" x14ac:dyDescent="0.25">
      <c r="A363" s="129">
        <v>2019</v>
      </c>
      <c r="B363" s="67" t="s">
        <v>43</v>
      </c>
      <c r="C363" s="68">
        <v>1</v>
      </c>
      <c r="D363" s="68">
        <v>1</v>
      </c>
      <c r="E363" s="68">
        <v>1</v>
      </c>
      <c r="F363" s="67" t="s">
        <v>87</v>
      </c>
      <c r="G363" s="67" t="s">
        <v>283</v>
      </c>
      <c r="H363" s="67" t="s">
        <v>16</v>
      </c>
      <c r="I363" s="35">
        <v>0</v>
      </c>
      <c r="J363" s="35">
        <v>0</v>
      </c>
      <c r="K363" s="35">
        <v>0</v>
      </c>
      <c r="L363" s="111">
        <v>0</v>
      </c>
      <c r="M363" s="111">
        <v>-6.1257599999999002</v>
      </c>
      <c r="N363" s="111">
        <v>1877.1685</v>
      </c>
    </row>
    <row r="364" spans="1:14" s="103" customFormat="1" ht="15" customHeight="1" x14ac:dyDescent="0.25">
      <c r="A364" s="129">
        <v>2019</v>
      </c>
      <c r="B364" s="67" t="s">
        <v>43</v>
      </c>
      <c r="C364" s="68">
        <v>1</v>
      </c>
      <c r="D364" s="68">
        <v>1</v>
      </c>
      <c r="E364" s="68">
        <v>0</v>
      </c>
      <c r="F364" s="67" t="s">
        <v>87</v>
      </c>
      <c r="G364" s="67" t="s">
        <v>283</v>
      </c>
      <c r="H364" s="67" t="s">
        <v>18</v>
      </c>
      <c r="I364" s="35">
        <v>0</v>
      </c>
      <c r="J364" s="35">
        <v>0</v>
      </c>
      <c r="K364" s="35">
        <v>0</v>
      </c>
      <c r="L364" s="111">
        <v>0</v>
      </c>
      <c r="M364" s="111">
        <v>0</v>
      </c>
      <c r="N364" s="111">
        <v>0</v>
      </c>
    </row>
    <row r="365" spans="1:14" s="103" customFormat="1" ht="15" customHeight="1" x14ac:dyDescent="0.25">
      <c r="A365" s="129">
        <v>2019</v>
      </c>
      <c r="B365" s="67" t="s">
        <v>43</v>
      </c>
      <c r="C365" s="68">
        <v>1</v>
      </c>
      <c r="D365" s="68">
        <v>1</v>
      </c>
      <c r="E365" s="68">
        <v>0</v>
      </c>
      <c r="F365" s="67" t="s">
        <v>87</v>
      </c>
      <c r="G365" s="67" t="s">
        <v>283</v>
      </c>
      <c r="H365" s="67" t="s">
        <v>19</v>
      </c>
      <c r="I365" s="35">
        <v>0</v>
      </c>
      <c r="J365" s="35">
        <v>0</v>
      </c>
      <c r="K365" s="35">
        <v>0</v>
      </c>
      <c r="L365" s="111">
        <v>0</v>
      </c>
      <c r="M365" s="111">
        <v>-1.9355600000000095</v>
      </c>
      <c r="N365" s="111">
        <v>593.12782000000004</v>
      </c>
    </row>
    <row r="366" spans="1:14" s="103" customFormat="1" ht="15" customHeight="1" x14ac:dyDescent="0.25">
      <c r="A366" s="129">
        <v>2019</v>
      </c>
      <c r="B366" s="67" t="s">
        <v>43</v>
      </c>
      <c r="C366" s="68">
        <v>1</v>
      </c>
      <c r="D366" s="68">
        <v>1</v>
      </c>
      <c r="E366" s="68">
        <v>0</v>
      </c>
      <c r="F366" s="67" t="s">
        <v>87</v>
      </c>
      <c r="G366" s="67" t="s">
        <v>283</v>
      </c>
      <c r="H366" s="67" t="s">
        <v>70</v>
      </c>
      <c r="I366" s="35">
        <v>0</v>
      </c>
      <c r="J366" s="35">
        <v>0</v>
      </c>
      <c r="K366" s="35">
        <v>3264.2777699999997</v>
      </c>
      <c r="L366" s="111">
        <v>0</v>
      </c>
      <c r="M366" s="111">
        <v>-53.07785000000149</v>
      </c>
      <c r="N366" s="111">
        <v>105265.08964000001</v>
      </c>
    </row>
    <row r="367" spans="1:14" s="103" customFormat="1" ht="15" customHeight="1" x14ac:dyDescent="0.25">
      <c r="A367" s="129">
        <v>2019</v>
      </c>
      <c r="B367" s="67" t="s">
        <v>43</v>
      </c>
      <c r="C367" s="68">
        <v>1</v>
      </c>
      <c r="D367" s="68">
        <v>1</v>
      </c>
      <c r="E367" s="68">
        <v>0</v>
      </c>
      <c r="F367" s="67" t="s">
        <v>87</v>
      </c>
      <c r="G367" s="67" t="s">
        <v>283</v>
      </c>
      <c r="H367" s="67" t="s">
        <v>20</v>
      </c>
      <c r="I367" s="35">
        <v>0</v>
      </c>
      <c r="J367" s="35">
        <v>0</v>
      </c>
      <c r="K367" s="35">
        <v>0</v>
      </c>
      <c r="L367" s="111">
        <v>0</v>
      </c>
      <c r="M367" s="111">
        <v>0</v>
      </c>
      <c r="N367" s="111">
        <v>21865.82358</v>
      </c>
    </row>
    <row r="368" spans="1:14" s="103" customFormat="1" ht="15" customHeight="1" x14ac:dyDescent="0.25">
      <c r="A368" s="129">
        <v>2019</v>
      </c>
      <c r="B368" s="67" t="s">
        <v>43</v>
      </c>
      <c r="C368" s="68">
        <v>1</v>
      </c>
      <c r="D368" s="68">
        <v>1</v>
      </c>
      <c r="E368" s="68">
        <v>0</v>
      </c>
      <c r="F368" s="67" t="s">
        <v>87</v>
      </c>
      <c r="G368" s="67" t="s">
        <v>283</v>
      </c>
      <c r="H368" s="67" t="s">
        <v>21</v>
      </c>
      <c r="I368" s="35">
        <v>0</v>
      </c>
      <c r="J368" s="35">
        <v>0</v>
      </c>
      <c r="K368" s="35">
        <v>21.477439999999998</v>
      </c>
      <c r="L368" s="111">
        <v>0</v>
      </c>
      <c r="M368" s="111">
        <v>-1618.3264599999966</v>
      </c>
      <c r="N368" s="111">
        <v>69588.038050000003</v>
      </c>
    </row>
    <row r="369" spans="1:14" s="103" customFormat="1" ht="15" customHeight="1" x14ac:dyDescent="0.25">
      <c r="A369" s="129">
        <v>2019</v>
      </c>
      <c r="B369" s="67" t="s">
        <v>43</v>
      </c>
      <c r="C369" s="68">
        <v>1</v>
      </c>
      <c r="D369" s="68">
        <v>1</v>
      </c>
      <c r="E369" s="68">
        <v>0</v>
      </c>
      <c r="F369" s="67" t="s">
        <v>87</v>
      </c>
      <c r="G369" s="67" t="s">
        <v>283</v>
      </c>
      <c r="H369" s="67" t="s">
        <v>10</v>
      </c>
      <c r="I369" s="35">
        <v>0</v>
      </c>
      <c r="J369" s="35">
        <v>0</v>
      </c>
      <c r="K369" s="35">
        <v>0</v>
      </c>
      <c r="L369" s="111">
        <v>0</v>
      </c>
      <c r="M369" s="111">
        <v>0</v>
      </c>
      <c r="N369" s="111">
        <v>24009.582190000001</v>
      </c>
    </row>
    <row r="370" spans="1:14" s="103" customFormat="1" ht="15" customHeight="1" x14ac:dyDescent="0.25">
      <c r="A370" s="129">
        <v>2019</v>
      </c>
      <c r="B370" s="67" t="s">
        <v>43</v>
      </c>
      <c r="C370" s="68">
        <v>1</v>
      </c>
      <c r="D370" s="68">
        <v>1</v>
      </c>
      <c r="E370" s="68">
        <v>0</v>
      </c>
      <c r="F370" s="67" t="s">
        <v>87</v>
      </c>
      <c r="G370" s="67" t="s">
        <v>283</v>
      </c>
      <c r="H370" s="67" t="s">
        <v>30</v>
      </c>
      <c r="I370" s="35">
        <v>0</v>
      </c>
      <c r="J370" s="35">
        <v>0</v>
      </c>
      <c r="K370" s="35">
        <v>0</v>
      </c>
      <c r="L370" s="111">
        <v>0</v>
      </c>
      <c r="M370" s="111">
        <v>0</v>
      </c>
      <c r="N370" s="111">
        <v>44807.770920000003</v>
      </c>
    </row>
    <row r="371" spans="1:14" s="103" customFormat="1" ht="15" customHeight="1" x14ac:dyDescent="0.25">
      <c r="A371" s="129">
        <v>2019</v>
      </c>
      <c r="B371" s="67" t="s">
        <v>43</v>
      </c>
      <c r="C371" s="68">
        <v>1</v>
      </c>
      <c r="D371" s="68">
        <v>1</v>
      </c>
      <c r="E371" s="68">
        <v>0</v>
      </c>
      <c r="F371" s="67" t="s">
        <v>87</v>
      </c>
      <c r="G371" s="67" t="s">
        <v>283</v>
      </c>
      <c r="H371" s="67" t="s">
        <v>50</v>
      </c>
      <c r="I371" s="35">
        <v>0</v>
      </c>
      <c r="J371" s="35">
        <v>0</v>
      </c>
      <c r="K371" s="35">
        <v>0</v>
      </c>
      <c r="L371" s="111">
        <v>0</v>
      </c>
      <c r="M371" s="111">
        <v>-7.6649999999999636</v>
      </c>
      <c r="N371" s="111">
        <v>2348.85</v>
      </c>
    </row>
    <row r="372" spans="1:14" s="103" customFormat="1" ht="15" customHeight="1" x14ac:dyDescent="0.25">
      <c r="A372" s="129">
        <v>2019</v>
      </c>
      <c r="B372" s="67" t="s">
        <v>43</v>
      </c>
      <c r="C372" s="68">
        <v>1</v>
      </c>
      <c r="D372" s="68">
        <v>1</v>
      </c>
      <c r="E372" s="68">
        <v>1</v>
      </c>
      <c r="F372" s="67" t="s">
        <v>209</v>
      </c>
      <c r="G372" s="67" t="s">
        <v>2</v>
      </c>
      <c r="H372" s="67" t="s">
        <v>69</v>
      </c>
      <c r="I372" s="35">
        <v>0</v>
      </c>
      <c r="J372" s="35">
        <v>217.05401000000001</v>
      </c>
      <c r="K372" s="35">
        <v>4.4875800000000003</v>
      </c>
      <c r="L372" s="111">
        <v>0</v>
      </c>
      <c r="M372" s="111">
        <v>0</v>
      </c>
      <c r="N372" s="111">
        <v>1533.10079</v>
      </c>
    </row>
    <row r="373" spans="1:14" s="103" customFormat="1" ht="15" customHeight="1" x14ac:dyDescent="0.25">
      <c r="A373" s="129">
        <v>2019</v>
      </c>
      <c r="B373" s="67" t="s">
        <v>43</v>
      </c>
      <c r="C373" s="68">
        <v>1</v>
      </c>
      <c r="D373" s="68">
        <v>1</v>
      </c>
      <c r="E373" s="68">
        <v>1</v>
      </c>
      <c r="F373" s="67" t="s">
        <v>209</v>
      </c>
      <c r="G373" s="67" t="s">
        <v>8</v>
      </c>
      <c r="H373" s="67" t="s">
        <v>69</v>
      </c>
      <c r="I373" s="35">
        <v>2000</v>
      </c>
      <c r="J373" s="35">
        <v>0</v>
      </c>
      <c r="K373" s="35">
        <v>0</v>
      </c>
      <c r="L373" s="111">
        <v>0</v>
      </c>
      <c r="M373" s="111">
        <v>-166.80348999999842</v>
      </c>
      <c r="N373" s="111">
        <v>40128.43015</v>
      </c>
    </row>
    <row r="374" spans="1:14" s="103" customFormat="1" ht="15" customHeight="1" x14ac:dyDescent="0.25">
      <c r="A374" s="129">
        <v>2019</v>
      </c>
      <c r="B374" s="67" t="s">
        <v>43</v>
      </c>
      <c r="C374" s="68">
        <v>1</v>
      </c>
      <c r="D374" s="68">
        <v>1</v>
      </c>
      <c r="E374" s="68">
        <v>1</v>
      </c>
      <c r="F374" s="67" t="s">
        <v>209</v>
      </c>
      <c r="G374" s="67" t="s">
        <v>7</v>
      </c>
      <c r="H374" s="67" t="s">
        <v>69</v>
      </c>
      <c r="I374" s="35">
        <v>0</v>
      </c>
      <c r="J374" s="35">
        <v>0</v>
      </c>
      <c r="K374" s="35">
        <v>5458.6497799999997</v>
      </c>
      <c r="L374" s="111">
        <v>0</v>
      </c>
      <c r="M374" s="111">
        <v>0</v>
      </c>
      <c r="N374" s="111">
        <v>368800</v>
      </c>
    </row>
    <row r="375" spans="1:14" s="103" customFormat="1" ht="15" customHeight="1" x14ac:dyDescent="0.25">
      <c r="A375" s="129">
        <v>2019</v>
      </c>
      <c r="B375" s="67" t="s">
        <v>43</v>
      </c>
      <c r="C375" s="68">
        <v>1</v>
      </c>
      <c r="D375" s="68">
        <v>1</v>
      </c>
      <c r="E375" s="68">
        <v>1</v>
      </c>
      <c r="F375" s="67" t="s">
        <v>209</v>
      </c>
      <c r="G375" s="67" t="s">
        <v>63</v>
      </c>
      <c r="H375" s="67" t="s">
        <v>69</v>
      </c>
      <c r="I375" s="35">
        <v>0</v>
      </c>
      <c r="J375" s="35">
        <v>0</v>
      </c>
      <c r="K375" s="35">
        <v>0</v>
      </c>
      <c r="L375" s="111">
        <v>0</v>
      </c>
      <c r="M375" s="111">
        <v>-2677.2900000000373</v>
      </c>
      <c r="N375" s="111">
        <v>649308.58299999998</v>
      </c>
    </row>
    <row r="376" spans="1:14" s="103" customFormat="1" ht="15" customHeight="1" x14ac:dyDescent="0.25">
      <c r="A376" s="129">
        <v>2019</v>
      </c>
      <c r="B376" s="67" t="s">
        <v>43</v>
      </c>
      <c r="C376" s="68">
        <v>1</v>
      </c>
      <c r="D376" s="68">
        <v>1</v>
      </c>
      <c r="E376" s="68">
        <v>1</v>
      </c>
      <c r="F376" s="67" t="s">
        <v>211</v>
      </c>
      <c r="G376" s="67" t="s">
        <v>71</v>
      </c>
      <c r="H376" s="67" t="s">
        <v>69</v>
      </c>
      <c r="I376" s="35">
        <v>0</v>
      </c>
      <c r="J376" s="35">
        <v>0</v>
      </c>
      <c r="K376" s="35">
        <v>28.511810000000001</v>
      </c>
      <c r="L376" s="111">
        <v>0</v>
      </c>
      <c r="M376" s="111">
        <v>0</v>
      </c>
      <c r="N376" s="111">
        <v>12343</v>
      </c>
    </row>
    <row r="377" spans="1:14" s="103" customFormat="1" ht="15" customHeight="1" x14ac:dyDescent="0.25">
      <c r="A377" s="129">
        <v>2019</v>
      </c>
      <c r="B377" s="67" t="s">
        <v>43</v>
      </c>
      <c r="C377" s="68">
        <v>1</v>
      </c>
      <c r="D377" s="68">
        <v>1</v>
      </c>
      <c r="E377" s="68">
        <v>1</v>
      </c>
      <c r="F377" s="67" t="s">
        <v>211</v>
      </c>
      <c r="G377" s="67" t="s">
        <v>73</v>
      </c>
      <c r="H377" s="67" t="s">
        <v>69</v>
      </c>
      <c r="I377" s="35">
        <v>0</v>
      </c>
      <c r="J377" s="35">
        <v>0</v>
      </c>
      <c r="K377" s="35">
        <v>0</v>
      </c>
      <c r="L377" s="111">
        <v>0</v>
      </c>
      <c r="M377" s="111">
        <v>0</v>
      </c>
      <c r="N377" s="111">
        <v>50183</v>
      </c>
    </row>
    <row r="378" spans="1:14" s="103" customFormat="1" ht="15" customHeight="1" x14ac:dyDescent="0.25">
      <c r="A378" s="129">
        <v>2019</v>
      </c>
      <c r="B378" s="67" t="s">
        <v>43</v>
      </c>
      <c r="C378" s="68">
        <v>1</v>
      </c>
      <c r="D378" s="68">
        <v>1</v>
      </c>
      <c r="E378" s="68">
        <v>1</v>
      </c>
      <c r="F378" s="67" t="s">
        <v>211</v>
      </c>
      <c r="G378" s="67" t="s">
        <v>86</v>
      </c>
      <c r="H378" s="67" t="s">
        <v>69</v>
      </c>
      <c r="I378" s="35">
        <v>0</v>
      </c>
      <c r="J378" s="35">
        <v>0</v>
      </c>
      <c r="K378" s="35">
        <v>0</v>
      </c>
      <c r="L378" s="111">
        <v>0</v>
      </c>
      <c r="M378" s="111">
        <v>0</v>
      </c>
      <c r="N378" s="111">
        <v>0</v>
      </c>
    </row>
    <row r="379" spans="1:14" s="103" customFormat="1" ht="15" customHeight="1" x14ac:dyDescent="0.25">
      <c r="A379" s="129">
        <v>2019</v>
      </c>
      <c r="B379" s="67" t="s">
        <v>43</v>
      </c>
      <c r="C379" s="68">
        <v>1</v>
      </c>
      <c r="D379" s="68">
        <v>1</v>
      </c>
      <c r="E379" s="68">
        <v>1</v>
      </c>
      <c r="F379" s="67" t="s">
        <v>209</v>
      </c>
      <c r="G379" s="67" t="s">
        <v>5</v>
      </c>
      <c r="H379" s="67" t="s">
        <v>69</v>
      </c>
      <c r="I379" s="35">
        <v>194.99894</v>
      </c>
      <c r="J379" s="35">
        <v>3576.20235</v>
      </c>
      <c r="K379" s="35">
        <v>4690.61751</v>
      </c>
      <c r="L379" s="111">
        <v>29.808399999999999</v>
      </c>
      <c r="M379" s="111">
        <v>-194.83412999993197</v>
      </c>
      <c r="N379" s="111">
        <v>4738660.6003400004</v>
      </c>
    </row>
    <row r="380" spans="1:14" s="103" customFormat="1" ht="15" customHeight="1" x14ac:dyDescent="0.25">
      <c r="A380" s="129">
        <v>2019</v>
      </c>
      <c r="B380" s="67" t="s">
        <v>43</v>
      </c>
      <c r="C380" s="68">
        <v>1</v>
      </c>
      <c r="D380" s="68">
        <v>1</v>
      </c>
      <c r="E380" s="68">
        <v>0</v>
      </c>
      <c r="F380" s="67" t="s">
        <v>209</v>
      </c>
      <c r="G380" s="67" t="s">
        <v>5</v>
      </c>
      <c r="H380" s="67" t="s">
        <v>9</v>
      </c>
      <c r="I380" s="35">
        <v>0</v>
      </c>
      <c r="J380" s="35">
        <v>1428.8659500000001</v>
      </c>
      <c r="K380" s="35">
        <v>68.636070000000004</v>
      </c>
      <c r="L380" s="111">
        <v>0</v>
      </c>
      <c r="M380" s="111">
        <v>0</v>
      </c>
      <c r="N380" s="111">
        <v>23582.15353</v>
      </c>
    </row>
    <row r="381" spans="1:14" s="103" customFormat="1" ht="15" customHeight="1" x14ac:dyDescent="0.25">
      <c r="A381" s="129">
        <v>2019</v>
      </c>
      <c r="B381" s="67" t="s">
        <v>43</v>
      </c>
      <c r="C381" s="68">
        <v>1</v>
      </c>
      <c r="D381" s="68">
        <v>0</v>
      </c>
      <c r="E381" s="68">
        <v>0</v>
      </c>
      <c r="F381" s="67" t="s">
        <v>209</v>
      </c>
      <c r="G381" s="67" t="s">
        <v>5</v>
      </c>
      <c r="H381" s="67" t="s">
        <v>22</v>
      </c>
      <c r="I381" s="35">
        <v>0</v>
      </c>
      <c r="J381" s="35">
        <v>37.812959999999997</v>
      </c>
      <c r="K381" s="35">
        <v>10.2073</v>
      </c>
      <c r="L381" s="111">
        <v>2.1000000000000003E-3</v>
      </c>
      <c r="M381" s="111">
        <v>3.3999999995870667E-4</v>
      </c>
      <c r="N381" s="111">
        <v>983.12738000000002</v>
      </c>
    </row>
    <row r="382" spans="1:14" s="103" customFormat="1" ht="15" customHeight="1" x14ac:dyDescent="0.25">
      <c r="A382" s="129">
        <v>2019</v>
      </c>
      <c r="B382" s="67" t="s">
        <v>43</v>
      </c>
      <c r="C382" s="68">
        <v>1</v>
      </c>
      <c r="D382" s="68">
        <v>0</v>
      </c>
      <c r="E382" s="68">
        <v>0</v>
      </c>
      <c r="F382" s="67" t="s">
        <v>209</v>
      </c>
      <c r="G382" s="67" t="s">
        <v>5</v>
      </c>
      <c r="H382" s="67" t="s">
        <v>23</v>
      </c>
      <c r="I382" s="35">
        <v>0</v>
      </c>
      <c r="J382" s="35">
        <v>0</v>
      </c>
      <c r="K382" s="35">
        <v>0</v>
      </c>
      <c r="L382" s="111">
        <v>0</v>
      </c>
      <c r="M382" s="111">
        <v>0</v>
      </c>
      <c r="N382" s="111">
        <v>0</v>
      </c>
    </row>
    <row r="383" spans="1:14" s="103" customFormat="1" ht="15" customHeight="1" x14ac:dyDescent="0.25">
      <c r="A383" s="129">
        <v>2019</v>
      </c>
      <c r="B383" s="67" t="s">
        <v>43</v>
      </c>
      <c r="C383" s="68">
        <v>1</v>
      </c>
      <c r="D383" s="68">
        <v>0</v>
      </c>
      <c r="E383" s="68">
        <v>0</v>
      </c>
      <c r="F383" s="67" t="s">
        <v>209</v>
      </c>
      <c r="G383" s="67" t="s">
        <v>5</v>
      </c>
      <c r="H383" s="67" t="s">
        <v>24</v>
      </c>
      <c r="I383" s="35">
        <v>0</v>
      </c>
      <c r="J383" s="35">
        <v>0</v>
      </c>
      <c r="K383" s="35">
        <v>0</v>
      </c>
      <c r="L383" s="111">
        <v>0</v>
      </c>
      <c r="M383" s="111">
        <v>0</v>
      </c>
      <c r="N383" s="111">
        <v>0</v>
      </c>
    </row>
    <row r="384" spans="1:14" s="103" customFormat="1" ht="15" customHeight="1" x14ac:dyDescent="0.25">
      <c r="A384" s="129">
        <v>2019</v>
      </c>
      <c r="B384" s="67" t="s">
        <v>43</v>
      </c>
      <c r="C384" s="68">
        <v>1</v>
      </c>
      <c r="D384" s="68">
        <v>1</v>
      </c>
      <c r="E384" s="68">
        <v>0</v>
      </c>
      <c r="F384" s="67" t="s">
        <v>209</v>
      </c>
      <c r="G384" s="67" t="s">
        <v>5</v>
      </c>
      <c r="H384" s="67" t="s">
        <v>30</v>
      </c>
      <c r="I384" s="35">
        <v>0</v>
      </c>
      <c r="J384" s="35">
        <v>4658.4723599999998</v>
      </c>
      <c r="K384" s="35">
        <v>223.77131</v>
      </c>
      <c r="L384" s="111">
        <v>0</v>
      </c>
      <c r="M384" s="111">
        <v>0</v>
      </c>
      <c r="N384" s="111">
        <v>79233.304050000006</v>
      </c>
    </row>
    <row r="385" spans="1:14" s="103" customFormat="1" ht="15" customHeight="1" x14ac:dyDescent="0.25">
      <c r="A385" s="129">
        <v>2019</v>
      </c>
      <c r="B385" s="67" t="s">
        <v>43</v>
      </c>
      <c r="C385" s="68">
        <v>1</v>
      </c>
      <c r="D385" s="68">
        <v>1</v>
      </c>
      <c r="E385" s="68">
        <v>0</v>
      </c>
      <c r="F385" s="67" t="s">
        <v>209</v>
      </c>
      <c r="G385" s="67" t="s">
        <v>5</v>
      </c>
      <c r="H385" s="67" t="s">
        <v>25</v>
      </c>
      <c r="I385" s="35">
        <v>0</v>
      </c>
      <c r="J385" s="35">
        <v>55.78698</v>
      </c>
      <c r="K385" s="35">
        <v>13.38888</v>
      </c>
      <c r="L385" s="111">
        <v>0</v>
      </c>
      <c r="M385" s="111">
        <v>-4.4053649617126212E-12</v>
      </c>
      <c r="N385" s="111">
        <v>43735.319159999999</v>
      </c>
    </row>
    <row r="386" spans="1:14" s="103" customFormat="1" ht="15" customHeight="1" x14ac:dyDescent="0.25">
      <c r="A386" s="129">
        <v>2019</v>
      </c>
      <c r="B386" s="67" t="s">
        <v>43</v>
      </c>
      <c r="C386" s="68">
        <v>1</v>
      </c>
      <c r="D386" s="68">
        <v>1</v>
      </c>
      <c r="E386" s="68">
        <v>0</v>
      </c>
      <c r="F386" s="67" t="s">
        <v>209</v>
      </c>
      <c r="G386" s="67" t="s">
        <v>5</v>
      </c>
      <c r="H386" s="67" t="s">
        <v>70</v>
      </c>
      <c r="I386" s="35">
        <v>0</v>
      </c>
      <c r="J386" s="35">
        <v>0</v>
      </c>
      <c r="K386" s="35">
        <v>0</v>
      </c>
      <c r="L386" s="111">
        <v>0</v>
      </c>
      <c r="M386" s="111">
        <v>0</v>
      </c>
      <c r="N386" s="111">
        <v>1434.8562400000001</v>
      </c>
    </row>
    <row r="387" spans="1:14" s="103" customFormat="1" ht="15" customHeight="1" x14ac:dyDescent="0.25">
      <c r="A387" s="129">
        <v>2019</v>
      </c>
      <c r="B387" s="67" t="s">
        <v>43</v>
      </c>
      <c r="C387" s="68">
        <v>1</v>
      </c>
      <c r="D387" s="68">
        <v>1</v>
      </c>
      <c r="E387" s="68">
        <v>1</v>
      </c>
      <c r="F387" s="67" t="s">
        <v>209</v>
      </c>
      <c r="G387" s="67" t="s">
        <v>5</v>
      </c>
      <c r="H387" s="67" t="s">
        <v>26</v>
      </c>
      <c r="I387" s="35">
        <v>0</v>
      </c>
      <c r="J387" s="35">
        <v>0</v>
      </c>
      <c r="K387" s="35">
        <v>0</v>
      </c>
      <c r="L387" s="111">
        <v>0</v>
      </c>
      <c r="M387" s="111">
        <v>-6.0000000000000157E-5</v>
      </c>
      <c r="N387" s="111">
        <v>3.6600000000000001E-3</v>
      </c>
    </row>
    <row r="388" spans="1:14" s="103" customFormat="1" ht="15" customHeight="1" x14ac:dyDescent="0.25">
      <c r="A388" s="129">
        <v>2019</v>
      </c>
      <c r="B388" s="67" t="s">
        <v>43</v>
      </c>
      <c r="C388" s="68">
        <v>1</v>
      </c>
      <c r="D388" s="68">
        <v>1</v>
      </c>
      <c r="E388" s="68">
        <v>1</v>
      </c>
      <c r="F388" s="67" t="s">
        <v>209</v>
      </c>
      <c r="G388" s="67" t="s">
        <v>5</v>
      </c>
      <c r="H388" s="67" t="s">
        <v>27</v>
      </c>
      <c r="I388" s="35">
        <v>0</v>
      </c>
      <c r="J388" s="35">
        <v>0</v>
      </c>
      <c r="K388" s="35">
        <v>0</v>
      </c>
      <c r="L388" s="111">
        <v>0</v>
      </c>
      <c r="M388" s="111">
        <v>0</v>
      </c>
      <c r="N388" s="111">
        <v>4319.0164400000003</v>
      </c>
    </row>
    <row r="389" spans="1:14" s="103" customFormat="1" ht="15" customHeight="1" x14ac:dyDescent="0.25">
      <c r="A389" s="129">
        <v>2019</v>
      </c>
      <c r="B389" s="67" t="s">
        <v>43</v>
      </c>
      <c r="C389" s="68">
        <v>1</v>
      </c>
      <c r="D389" s="68">
        <v>1</v>
      </c>
      <c r="E389" s="68">
        <v>0</v>
      </c>
      <c r="F389" s="67" t="s">
        <v>209</v>
      </c>
      <c r="G389" s="67" t="s">
        <v>5</v>
      </c>
      <c r="H389" s="67" t="s">
        <v>28</v>
      </c>
      <c r="I389" s="35">
        <v>0</v>
      </c>
      <c r="J389" s="35">
        <v>0</v>
      </c>
      <c r="K389" s="35">
        <v>0</v>
      </c>
      <c r="L389" s="111">
        <v>0</v>
      </c>
      <c r="M389" s="111">
        <v>0</v>
      </c>
      <c r="N389" s="111">
        <v>3600.49235</v>
      </c>
    </row>
    <row r="390" spans="1:14" s="103" customFormat="1" ht="15" customHeight="1" x14ac:dyDescent="0.25">
      <c r="A390" s="129">
        <v>2019</v>
      </c>
      <c r="B390" s="67" t="s">
        <v>43</v>
      </c>
      <c r="C390" s="68">
        <v>1</v>
      </c>
      <c r="D390" s="68">
        <v>1</v>
      </c>
      <c r="E390" s="68">
        <v>0</v>
      </c>
      <c r="F390" s="67" t="s">
        <v>209</v>
      </c>
      <c r="G390" s="67" t="s">
        <v>5</v>
      </c>
      <c r="H390" s="67" t="s">
        <v>32</v>
      </c>
      <c r="I390" s="35">
        <v>0</v>
      </c>
      <c r="J390" s="35">
        <v>0</v>
      </c>
      <c r="K390" s="35">
        <v>0</v>
      </c>
      <c r="L390" s="111">
        <v>0</v>
      </c>
      <c r="M390" s="111">
        <v>0</v>
      </c>
      <c r="N390" s="111">
        <v>14500</v>
      </c>
    </row>
    <row r="391" spans="1:14" s="103" customFormat="1" ht="15" customHeight="1" x14ac:dyDescent="0.25">
      <c r="A391" s="129">
        <v>2019</v>
      </c>
      <c r="B391" s="67" t="s">
        <v>43</v>
      </c>
      <c r="C391" s="68">
        <v>1</v>
      </c>
      <c r="D391" s="68">
        <v>1</v>
      </c>
      <c r="E391" s="68">
        <v>0</v>
      </c>
      <c r="F391" s="67" t="s">
        <v>209</v>
      </c>
      <c r="G391" s="67" t="s">
        <v>5</v>
      </c>
      <c r="H391" s="67" t="s">
        <v>13</v>
      </c>
      <c r="I391" s="35">
        <v>0</v>
      </c>
      <c r="J391" s="35">
        <v>0</v>
      </c>
      <c r="K391" s="35">
        <v>0</v>
      </c>
      <c r="L391" s="111">
        <v>0</v>
      </c>
      <c r="M391" s="111">
        <v>0</v>
      </c>
      <c r="N391" s="111">
        <v>29460.454750000001</v>
      </c>
    </row>
    <row r="392" spans="1:14" s="103" customFormat="1" ht="15" customHeight="1" x14ac:dyDescent="0.25">
      <c r="A392" s="129">
        <v>2019</v>
      </c>
      <c r="B392" s="67" t="s">
        <v>43</v>
      </c>
      <c r="C392" s="68">
        <v>1</v>
      </c>
      <c r="D392" s="68">
        <v>1</v>
      </c>
      <c r="E392" s="68">
        <v>1</v>
      </c>
      <c r="F392" s="67" t="s">
        <v>209</v>
      </c>
      <c r="G392" s="67" t="s">
        <v>6</v>
      </c>
      <c r="H392" s="67" t="s">
        <v>69</v>
      </c>
      <c r="I392" s="35">
        <v>0</v>
      </c>
      <c r="J392" s="35">
        <v>28589.44354</v>
      </c>
      <c r="K392" s="35">
        <v>7466.7689600000003</v>
      </c>
      <c r="L392" s="111">
        <v>94.465410000000006</v>
      </c>
      <c r="M392" s="111">
        <v>1.0913936421275139E-10</v>
      </c>
      <c r="N392" s="111">
        <v>2893501.5913200001</v>
      </c>
    </row>
    <row r="393" spans="1:14" s="103" customFormat="1" ht="15" customHeight="1" x14ac:dyDescent="0.25">
      <c r="A393" s="129">
        <v>2019</v>
      </c>
      <c r="B393" s="67" t="s">
        <v>43</v>
      </c>
      <c r="C393" s="68">
        <v>1</v>
      </c>
      <c r="D393" s="68">
        <v>1</v>
      </c>
      <c r="E393" s="68">
        <v>0</v>
      </c>
      <c r="F393" s="67" t="s">
        <v>209</v>
      </c>
      <c r="G393" s="67" t="s">
        <v>6</v>
      </c>
      <c r="H393" s="67" t="s">
        <v>10</v>
      </c>
      <c r="I393" s="35">
        <v>0</v>
      </c>
      <c r="J393" s="35">
        <v>0</v>
      </c>
      <c r="K393" s="35">
        <v>0</v>
      </c>
      <c r="L393" s="111">
        <v>0</v>
      </c>
      <c r="M393" s="111">
        <v>0</v>
      </c>
      <c r="N393" s="111">
        <v>128790.75677000001</v>
      </c>
    </row>
    <row r="394" spans="1:14" s="103" customFormat="1" ht="15" customHeight="1" x14ac:dyDescent="0.25">
      <c r="A394" s="129">
        <v>2019</v>
      </c>
      <c r="B394" s="67" t="s">
        <v>43</v>
      </c>
      <c r="C394" s="68">
        <v>1</v>
      </c>
      <c r="D394" s="68">
        <v>1</v>
      </c>
      <c r="E394" s="68">
        <v>0</v>
      </c>
      <c r="F394" s="67" t="s">
        <v>209</v>
      </c>
      <c r="G394" s="67" t="s">
        <v>6</v>
      </c>
      <c r="H394" s="67" t="s">
        <v>9</v>
      </c>
      <c r="I394" s="35">
        <v>0</v>
      </c>
      <c r="J394" s="35">
        <v>0</v>
      </c>
      <c r="K394" s="35">
        <v>0</v>
      </c>
      <c r="L394" s="111">
        <v>0</v>
      </c>
      <c r="M394" s="111">
        <v>0</v>
      </c>
      <c r="N394" s="111">
        <v>207390.60995000001</v>
      </c>
    </row>
    <row r="395" spans="1:14" s="103" customFormat="1" ht="15" customHeight="1" x14ac:dyDescent="0.25">
      <c r="A395" s="129">
        <v>2019</v>
      </c>
      <c r="B395" s="67" t="s">
        <v>43</v>
      </c>
      <c r="C395" s="68">
        <v>1</v>
      </c>
      <c r="D395" s="68">
        <v>1</v>
      </c>
      <c r="E395" s="68">
        <v>0</v>
      </c>
      <c r="F395" s="67" t="s">
        <v>209</v>
      </c>
      <c r="G395" s="67" t="s">
        <v>6</v>
      </c>
      <c r="H395" s="67" t="s">
        <v>29</v>
      </c>
      <c r="I395" s="35">
        <v>0</v>
      </c>
      <c r="J395" s="35">
        <v>0</v>
      </c>
      <c r="K395" s="35">
        <v>0</v>
      </c>
      <c r="L395" s="111">
        <v>0</v>
      </c>
      <c r="M395" s="111">
        <v>0</v>
      </c>
      <c r="N395" s="111">
        <v>0</v>
      </c>
    </row>
    <row r="396" spans="1:14" s="103" customFormat="1" ht="15" customHeight="1" x14ac:dyDescent="0.25">
      <c r="A396" s="129">
        <v>2019</v>
      </c>
      <c r="B396" s="67" t="s">
        <v>43</v>
      </c>
      <c r="C396" s="68">
        <v>1</v>
      </c>
      <c r="D396" s="68">
        <v>1</v>
      </c>
      <c r="E396" s="68">
        <v>0</v>
      </c>
      <c r="F396" s="67" t="s">
        <v>209</v>
      </c>
      <c r="G396" s="67" t="s">
        <v>6</v>
      </c>
      <c r="H396" s="67" t="s">
        <v>28</v>
      </c>
      <c r="I396" s="35">
        <v>0</v>
      </c>
      <c r="J396" s="35">
        <v>0</v>
      </c>
      <c r="K396" s="35">
        <v>1207.56403</v>
      </c>
      <c r="L396" s="111">
        <v>80.465549999999993</v>
      </c>
      <c r="M396" s="111">
        <v>0</v>
      </c>
      <c r="N396" s="111">
        <v>56938.824330000003</v>
      </c>
    </row>
    <row r="397" spans="1:14" s="103" customFormat="1" ht="15" customHeight="1" x14ac:dyDescent="0.25">
      <c r="A397" s="129">
        <v>2019</v>
      </c>
      <c r="B397" s="67" t="s">
        <v>43</v>
      </c>
      <c r="C397" s="68">
        <v>1</v>
      </c>
      <c r="D397" s="68">
        <v>1</v>
      </c>
      <c r="E397" s="68">
        <v>0</v>
      </c>
      <c r="F397" s="67" t="s">
        <v>209</v>
      </c>
      <c r="G397" s="67" t="s">
        <v>6</v>
      </c>
      <c r="H397" s="67" t="s">
        <v>70</v>
      </c>
      <c r="I397" s="35">
        <v>0</v>
      </c>
      <c r="J397" s="35">
        <v>0</v>
      </c>
      <c r="K397" s="35">
        <v>0</v>
      </c>
      <c r="L397" s="111">
        <v>0</v>
      </c>
      <c r="M397" s="111">
        <v>0</v>
      </c>
      <c r="N397" s="111">
        <v>0</v>
      </c>
    </row>
    <row r="398" spans="1:14" s="103" customFormat="1" ht="15" customHeight="1" x14ac:dyDescent="0.25">
      <c r="A398" s="129">
        <v>2019</v>
      </c>
      <c r="B398" s="67" t="s">
        <v>43</v>
      </c>
      <c r="C398" s="68">
        <v>1</v>
      </c>
      <c r="D398" s="68">
        <v>1</v>
      </c>
      <c r="E398" s="68">
        <v>0</v>
      </c>
      <c r="F398" s="67" t="s">
        <v>209</v>
      </c>
      <c r="G398" s="67" t="s">
        <v>6</v>
      </c>
      <c r="H398" s="67" t="s">
        <v>30</v>
      </c>
      <c r="I398" s="35">
        <v>0</v>
      </c>
      <c r="J398" s="35">
        <v>0</v>
      </c>
      <c r="K398" s="35">
        <v>0</v>
      </c>
      <c r="L398" s="111">
        <v>0</v>
      </c>
      <c r="M398" s="111">
        <v>0</v>
      </c>
      <c r="N398" s="111">
        <v>0</v>
      </c>
    </row>
    <row r="399" spans="1:14" s="103" customFormat="1" ht="15" customHeight="1" x14ac:dyDescent="0.25">
      <c r="A399" s="129">
        <v>2019</v>
      </c>
      <c r="B399" s="67" t="s">
        <v>43</v>
      </c>
      <c r="C399" s="68">
        <v>1</v>
      </c>
      <c r="D399" s="68">
        <v>0</v>
      </c>
      <c r="E399" s="68">
        <v>0</v>
      </c>
      <c r="F399" s="67" t="s">
        <v>209</v>
      </c>
      <c r="G399" s="67" t="s">
        <v>6</v>
      </c>
      <c r="H399" s="67" t="s">
        <v>22</v>
      </c>
      <c r="I399" s="35">
        <v>0</v>
      </c>
      <c r="J399" s="35">
        <v>0</v>
      </c>
      <c r="K399" s="35">
        <v>0</v>
      </c>
      <c r="L399" s="111">
        <v>0</v>
      </c>
      <c r="M399" s="111">
        <v>0</v>
      </c>
      <c r="N399" s="111">
        <v>0</v>
      </c>
    </row>
    <row r="400" spans="1:14" s="103" customFormat="1" ht="15" customHeight="1" x14ac:dyDescent="0.25">
      <c r="A400" s="129">
        <v>2019</v>
      </c>
      <c r="B400" s="67" t="s">
        <v>43</v>
      </c>
      <c r="C400" s="68">
        <v>1</v>
      </c>
      <c r="D400" s="68">
        <v>1</v>
      </c>
      <c r="E400" s="68">
        <v>0</v>
      </c>
      <c r="F400" s="67" t="s">
        <v>209</v>
      </c>
      <c r="G400" s="67" t="s">
        <v>6</v>
      </c>
      <c r="H400" s="67" t="s">
        <v>18</v>
      </c>
      <c r="I400" s="35">
        <v>0</v>
      </c>
      <c r="J400" s="35">
        <v>2957.26962</v>
      </c>
      <c r="K400" s="35">
        <v>1162.8310199999999</v>
      </c>
      <c r="L400" s="111">
        <v>100.37554</v>
      </c>
      <c r="M400" s="111">
        <v>0</v>
      </c>
      <c r="N400" s="111">
        <v>44359.044320000001</v>
      </c>
    </row>
    <row r="401" spans="1:14" s="103" customFormat="1" ht="15" customHeight="1" x14ac:dyDescent="0.25">
      <c r="A401" s="129">
        <v>2019</v>
      </c>
      <c r="B401" s="67" t="s">
        <v>43</v>
      </c>
      <c r="C401" s="68">
        <v>1</v>
      </c>
      <c r="D401" s="68">
        <v>1</v>
      </c>
      <c r="E401" s="68">
        <v>0</v>
      </c>
      <c r="F401" s="67" t="s">
        <v>209</v>
      </c>
      <c r="G401" s="67" t="s">
        <v>6</v>
      </c>
      <c r="H401" s="67" t="s">
        <v>31</v>
      </c>
      <c r="I401" s="35">
        <v>0</v>
      </c>
      <c r="J401" s="35">
        <v>0</v>
      </c>
      <c r="K401" s="35">
        <v>0</v>
      </c>
      <c r="L401" s="111">
        <v>0</v>
      </c>
      <c r="M401" s="111">
        <v>0</v>
      </c>
      <c r="N401" s="111">
        <v>46683.614500000003</v>
      </c>
    </row>
    <row r="402" spans="1:14" s="103" customFormat="1" ht="15" customHeight="1" x14ac:dyDescent="0.25">
      <c r="A402" s="129">
        <v>2019</v>
      </c>
      <c r="B402" s="67" t="s">
        <v>43</v>
      </c>
      <c r="C402" s="68">
        <v>1</v>
      </c>
      <c r="D402" s="68">
        <v>1</v>
      </c>
      <c r="E402" s="68">
        <v>1</v>
      </c>
      <c r="F402" s="67" t="s">
        <v>209</v>
      </c>
      <c r="G402" s="67" t="s">
        <v>3</v>
      </c>
      <c r="H402" s="67" t="s">
        <v>69</v>
      </c>
      <c r="I402" s="35">
        <v>0</v>
      </c>
      <c r="J402" s="35">
        <v>5244.4321399999999</v>
      </c>
      <c r="K402" s="35">
        <v>2127.6042499999999</v>
      </c>
      <c r="L402" s="111">
        <v>65.409109999999998</v>
      </c>
      <c r="M402" s="111">
        <v>0</v>
      </c>
      <c r="N402" s="111">
        <v>106763.48291999999</v>
      </c>
    </row>
    <row r="403" spans="1:14" s="103" customFormat="1" ht="15" customHeight="1" x14ac:dyDescent="0.25">
      <c r="A403" s="129">
        <v>2019</v>
      </c>
      <c r="B403" s="67" t="s">
        <v>43</v>
      </c>
      <c r="C403" s="68">
        <v>1</v>
      </c>
      <c r="D403" s="68">
        <v>1</v>
      </c>
      <c r="E403" s="68">
        <v>0</v>
      </c>
      <c r="F403" s="67" t="s">
        <v>209</v>
      </c>
      <c r="G403" s="67" t="s">
        <v>3</v>
      </c>
      <c r="H403" s="67" t="s">
        <v>72</v>
      </c>
      <c r="I403" s="35">
        <v>0</v>
      </c>
      <c r="J403" s="35">
        <v>0</v>
      </c>
      <c r="K403" s="35">
        <v>0</v>
      </c>
      <c r="L403" s="111">
        <v>0</v>
      </c>
      <c r="M403" s="111">
        <v>0</v>
      </c>
      <c r="N403" s="111">
        <v>91469.876640000002</v>
      </c>
    </row>
    <row r="404" spans="1:14" s="103" customFormat="1" ht="15" customHeight="1" x14ac:dyDescent="0.25">
      <c r="A404" s="129">
        <v>2019</v>
      </c>
      <c r="B404" s="67" t="s">
        <v>43</v>
      </c>
      <c r="C404" s="68">
        <v>1</v>
      </c>
      <c r="D404" s="68">
        <v>1</v>
      </c>
      <c r="E404" s="68">
        <v>0</v>
      </c>
      <c r="F404" s="67" t="s">
        <v>209</v>
      </c>
      <c r="G404" s="67" t="s">
        <v>3</v>
      </c>
      <c r="H404" s="67" t="s">
        <v>9</v>
      </c>
      <c r="I404" s="35">
        <v>0</v>
      </c>
      <c r="J404" s="35">
        <v>0</v>
      </c>
      <c r="K404" s="35">
        <v>0</v>
      </c>
      <c r="L404" s="111">
        <v>0</v>
      </c>
      <c r="M404" s="111">
        <v>0</v>
      </c>
      <c r="N404" s="111">
        <v>326087.08601999999</v>
      </c>
    </row>
    <row r="405" spans="1:14" s="103" customFormat="1" ht="15" customHeight="1" x14ac:dyDescent="0.25">
      <c r="A405" s="129">
        <v>2019</v>
      </c>
      <c r="B405" s="67" t="s">
        <v>43</v>
      </c>
      <c r="C405" s="68">
        <v>1</v>
      </c>
      <c r="D405" s="68">
        <v>1</v>
      </c>
      <c r="E405" s="68">
        <v>0</v>
      </c>
      <c r="F405" s="67" t="s">
        <v>209</v>
      </c>
      <c r="G405" s="67" t="s">
        <v>3</v>
      </c>
      <c r="H405" s="67" t="s">
        <v>61</v>
      </c>
      <c r="I405" s="35">
        <v>1811.81836</v>
      </c>
      <c r="J405" s="35">
        <v>0</v>
      </c>
      <c r="K405" s="35">
        <v>0</v>
      </c>
      <c r="L405" s="111">
        <v>0</v>
      </c>
      <c r="M405" s="111">
        <v>4.7748471843078732E-12</v>
      </c>
      <c r="N405" s="111">
        <v>80729.407550000004</v>
      </c>
    </row>
    <row r="406" spans="1:14" s="103" customFormat="1" ht="15" customHeight="1" x14ac:dyDescent="0.25">
      <c r="A406" s="129">
        <v>2019</v>
      </c>
      <c r="B406" s="67" t="s">
        <v>43</v>
      </c>
      <c r="C406" s="68">
        <v>1</v>
      </c>
      <c r="D406" s="68">
        <v>1</v>
      </c>
      <c r="E406" s="68">
        <v>0</v>
      </c>
      <c r="F406" s="67" t="s">
        <v>209</v>
      </c>
      <c r="G406" s="67" t="s">
        <v>3</v>
      </c>
      <c r="H406" s="67" t="s">
        <v>48</v>
      </c>
      <c r="I406" s="35">
        <v>0</v>
      </c>
      <c r="J406" s="35">
        <v>0</v>
      </c>
      <c r="K406" s="35">
        <v>0</v>
      </c>
      <c r="L406" s="111">
        <v>0</v>
      </c>
      <c r="M406" s="111">
        <v>0</v>
      </c>
      <c r="N406" s="111">
        <v>17565.577840000002</v>
      </c>
    </row>
    <row r="407" spans="1:14" s="103" customFormat="1" ht="15" customHeight="1" x14ac:dyDescent="0.25">
      <c r="A407" s="129">
        <v>2019</v>
      </c>
      <c r="B407" s="67" t="s">
        <v>43</v>
      </c>
      <c r="C407" s="68">
        <v>1</v>
      </c>
      <c r="D407" s="68">
        <v>1</v>
      </c>
      <c r="E407" s="68">
        <v>0</v>
      </c>
      <c r="F407" s="67" t="s">
        <v>209</v>
      </c>
      <c r="G407" s="67" t="s">
        <v>3</v>
      </c>
      <c r="H407" s="67" t="s">
        <v>32</v>
      </c>
      <c r="I407" s="35">
        <v>0</v>
      </c>
      <c r="J407" s="35">
        <v>0</v>
      </c>
      <c r="K407" s="35">
        <v>0</v>
      </c>
      <c r="L407" s="111">
        <v>0</v>
      </c>
      <c r="M407" s="111">
        <v>0</v>
      </c>
      <c r="N407" s="111">
        <v>8195.7509399999999</v>
      </c>
    </row>
    <row r="408" spans="1:14" s="103" customFormat="1" ht="15" customHeight="1" x14ac:dyDescent="0.25">
      <c r="A408" s="129">
        <v>2019</v>
      </c>
      <c r="B408" s="67" t="s">
        <v>43</v>
      </c>
      <c r="C408" s="68">
        <v>1</v>
      </c>
      <c r="D408" s="68">
        <v>1</v>
      </c>
      <c r="E408" s="68">
        <v>1</v>
      </c>
      <c r="F408" s="67" t="s">
        <v>211</v>
      </c>
      <c r="G408" s="67" t="s">
        <v>33</v>
      </c>
      <c r="H408" s="67" t="s">
        <v>69</v>
      </c>
      <c r="I408" s="35">
        <v>0</v>
      </c>
      <c r="J408" s="35">
        <v>0</v>
      </c>
      <c r="K408" s="35">
        <v>0</v>
      </c>
      <c r="L408" s="111">
        <v>0</v>
      </c>
      <c r="M408" s="111">
        <v>0</v>
      </c>
      <c r="N408" s="111">
        <v>87605</v>
      </c>
    </row>
    <row r="409" spans="1:14" s="103" customFormat="1" ht="15" customHeight="1" x14ac:dyDescent="0.25">
      <c r="A409" s="129">
        <v>2019</v>
      </c>
      <c r="B409" s="67" t="s">
        <v>43</v>
      </c>
      <c r="C409" s="68">
        <v>1</v>
      </c>
      <c r="D409" s="68">
        <v>1</v>
      </c>
      <c r="E409" s="68">
        <v>1</v>
      </c>
      <c r="F409" s="67" t="s">
        <v>211</v>
      </c>
      <c r="G409" s="67" t="s">
        <v>33</v>
      </c>
      <c r="H409" s="67" t="s">
        <v>34</v>
      </c>
      <c r="I409" s="35">
        <v>0</v>
      </c>
      <c r="J409" s="35">
        <v>0</v>
      </c>
      <c r="K409" s="35">
        <v>0</v>
      </c>
      <c r="L409" s="111">
        <v>0</v>
      </c>
      <c r="M409" s="111">
        <v>0</v>
      </c>
      <c r="N409" s="111">
        <v>299</v>
      </c>
    </row>
    <row r="410" spans="1:14" s="103" customFormat="1" ht="15" customHeight="1" x14ac:dyDescent="0.25">
      <c r="A410" s="129">
        <v>2019</v>
      </c>
      <c r="B410" s="67" t="s">
        <v>43</v>
      </c>
      <c r="C410" s="68">
        <v>1</v>
      </c>
      <c r="D410" s="68">
        <v>1</v>
      </c>
      <c r="E410" s="68">
        <v>1</v>
      </c>
      <c r="F410" s="67" t="s">
        <v>211</v>
      </c>
      <c r="G410" s="67" t="s">
        <v>33</v>
      </c>
      <c r="H410" s="67" t="s">
        <v>35</v>
      </c>
      <c r="I410" s="35">
        <v>0</v>
      </c>
      <c r="J410" s="35">
        <v>0</v>
      </c>
      <c r="K410" s="35">
        <v>0</v>
      </c>
      <c r="L410" s="111">
        <v>0</v>
      </c>
      <c r="M410" s="111">
        <v>0</v>
      </c>
      <c r="N410" s="111">
        <v>1263</v>
      </c>
    </row>
    <row r="411" spans="1:14" s="103" customFormat="1" ht="15" customHeight="1" x14ac:dyDescent="0.25">
      <c r="A411" s="129">
        <v>2019</v>
      </c>
      <c r="B411" s="67" t="s">
        <v>43</v>
      </c>
      <c r="C411" s="68">
        <v>1</v>
      </c>
      <c r="D411" s="68">
        <v>0</v>
      </c>
      <c r="E411" s="68">
        <v>0</v>
      </c>
      <c r="F411" s="67" t="s">
        <v>211</v>
      </c>
      <c r="G411" s="67" t="s">
        <v>33</v>
      </c>
      <c r="H411" s="67" t="s">
        <v>22</v>
      </c>
      <c r="I411" s="35">
        <v>0</v>
      </c>
      <c r="J411" s="35">
        <v>0</v>
      </c>
      <c r="K411" s="35">
        <v>0</v>
      </c>
      <c r="L411" s="111">
        <v>0</v>
      </c>
      <c r="M411" s="111">
        <v>0</v>
      </c>
      <c r="N411" s="111">
        <v>2</v>
      </c>
    </row>
    <row r="412" spans="1:14" s="103" customFormat="1" ht="15" customHeight="1" x14ac:dyDescent="0.25">
      <c r="A412" s="129">
        <v>2019</v>
      </c>
      <c r="B412" s="67" t="s">
        <v>43</v>
      </c>
      <c r="C412" s="68">
        <v>1</v>
      </c>
      <c r="D412" s="68">
        <v>1</v>
      </c>
      <c r="E412" s="68">
        <v>1</v>
      </c>
      <c r="F412" s="67" t="s">
        <v>211</v>
      </c>
      <c r="G412" s="67" t="s">
        <v>33</v>
      </c>
      <c r="H412" s="67" t="s">
        <v>36</v>
      </c>
      <c r="I412" s="35">
        <v>0</v>
      </c>
      <c r="J412" s="35">
        <v>0</v>
      </c>
      <c r="K412" s="35">
        <v>0</v>
      </c>
      <c r="L412" s="111">
        <v>0</v>
      </c>
      <c r="M412" s="111">
        <v>0</v>
      </c>
      <c r="N412" s="111">
        <v>155</v>
      </c>
    </row>
    <row r="413" spans="1:14" s="103" customFormat="1" ht="15" customHeight="1" x14ac:dyDescent="0.25">
      <c r="A413" s="129">
        <v>2019</v>
      </c>
      <c r="B413" s="67" t="s">
        <v>43</v>
      </c>
      <c r="C413" s="68">
        <v>1</v>
      </c>
      <c r="D413" s="68">
        <v>1</v>
      </c>
      <c r="E413" s="68">
        <v>1</v>
      </c>
      <c r="F413" s="67" t="s">
        <v>211</v>
      </c>
      <c r="G413" s="67" t="s">
        <v>33</v>
      </c>
      <c r="H413" s="67" t="s">
        <v>44</v>
      </c>
      <c r="I413" s="35">
        <v>0</v>
      </c>
      <c r="J413" s="35">
        <v>0</v>
      </c>
      <c r="K413" s="35">
        <v>0</v>
      </c>
      <c r="L413" s="111">
        <v>0</v>
      </c>
      <c r="M413" s="111">
        <v>0</v>
      </c>
      <c r="N413" s="111">
        <v>239</v>
      </c>
    </row>
    <row r="414" spans="1:14" s="103" customFormat="1" ht="15" customHeight="1" x14ac:dyDescent="0.25">
      <c r="A414" s="129">
        <v>2019</v>
      </c>
      <c r="B414" s="67" t="s">
        <v>43</v>
      </c>
      <c r="C414" s="68">
        <v>1</v>
      </c>
      <c r="D414" s="68">
        <v>1</v>
      </c>
      <c r="E414" s="68">
        <v>1</v>
      </c>
      <c r="F414" s="67" t="s">
        <v>211</v>
      </c>
      <c r="G414" s="67" t="s">
        <v>33</v>
      </c>
      <c r="H414" s="67" t="s">
        <v>45</v>
      </c>
      <c r="I414" s="35">
        <v>0</v>
      </c>
      <c r="J414" s="35">
        <v>0</v>
      </c>
      <c r="K414" s="35">
        <v>0</v>
      </c>
      <c r="L414" s="111">
        <v>0</v>
      </c>
      <c r="M414" s="111">
        <v>0</v>
      </c>
      <c r="N414" s="111">
        <v>699</v>
      </c>
    </row>
    <row r="415" spans="1:14" s="103" customFormat="1" ht="15" customHeight="1" x14ac:dyDescent="0.25">
      <c r="A415" s="129">
        <v>2019</v>
      </c>
      <c r="B415" s="67" t="s">
        <v>43</v>
      </c>
      <c r="C415" s="68">
        <v>1</v>
      </c>
      <c r="D415" s="68">
        <v>1</v>
      </c>
      <c r="E415" s="68">
        <v>0</v>
      </c>
      <c r="F415" s="67" t="s">
        <v>211</v>
      </c>
      <c r="G415" s="67" t="s">
        <v>33</v>
      </c>
      <c r="H415" s="67" t="s">
        <v>37</v>
      </c>
      <c r="I415" s="35">
        <v>0</v>
      </c>
      <c r="J415" s="35">
        <v>0</v>
      </c>
      <c r="K415" s="35">
        <v>0</v>
      </c>
      <c r="L415" s="111">
        <v>0</v>
      </c>
      <c r="M415" s="111">
        <v>0</v>
      </c>
      <c r="N415" s="111">
        <v>2711</v>
      </c>
    </row>
    <row r="416" spans="1:14" s="103" customFormat="1" ht="15" customHeight="1" x14ac:dyDescent="0.25">
      <c r="A416" s="129">
        <v>2019</v>
      </c>
      <c r="B416" s="67" t="s">
        <v>43</v>
      </c>
      <c r="C416" s="68">
        <v>1</v>
      </c>
      <c r="D416" s="68">
        <v>1</v>
      </c>
      <c r="E416" s="68">
        <v>0</v>
      </c>
      <c r="F416" s="67" t="s">
        <v>211</v>
      </c>
      <c r="G416" s="67" t="s">
        <v>33</v>
      </c>
      <c r="H416" s="67" t="s">
        <v>38</v>
      </c>
      <c r="I416" s="35">
        <v>0</v>
      </c>
      <c r="J416" s="35">
        <v>0</v>
      </c>
      <c r="K416" s="35">
        <v>0</v>
      </c>
      <c r="L416" s="111">
        <v>0</v>
      </c>
      <c r="M416" s="111">
        <v>0</v>
      </c>
      <c r="N416" s="111">
        <v>11335</v>
      </c>
    </row>
    <row r="417" spans="1:14" s="103" customFormat="1" ht="15" customHeight="1" x14ac:dyDescent="0.25">
      <c r="A417" s="129">
        <v>2019</v>
      </c>
      <c r="B417" s="67" t="s">
        <v>43</v>
      </c>
      <c r="C417" s="68">
        <v>1</v>
      </c>
      <c r="D417" s="68">
        <v>1</v>
      </c>
      <c r="E417" s="68">
        <v>0</v>
      </c>
      <c r="F417" s="67" t="s">
        <v>211</v>
      </c>
      <c r="G417" s="67" t="s">
        <v>33</v>
      </c>
      <c r="H417" s="67" t="s">
        <v>13</v>
      </c>
      <c r="I417" s="35">
        <v>0</v>
      </c>
      <c r="J417" s="35">
        <v>0</v>
      </c>
      <c r="K417" s="35">
        <v>0</v>
      </c>
      <c r="L417" s="110">
        <v>0</v>
      </c>
      <c r="M417" s="111">
        <v>0</v>
      </c>
      <c r="N417" s="111">
        <v>487</v>
      </c>
    </row>
    <row r="418" spans="1:14" s="103" customFormat="1" ht="15" customHeight="1" x14ac:dyDescent="0.25">
      <c r="A418" s="129">
        <v>2019</v>
      </c>
      <c r="B418" s="67" t="s">
        <v>43</v>
      </c>
      <c r="C418" s="68">
        <v>1</v>
      </c>
      <c r="D418" s="68">
        <v>1</v>
      </c>
      <c r="E418" s="68">
        <v>1</v>
      </c>
      <c r="F418" s="67" t="s">
        <v>211</v>
      </c>
      <c r="G418" s="67" t="s">
        <v>39</v>
      </c>
      <c r="H418" s="67" t="s">
        <v>69</v>
      </c>
      <c r="I418" s="35">
        <v>0</v>
      </c>
      <c r="J418" s="35">
        <v>0</v>
      </c>
      <c r="K418" s="35">
        <v>0</v>
      </c>
      <c r="L418" s="111">
        <v>0</v>
      </c>
      <c r="M418" s="111">
        <v>0</v>
      </c>
      <c r="N418" s="111">
        <v>184368</v>
      </c>
    </row>
    <row r="419" spans="1:14" s="103" customFormat="1" ht="15" customHeight="1" x14ac:dyDescent="0.25">
      <c r="A419" s="129">
        <v>2019</v>
      </c>
      <c r="B419" s="67" t="s">
        <v>43</v>
      </c>
      <c r="C419" s="68">
        <v>1</v>
      </c>
      <c r="D419" s="68">
        <v>1</v>
      </c>
      <c r="E419" s="68">
        <v>1</v>
      </c>
      <c r="F419" s="67" t="s">
        <v>211</v>
      </c>
      <c r="G419" s="67" t="s">
        <v>39</v>
      </c>
      <c r="H419" s="67" t="s">
        <v>34</v>
      </c>
      <c r="I419" s="35">
        <v>0</v>
      </c>
      <c r="J419" s="35">
        <v>0</v>
      </c>
      <c r="K419" s="35">
        <v>0</v>
      </c>
      <c r="L419" s="111">
        <v>0</v>
      </c>
      <c r="M419" s="111">
        <v>0</v>
      </c>
      <c r="N419" s="111">
        <v>2230</v>
      </c>
    </row>
    <row r="420" spans="1:14" s="103" customFormat="1" ht="15" customHeight="1" x14ac:dyDescent="0.25">
      <c r="A420" s="129">
        <v>2019</v>
      </c>
      <c r="B420" s="67" t="s">
        <v>43</v>
      </c>
      <c r="C420" s="68">
        <v>1</v>
      </c>
      <c r="D420" s="68">
        <v>1</v>
      </c>
      <c r="E420" s="68">
        <v>1</v>
      </c>
      <c r="F420" s="67" t="s">
        <v>211</v>
      </c>
      <c r="G420" s="67" t="s">
        <v>39</v>
      </c>
      <c r="H420" s="67" t="s">
        <v>35</v>
      </c>
      <c r="I420" s="35">
        <v>0</v>
      </c>
      <c r="J420" s="35">
        <v>0</v>
      </c>
      <c r="K420" s="35">
        <v>0</v>
      </c>
      <c r="L420" s="111">
        <v>0</v>
      </c>
      <c r="M420" s="111">
        <v>0</v>
      </c>
      <c r="N420" s="111">
        <v>8092</v>
      </c>
    </row>
    <row r="421" spans="1:14" s="103" customFormat="1" ht="15" customHeight="1" x14ac:dyDescent="0.25">
      <c r="A421" s="129">
        <v>2019</v>
      </c>
      <c r="B421" s="67" t="s">
        <v>43</v>
      </c>
      <c r="C421" s="68">
        <v>1</v>
      </c>
      <c r="D421" s="68">
        <v>0</v>
      </c>
      <c r="E421" s="68">
        <v>0</v>
      </c>
      <c r="F421" s="67" t="s">
        <v>211</v>
      </c>
      <c r="G421" s="67" t="s">
        <v>39</v>
      </c>
      <c r="H421" s="67" t="s">
        <v>22</v>
      </c>
      <c r="I421" s="35">
        <v>0</v>
      </c>
      <c r="J421" s="35">
        <v>0</v>
      </c>
      <c r="K421" s="35">
        <v>0</v>
      </c>
      <c r="L421" s="111">
        <v>0</v>
      </c>
      <c r="M421" s="111">
        <v>0</v>
      </c>
      <c r="N421" s="111">
        <v>19.411000000000001</v>
      </c>
    </row>
    <row r="422" spans="1:14" s="103" customFormat="1" ht="15" customHeight="1" x14ac:dyDescent="0.25">
      <c r="A422" s="129">
        <v>2019</v>
      </c>
      <c r="B422" s="67" t="s">
        <v>43</v>
      </c>
      <c r="C422" s="68">
        <v>1</v>
      </c>
      <c r="D422" s="68">
        <v>1</v>
      </c>
      <c r="E422" s="68">
        <v>1</v>
      </c>
      <c r="F422" s="67" t="s">
        <v>211</v>
      </c>
      <c r="G422" s="67" t="s">
        <v>39</v>
      </c>
      <c r="H422" s="67" t="s">
        <v>36</v>
      </c>
      <c r="I422" s="35">
        <v>0</v>
      </c>
      <c r="J422" s="35">
        <v>0</v>
      </c>
      <c r="K422" s="35">
        <v>0</v>
      </c>
      <c r="L422" s="111">
        <v>0</v>
      </c>
      <c r="M422" s="111">
        <v>0</v>
      </c>
      <c r="N422" s="111">
        <v>1030</v>
      </c>
    </row>
    <row r="423" spans="1:14" s="103" customFormat="1" ht="15" customHeight="1" x14ac:dyDescent="0.25">
      <c r="A423" s="129">
        <v>2019</v>
      </c>
      <c r="B423" s="67" t="s">
        <v>43</v>
      </c>
      <c r="C423" s="68">
        <v>1</v>
      </c>
      <c r="D423" s="68">
        <v>1</v>
      </c>
      <c r="E423" s="68">
        <v>1</v>
      </c>
      <c r="F423" s="67" t="s">
        <v>211</v>
      </c>
      <c r="G423" s="67" t="s">
        <v>39</v>
      </c>
      <c r="H423" s="67" t="s">
        <v>44</v>
      </c>
      <c r="I423" s="35">
        <v>0</v>
      </c>
      <c r="J423" s="35">
        <v>0</v>
      </c>
      <c r="K423" s="35">
        <v>0</v>
      </c>
      <c r="L423" s="111">
        <v>0</v>
      </c>
      <c r="M423" s="111">
        <v>0</v>
      </c>
      <c r="N423" s="111">
        <v>2390</v>
      </c>
    </row>
    <row r="424" spans="1:14" s="103" customFormat="1" ht="15" customHeight="1" x14ac:dyDescent="0.25">
      <c r="A424" s="129">
        <v>2019</v>
      </c>
      <c r="B424" s="67" t="s">
        <v>43</v>
      </c>
      <c r="C424" s="68">
        <v>1</v>
      </c>
      <c r="D424" s="68">
        <v>1</v>
      </c>
      <c r="E424" s="68">
        <v>1</v>
      </c>
      <c r="F424" s="67" t="s">
        <v>211</v>
      </c>
      <c r="G424" s="67" t="s">
        <v>39</v>
      </c>
      <c r="H424" s="67" t="s">
        <v>45</v>
      </c>
      <c r="I424" s="35">
        <v>0</v>
      </c>
      <c r="J424" s="35">
        <v>0</v>
      </c>
      <c r="K424" s="35">
        <v>0</v>
      </c>
      <c r="L424" s="111">
        <v>0</v>
      </c>
      <c r="M424" s="111">
        <v>0</v>
      </c>
      <c r="N424" s="111">
        <v>5701</v>
      </c>
    </row>
    <row r="425" spans="1:14" s="103" customFormat="1" ht="15" customHeight="1" x14ac:dyDescent="0.25">
      <c r="A425" s="129">
        <v>2019</v>
      </c>
      <c r="B425" s="67" t="s">
        <v>43</v>
      </c>
      <c r="C425" s="68">
        <v>1</v>
      </c>
      <c r="D425" s="68">
        <v>1</v>
      </c>
      <c r="E425" s="68">
        <v>0</v>
      </c>
      <c r="F425" s="67" t="s">
        <v>211</v>
      </c>
      <c r="G425" s="67" t="s">
        <v>39</v>
      </c>
      <c r="H425" s="67" t="s">
        <v>37</v>
      </c>
      <c r="I425" s="35">
        <v>0</v>
      </c>
      <c r="J425" s="35">
        <v>0</v>
      </c>
      <c r="K425" s="35">
        <v>0</v>
      </c>
      <c r="L425" s="111">
        <v>0</v>
      </c>
      <c r="M425" s="111">
        <v>0</v>
      </c>
      <c r="N425" s="111">
        <v>18150</v>
      </c>
    </row>
    <row r="426" spans="1:14" s="103" customFormat="1" ht="15" customHeight="1" x14ac:dyDescent="0.25">
      <c r="A426" s="129">
        <v>2019</v>
      </c>
      <c r="B426" s="67" t="s">
        <v>43</v>
      </c>
      <c r="C426" s="68">
        <v>1</v>
      </c>
      <c r="D426" s="68">
        <v>1</v>
      </c>
      <c r="E426" s="68">
        <v>0</v>
      </c>
      <c r="F426" s="67" t="s">
        <v>211</v>
      </c>
      <c r="G426" s="67" t="s">
        <v>39</v>
      </c>
      <c r="H426" s="67" t="s">
        <v>38</v>
      </c>
      <c r="I426" s="35">
        <v>0</v>
      </c>
      <c r="J426" s="35">
        <v>0</v>
      </c>
      <c r="K426" s="35">
        <v>0</v>
      </c>
      <c r="L426" s="111">
        <v>0</v>
      </c>
      <c r="M426" s="111">
        <v>0</v>
      </c>
      <c r="N426" s="111">
        <v>81058</v>
      </c>
    </row>
    <row r="427" spans="1:14" s="103" customFormat="1" ht="15" customHeight="1" x14ac:dyDescent="0.25">
      <c r="A427" s="129">
        <v>2019</v>
      </c>
      <c r="B427" s="67" t="s">
        <v>43</v>
      </c>
      <c r="C427" s="68">
        <v>1</v>
      </c>
      <c r="D427" s="68">
        <v>1</v>
      </c>
      <c r="E427" s="68">
        <v>0</v>
      </c>
      <c r="F427" s="67" t="s">
        <v>211</v>
      </c>
      <c r="G427" s="67" t="s">
        <v>39</v>
      </c>
      <c r="H427" s="67" t="s">
        <v>13</v>
      </c>
      <c r="I427" s="35">
        <v>0</v>
      </c>
      <c r="J427" s="35">
        <v>0</v>
      </c>
      <c r="K427" s="35">
        <v>0</v>
      </c>
      <c r="L427" s="111">
        <v>0</v>
      </c>
      <c r="M427" s="111">
        <v>0</v>
      </c>
      <c r="N427" s="111">
        <v>3718</v>
      </c>
    </row>
    <row r="428" spans="1:14" s="103" customFormat="1" ht="15" customHeight="1" x14ac:dyDescent="0.25">
      <c r="A428" s="129">
        <v>2019</v>
      </c>
      <c r="B428" s="67" t="s">
        <v>43</v>
      </c>
      <c r="C428" s="68">
        <v>1</v>
      </c>
      <c r="D428" s="68">
        <v>1</v>
      </c>
      <c r="E428" s="68">
        <v>1</v>
      </c>
      <c r="F428" s="67" t="s">
        <v>211</v>
      </c>
      <c r="G428" s="67" t="s">
        <v>52</v>
      </c>
      <c r="H428" s="67" t="s">
        <v>69</v>
      </c>
      <c r="I428" s="35">
        <v>0</v>
      </c>
      <c r="J428" s="35">
        <v>0</v>
      </c>
      <c r="K428" s="35">
        <v>0</v>
      </c>
      <c r="L428" s="111">
        <v>0</v>
      </c>
      <c r="M428" s="111">
        <v>0</v>
      </c>
      <c r="N428" s="111">
        <v>2000000</v>
      </c>
    </row>
    <row r="429" spans="1:14" s="103" customFormat="1" ht="15" customHeight="1" x14ac:dyDescent="0.25">
      <c r="A429" s="129">
        <v>2019</v>
      </c>
      <c r="B429" s="67" t="s">
        <v>43</v>
      </c>
      <c r="C429" s="68">
        <v>1</v>
      </c>
      <c r="D429" s="68">
        <v>1</v>
      </c>
      <c r="E429" s="68">
        <v>1</v>
      </c>
      <c r="F429" s="67" t="s">
        <v>211</v>
      </c>
      <c r="G429" s="67" t="s">
        <v>53</v>
      </c>
      <c r="H429" s="67" t="s">
        <v>69</v>
      </c>
      <c r="I429" s="35">
        <v>0</v>
      </c>
      <c r="J429" s="35">
        <v>0</v>
      </c>
      <c r="K429" s="35">
        <v>0.55783000000000005</v>
      </c>
      <c r="L429" s="111">
        <v>0</v>
      </c>
      <c r="M429" s="111">
        <v>0</v>
      </c>
      <c r="N429" s="111">
        <v>1500000</v>
      </c>
    </row>
    <row r="430" spans="1:14" s="103" customFormat="1" ht="15" customHeight="1" x14ac:dyDescent="0.25">
      <c r="A430" s="129">
        <v>2019</v>
      </c>
      <c r="B430" s="67" t="s">
        <v>43</v>
      </c>
      <c r="C430" s="68">
        <v>1</v>
      </c>
      <c r="D430" s="68">
        <v>1</v>
      </c>
      <c r="E430" s="68">
        <v>1</v>
      </c>
      <c r="F430" s="67" t="s">
        <v>87</v>
      </c>
      <c r="G430" s="67" t="s">
        <v>74</v>
      </c>
      <c r="H430" s="67" t="s">
        <v>69</v>
      </c>
      <c r="I430" s="35">
        <v>0</v>
      </c>
      <c r="J430" s="35">
        <v>1280.89447</v>
      </c>
      <c r="K430" s="35">
        <v>71.258719999999997</v>
      </c>
      <c r="L430" s="111">
        <v>0</v>
      </c>
      <c r="M430" s="111">
        <v>-22.594600000000128</v>
      </c>
      <c r="N430" s="111">
        <v>3844.2710499999998</v>
      </c>
    </row>
    <row r="431" spans="1:14" s="103" customFormat="1" ht="15" customHeight="1" x14ac:dyDescent="0.25">
      <c r="A431" s="129">
        <v>2019</v>
      </c>
      <c r="B431" s="67" t="s">
        <v>43</v>
      </c>
      <c r="C431" s="68">
        <v>1</v>
      </c>
      <c r="D431" s="68">
        <v>1</v>
      </c>
      <c r="E431" s="68">
        <v>1</v>
      </c>
      <c r="F431" s="67" t="s">
        <v>87</v>
      </c>
      <c r="G431" s="67" t="s">
        <v>74</v>
      </c>
      <c r="H431" s="67" t="s">
        <v>40</v>
      </c>
      <c r="I431" s="35">
        <v>0</v>
      </c>
      <c r="J431" s="35">
        <v>0</v>
      </c>
      <c r="K431" s="35">
        <v>0</v>
      </c>
      <c r="L431" s="111">
        <v>0</v>
      </c>
      <c r="M431" s="111">
        <v>0</v>
      </c>
      <c r="N431" s="111">
        <v>0</v>
      </c>
    </row>
    <row r="432" spans="1:14" s="103" customFormat="1" ht="15" customHeight="1" x14ac:dyDescent="0.25">
      <c r="A432" s="129">
        <v>2019</v>
      </c>
      <c r="B432" s="67" t="s">
        <v>43</v>
      </c>
      <c r="C432" s="68">
        <v>1</v>
      </c>
      <c r="D432" s="68">
        <v>1</v>
      </c>
      <c r="E432" s="68">
        <v>1</v>
      </c>
      <c r="F432" s="67" t="s">
        <v>87</v>
      </c>
      <c r="G432" s="67" t="s">
        <v>74</v>
      </c>
      <c r="H432" s="67" t="s">
        <v>44</v>
      </c>
      <c r="I432" s="35">
        <v>0</v>
      </c>
      <c r="J432" s="35">
        <v>0</v>
      </c>
      <c r="K432" s="35">
        <v>0</v>
      </c>
      <c r="L432" s="111">
        <v>0</v>
      </c>
      <c r="M432" s="111">
        <v>0</v>
      </c>
      <c r="N432" s="111">
        <v>0</v>
      </c>
    </row>
    <row r="433" spans="1:14" s="103" customFormat="1" ht="15" customHeight="1" x14ac:dyDescent="0.25">
      <c r="A433" s="129">
        <v>2019</v>
      </c>
      <c r="B433" s="67" t="s">
        <v>43</v>
      </c>
      <c r="C433" s="68">
        <v>1</v>
      </c>
      <c r="D433" s="68">
        <v>1</v>
      </c>
      <c r="E433" s="68">
        <v>1</v>
      </c>
      <c r="F433" s="67" t="s">
        <v>87</v>
      </c>
      <c r="G433" s="67" t="s">
        <v>74</v>
      </c>
      <c r="H433" s="67" t="s">
        <v>45</v>
      </c>
      <c r="I433" s="35">
        <v>0</v>
      </c>
      <c r="J433" s="35">
        <v>0</v>
      </c>
      <c r="K433" s="35">
        <v>0</v>
      </c>
      <c r="L433" s="111">
        <v>0</v>
      </c>
      <c r="M433" s="111">
        <v>0</v>
      </c>
      <c r="N433" s="111">
        <v>0</v>
      </c>
    </row>
    <row r="434" spans="1:14" s="103" customFormat="1" ht="15" customHeight="1" x14ac:dyDescent="0.25">
      <c r="A434" s="129">
        <v>2019</v>
      </c>
      <c r="B434" s="67" t="s">
        <v>43</v>
      </c>
      <c r="C434" s="68">
        <v>1</v>
      </c>
      <c r="D434" s="68">
        <v>1</v>
      </c>
      <c r="E434" s="68">
        <v>0</v>
      </c>
      <c r="F434" s="67" t="s">
        <v>87</v>
      </c>
      <c r="G434" s="67" t="s">
        <v>74</v>
      </c>
      <c r="H434" s="67" t="s">
        <v>37</v>
      </c>
      <c r="I434" s="35">
        <v>0</v>
      </c>
      <c r="J434" s="35">
        <v>0</v>
      </c>
      <c r="K434" s="35">
        <v>0</v>
      </c>
      <c r="L434" s="111">
        <v>0</v>
      </c>
      <c r="M434" s="111">
        <v>0</v>
      </c>
      <c r="N434" s="111">
        <v>0</v>
      </c>
    </row>
    <row r="435" spans="1:14" s="103" customFormat="1" ht="15" customHeight="1" x14ac:dyDescent="0.25">
      <c r="A435" s="129">
        <v>2019</v>
      </c>
      <c r="B435" s="67" t="s">
        <v>43</v>
      </c>
      <c r="C435" s="68">
        <v>1</v>
      </c>
      <c r="D435" s="68">
        <v>1</v>
      </c>
      <c r="E435" s="68">
        <v>0</v>
      </c>
      <c r="F435" s="67" t="s">
        <v>87</v>
      </c>
      <c r="G435" s="67" t="s">
        <v>74</v>
      </c>
      <c r="H435" s="67" t="s">
        <v>13</v>
      </c>
      <c r="I435" s="35">
        <v>0</v>
      </c>
      <c r="J435" s="35">
        <v>0</v>
      </c>
      <c r="K435" s="35">
        <v>0</v>
      </c>
      <c r="L435" s="111">
        <v>0</v>
      </c>
      <c r="M435" s="111">
        <v>0</v>
      </c>
      <c r="N435" s="111">
        <v>0</v>
      </c>
    </row>
    <row r="436" spans="1:14" s="103" customFormat="1" ht="15" customHeight="1" x14ac:dyDescent="0.25">
      <c r="A436" s="129">
        <v>2019</v>
      </c>
      <c r="B436" s="67" t="s">
        <v>43</v>
      </c>
      <c r="C436" s="68">
        <v>1</v>
      </c>
      <c r="D436" s="68">
        <v>0</v>
      </c>
      <c r="E436" s="68">
        <v>0</v>
      </c>
      <c r="F436" s="67" t="s">
        <v>87</v>
      </c>
      <c r="G436" s="67" t="s">
        <v>74</v>
      </c>
      <c r="H436" s="67" t="s">
        <v>23</v>
      </c>
      <c r="I436" s="35">
        <v>0</v>
      </c>
      <c r="J436" s="35">
        <v>0</v>
      </c>
      <c r="K436" s="35">
        <v>0</v>
      </c>
      <c r="L436" s="111">
        <v>0</v>
      </c>
      <c r="M436" s="111">
        <v>0</v>
      </c>
      <c r="N436" s="111">
        <v>0</v>
      </c>
    </row>
    <row r="437" spans="1:14" s="103" customFormat="1" ht="12" customHeight="1" x14ac:dyDescent="0.25">
      <c r="A437" s="129">
        <v>2019</v>
      </c>
      <c r="B437" s="67" t="s">
        <v>43</v>
      </c>
      <c r="C437" s="68">
        <v>1</v>
      </c>
      <c r="D437" s="68">
        <v>0</v>
      </c>
      <c r="E437" s="68">
        <v>0</v>
      </c>
      <c r="F437" s="67" t="s">
        <v>87</v>
      </c>
      <c r="G437" s="67" t="s">
        <v>74</v>
      </c>
      <c r="H437" s="67" t="s">
        <v>22</v>
      </c>
      <c r="I437" s="35">
        <v>0</v>
      </c>
      <c r="J437" s="35">
        <v>18.810110000000002</v>
      </c>
      <c r="K437" s="35">
        <v>1.1248400000000001</v>
      </c>
      <c r="L437" s="111">
        <v>0</v>
      </c>
      <c r="M437" s="111">
        <v>0</v>
      </c>
      <c r="N437" s="111">
        <v>56.430349999999997</v>
      </c>
    </row>
    <row r="438" spans="1:14" s="103" customFormat="1" ht="15" customHeight="1" x14ac:dyDescent="0.25">
      <c r="A438" s="129">
        <v>2019</v>
      </c>
      <c r="B438" s="67" t="s">
        <v>43</v>
      </c>
      <c r="C438" s="68">
        <v>1</v>
      </c>
      <c r="D438" s="68">
        <v>1</v>
      </c>
      <c r="E438" s="68">
        <v>1</v>
      </c>
      <c r="F438" s="67" t="s">
        <v>87</v>
      </c>
      <c r="G438" s="67" t="s">
        <v>75</v>
      </c>
      <c r="H438" s="67" t="s">
        <v>69</v>
      </c>
      <c r="I438" s="35">
        <v>0</v>
      </c>
      <c r="J438" s="35">
        <v>0</v>
      </c>
      <c r="K438" s="35">
        <v>0</v>
      </c>
      <c r="L438" s="111">
        <v>0</v>
      </c>
      <c r="M438" s="111">
        <v>-42.699029999999766</v>
      </c>
      <c r="N438" s="111">
        <v>20351.82533</v>
      </c>
    </row>
    <row r="439" spans="1:14" s="103" customFormat="1" ht="15" customHeight="1" x14ac:dyDescent="0.25">
      <c r="A439" s="129">
        <v>2019</v>
      </c>
      <c r="B439" s="67" t="s">
        <v>43</v>
      </c>
      <c r="C439" s="68">
        <v>1</v>
      </c>
      <c r="D439" s="68">
        <v>1</v>
      </c>
      <c r="E439" s="68">
        <v>1</v>
      </c>
      <c r="F439" s="67" t="s">
        <v>87</v>
      </c>
      <c r="G439" s="67" t="s">
        <v>75</v>
      </c>
      <c r="H439" s="67" t="s">
        <v>40</v>
      </c>
      <c r="I439" s="35">
        <v>0</v>
      </c>
      <c r="J439" s="35">
        <v>0</v>
      </c>
      <c r="K439" s="35">
        <v>0</v>
      </c>
      <c r="L439" s="111">
        <v>0</v>
      </c>
      <c r="M439" s="111">
        <v>-2.6832899999999995</v>
      </c>
      <c r="N439" s="111">
        <v>266.83837999999997</v>
      </c>
    </row>
    <row r="440" spans="1:14" s="103" customFormat="1" ht="15" customHeight="1" x14ac:dyDescent="0.25">
      <c r="A440" s="129">
        <v>2019</v>
      </c>
      <c r="B440" s="67" t="s">
        <v>43</v>
      </c>
      <c r="C440" s="68">
        <v>1</v>
      </c>
      <c r="D440" s="68">
        <v>1</v>
      </c>
      <c r="E440" s="68">
        <v>1</v>
      </c>
      <c r="F440" s="67" t="s">
        <v>87</v>
      </c>
      <c r="G440" s="67" t="s">
        <v>75</v>
      </c>
      <c r="H440" s="67" t="s">
        <v>44</v>
      </c>
      <c r="I440" s="35">
        <v>0</v>
      </c>
      <c r="J440" s="35">
        <v>0</v>
      </c>
      <c r="K440" s="35">
        <v>0</v>
      </c>
      <c r="L440" s="111">
        <v>0</v>
      </c>
      <c r="M440" s="111">
        <v>0</v>
      </c>
      <c r="N440" s="111">
        <v>0</v>
      </c>
    </row>
    <row r="441" spans="1:14" s="103" customFormat="1" ht="15" customHeight="1" x14ac:dyDescent="0.25">
      <c r="A441" s="129">
        <v>2019</v>
      </c>
      <c r="B441" s="67" t="s">
        <v>43</v>
      </c>
      <c r="C441" s="68">
        <v>1</v>
      </c>
      <c r="D441" s="68">
        <v>1</v>
      </c>
      <c r="E441" s="68">
        <v>1</v>
      </c>
      <c r="F441" s="67" t="s">
        <v>87</v>
      </c>
      <c r="G441" s="67" t="s">
        <v>75</v>
      </c>
      <c r="H441" s="67" t="s">
        <v>45</v>
      </c>
      <c r="I441" s="35">
        <v>0</v>
      </c>
      <c r="J441" s="35">
        <v>0</v>
      </c>
      <c r="K441" s="35">
        <v>0</v>
      </c>
      <c r="L441" s="111">
        <v>0</v>
      </c>
      <c r="M441" s="111">
        <v>0</v>
      </c>
      <c r="N441" s="111">
        <v>0</v>
      </c>
    </row>
    <row r="442" spans="1:14" s="103" customFormat="1" ht="15" customHeight="1" x14ac:dyDescent="0.25">
      <c r="A442" s="129">
        <v>2019</v>
      </c>
      <c r="B442" s="67" t="s">
        <v>43</v>
      </c>
      <c r="C442" s="68">
        <v>1</v>
      </c>
      <c r="D442" s="68">
        <v>1</v>
      </c>
      <c r="E442" s="68">
        <v>0</v>
      </c>
      <c r="F442" s="67" t="s">
        <v>87</v>
      </c>
      <c r="G442" s="67" t="s">
        <v>75</v>
      </c>
      <c r="H442" s="67" t="s">
        <v>37</v>
      </c>
      <c r="I442" s="35">
        <v>0</v>
      </c>
      <c r="J442" s="35">
        <v>0</v>
      </c>
      <c r="K442" s="35">
        <v>0</v>
      </c>
      <c r="L442" s="111">
        <v>0</v>
      </c>
      <c r="M442" s="111">
        <v>-0.62767999999999802</v>
      </c>
      <c r="N442" s="111">
        <v>444.43991</v>
      </c>
    </row>
    <row r="443" spans="1:14" s="103" customFormat="1" ht="15" customHeight="1" x14ac:dyDescent="0.25">
      <c r="A443" s="129">
        <v>2019</v>
      </c>
      <c r="B443" s="67" t="s">
        <v>43</v>
      </c>
      <c r="C443" s="68">
        <v>1</v>
      </c>
      <c r="D443" s="68">
        <v>1</v>
      </c>
      <c r="E443" s="68">
        <v>0</v>
      </c>
      <c r="F443" s="67" t="s">
        <v>87</v>
      </c>
      <c r="G443" s="67" t="s">
        <v>75</v>
      </c>
      <c r="H443" s="67" t="s">
        <v>13</v>
      </c>
      <c r="I443" s="35">
        <v>0</v>
      </c>
      <c r="J443" s="35">
        <v>0</v>
      </c>
      <c r="K443" s="35">
        <v>0</v>
      </c>
      <c r="L443" s="111">
        <v>0</v>
      </c>
      <c r="M443" s="111">
        <v>0</v>
      </c>
      <c r="N443" s="111">
        <v>172.50619</v>
      </c>
    </row>
    <row r="444" spans="1:14" s="103" customFormat="1" ht="15" customHeight="1" x14ac:dyDescent="0.25">
      <c r="A444" s="129">
        <v>2019</v>
      </c>
      <c r="B444" s="67" t="s">
        <v>43</v>
      </c>
      <c r="C444" s="68">
        <v>1</v>
      </c>
      <c r="D444" s="68">
        <v>0</v>
      </c>
      <c r="E444" s="68">
        <v>0</v>
      </c>
      <c r="F444" s="67" t="s">
        <v>87</v>
      </c>
      <c r="G444" s="67" t="s">
        <v>75</v>
      </c>
      <c r="H444" s="67" t="s">
        <v>23</v>
      </c>
      <c r="I444" s="35">
        <v>0</v>
      </c>
      <c r="J444" s="35">
        <v>0</v>
      </c>
      <c r="K444" s="35">
        <v>0</v>
      </c>
      <c r="L444" s="111">
        <v>0</v>
      </c>
      <c r="M444" s="111">
        <v>0</v>
      </c>
      <c r="N444" s="111">
        <v>0</v>
      </c>
    </row>
    <row r="445" spans="1:14" s="103" customFormat="1" ht="15" customHeight="1" x14ac:dyDescent="0.25">
      <c r="A445" s="129">
        <v>2019</v>
      </c>
      <c r="B445" s="67" t="s">
        <v>43</v>
      </c>
      <c r="C445" s="68">
        <v>1</v>
      </c>
      <c r="D445" s="68">
        <v>0</v>
      </c>
      <c r="E445" s="68">
        <v>0</v>
      </c>
      <c r="F445" s="67" t="s">
        <v>87</v>
      </c>
      <c r="G445" s="67" t="s">
        <v>75</v>
      </c>
      <c r="H445" s="67" t="s">
        <v>22</v>
      </c>
      <c r="I445" s="35">
        <v>0</v>
      </c>
      <c r="J445" s="35">
        <v>0</v>
      </c>
      <c r="K445" s="35">
        <v>0</v>
      </c>
      <c r="L445" s="111">
        <v>0</v>
      </c>
      <c r="M445" s="111">
        <v>0</v>
      </c>
      <c r="N445" s="111">
        <v>25.880510000000001</v>
      </c>
    </row>
    <row r="446" spans="1:14" s="103" customFormat="1" ht="15" customHeight="1" x14ac:dyDescent="0.25">
      <c r="A446" s="129">
        <v>2019</v>
      </c>
      <c r="B446" s="67" t="s">
        <v>43</v>
      </c>
      <c r="C446" s="68">
        <v>1</v>
      </c>
      <c r="D446" s="68">
        <v>1</v>
      </c>
      <c r="E446" s="68">
        <v>1</v>
      </c>
      <c r="F446" s="67" t="s">
        <v>211</v>
      </c>
      <c r="G446" s="67" t="s">
        <v>54</v>
      </c>
      <c r="H446" s="67" t="s">
        <v>69</v>
      </c>
      <c r="I446" s="35">
        <v>0</v>
      </c>
      <c r="J446" s="35">
        <v>0</v>
      </c>
      <c r="K446" s="35">
        <v>0</v>
      </c>
      <c r="L446" s="111">
        <v>0</v>
      </c>
      <c r="M446" s="111">
        <v>0</v>
      </c>
      <c r="N446" s="111">
        <v>2000000</v>
      </c>
    </row>
    <row r="447" spans="1:14" s="103" customFormat="1" ht="15" customHeight="1" x14ac:dyDescent="0.25">
      <c r="A447" s="129">
        <v>2019</v>
      </c>
      <c r="B447" s="67" t="s">
        <v>43</v>
      </c>
      <c r="C447" s="68">
        <v>1</v>
      </c>
      <c r="D447" s="68">
        <v>1</v>
      </c>
      <c r="E447" s="68">
        <v>1</v>
      </c>
      <c r="F447" s="67" t="s">
        <v>211</v>
      </c>
      <c r="G447" s="67" t="s">
        <v>55</v>
      </c>
      <c r="H447" s="67" t="s">
        <v>69</v>
      </c>
      <c r="I447" s="35">
        <v>0</v>
      </c>
      <c r="J447" s="35">
        <v>0</v>
      </c>
      <c r="K447" s="35">
        <v>0</v>
      </c>
      <c r="L447" s="111">
        <v>0</v>
      </c>
      <c r="M447" s="111">
        <v>0</v>
      </c>
      <c r="N447" s="111">
        <v>1750000</v>
      </c>
    </row>
    <row r="448" spans="1:14" s="103" customFormat="1" ht="15" customHeight="1" x14ac:dyDescent="0.25">
      <c r="A448" s="129">
        <v>2019</v>
      </c>
      <c r="B448" s="67" t="s">
        <v>43</v>
      </c>
      <c r="C448" s="68">
        <v>1</v>
      </c>
      <c r="D448" s="68">
        <v>1</v>
      </c>
      <c r="E448" s="68">
        <v>0</v>
      </c>
      <c r="F448" s="67" t="s">
        <v>211</v>
      </c>
      <c r="G448" s="67" t="s">
        <v>284</v>
      </c>
      <c r="H448" s="67" t="s">
        <v>51</v>
      </c>
      <c r="I448" s="35">
        <v>0</v>
      </c>
      <c r="J448" s="35">
        <v>26278.331709999999</v>
      </c>
      <c r="K448" s="35">
        <v>1114.09177</v>
      </c>
      <c r="L448" s="111">
        <v>0</v>
      </c>
      <c r="M448" s="111">
        <v>0</v>
      </c>
      <c r="N448" s="111">
        <v>262783.31715000002</v>
      </c>
    </row>
    <row r="449" spans="1:14" s="103" customFormat="1" ht="15" customHeight="1" x14ac:dyDescent="0.25">
      <c r="A449" s="129">
        <v>2019</v>
      </c>
      <c r="B449" s="67" t="s">
        <v>43</v>
      </c>
      <c r="C449" s="68">
        <v>1</v>
      </c>
      <c r="D449" s="68">
        <v>1</v>
      </c>
      <c r="E449" s="68">
        <v>1</v>
      </c>
      <c r="F449" s="67" t="s">
        <v>211</v>
      </c>
      <c r="G449" s="67" t="s">
        <v>56</v>
      </c>
      <c r="H449" s="67" t="s">
        <v>69</v>
      </c>
      <c r="I449" s="35">
        <v>0</v>
      </c>
      <c r="J449" s="35">
        <v>0</v>
      </c>
      <c r="K449" s="35">
        <v>0</v>
      </c>
      <c r="L449" s="111">
        <v>0</v>
      </c>
      <c r="M449" s="111">
        <v>0</v>
      </c>
      <c r="N449" s="111">
        <v>1000000</v>
      </c>
    </row>
    <row r="450" spans="1:14" s="103" customFormat="1" ht="15" customHeight="1" x14ac:dyDescent="0.25">
      <c r="A450" s="129">
        <v>2019</v>
      </c>
      <c r="B450" s="67" t="s">
        <v>43</v>
      </c>
      <c r="C450" s="68">
        <v>1</v>
      </c>
      <c r="D450" s="68">
        <v>1</v>
      </c>
      <c r="E450" s="68">
        <v>1</v>
      </c>
      <c r="F450" s="67" t="s">
        <v>211</v>
      </c>
      <c r="G450" s="67" t="s">
        <v>57</v>
      </c>
      <c r="H450" s="67" t="s">
        <v>69</v>
      </c>
      <c r="I450" s="35">
        <v>0</v>
      </c>
      <c r="J450" s="35">
        <v>0</v>
      </c>
      <c r="K450" s="35">
        <v>0</v>
      </c>
      <c r="L450" s="111">
        <v>0</v>
      </c>
      <c r="M450" s="111">
        <v>0</v>
      </c>
      <c r="N450" s="111">
        <v>1000000</v>
      </c>
    </row>
    <row r="451" spans="1:14" s="103" customFormat="1" ht="15" customHeight="1" x14ac:dyDescent="0.25">
      <c r="A451" s="129">
        <v>2019</v>
      </c>
      <c r="B451" s="67" t="s">
        <v>43</v>
      </c>
      <c r="C451" s="68">
        <v>1</v>
      </c>
      <c r="D451" s="68">
        <v>1</v>
      </c>
      <c r="E451" s="68">
        <v>1</v>
      </c>
      <c r="F451" s="67" t="s">
        <v>211</v>
      </c>
      <c r="G451" s="67" t="s">
        <v>58</v>
      </c>
      <c r="H451" s="67" t="s">
        <v>69</v>
      </c>
      <c r="I451" s="35">
        <v>0</v>
      </c>
      <c r="J451" s="35">
        <v>0</v>
      </c>
      <c r="K451" s="35">
        <v>110942.54068999999</v>
      </c>
      <c r="L451" s="111">
        <v>0</v>
      </c>
      <c r="M451" s="111">
        <v>0</v>
      </c>
      <c r="N451" s="111">
        <v>2500000</v>
      </c>
    </row>
    <row r="452" spans="1:14" s="103" customFormat="1" ht="15" customHeight="1" x14ac:dyDescent="0.25">
      <c r="A452" s="129">
        <v>2019</v>
      </c>
      <c r="B452" s="67" t="s">
        <v>43</v>
      </c>
      <c r="C452" s="68">
        <v>1</v>
      </c>
      <c r="D452" s="68">
        <v>1</v>
      </c>
      <c r="E452" s="68">
        <v>0</v>
      </c>
      <c r="F452" s="67" t="s">
        <v>211</v>
      </c>
      <c r="G452" s="67" t="s">
        <v>284</v>
      </c>
      <c r="H452" s="67" t="s">
        <v>59</v>
      </c>
      <c r="I452" s="35">
        <v>0</v>
      </c>
      <c r="J452" s="35">
        <v>0</v>
      </c>
      <c r="K452" s="35">
        <v>1156.25</v>
      </c>
      <c r="L452" s="111">
        <v>0</v>
      </c>
      <c r="M452" s="111">
        <v>0</v>
      </c>
      <c r="N452" s="111">
        <v>300000</v>
      </c>
    </row>
    <row r="453" spans="1:14" s="103" customFormat="1" ht="15" customHeight="1" x14ac:dyDescent="0.25">
      <c r="A453" s="129">
        <v>2019</v>
      </c>
      <c r="B453" s="67" t="s">
        <v>43</v>
      </c>
      <c r="C453" s="68">
        <v>1</v>
      </c>
      <c r="D453" s="68">
        <v>1</v>
      </c>
      <c r="E453" s="68">
        <v>1</v>
      </c>
      <c r="F453" s="67" t="s">
        <v>211</v>
      </c>
      <c r="G453" s="67" t="s">
        <v>60</v>
      </c>
      <c r="H453" s="67" t="s">
        <v>69</v>
      </c>
      <c r="I453" s="35">
        <v>0</v>
      </c>
      <c r="J453" s="35">
        <v>0</v>
      </c>
      <c r="K453" s="35">
        <v>0</v>
      </c>
      <c r="L453" s="111">
        <v>0</v>
      </c>
      <c r="M453" s="111">
        <v>0</v>
      </c>
      <c r="N453" s="111">
        <v>3000000</v>
      </c>
    </row>
    <row r="454" spans="1:14" s="103" customFormat="1" ht="15" customHeight="1" x14ac:dyDescent="0.25">
      <c r="A454" s="66">
        <v>2019</v>
      </c>
      <c r="B454" s="67" t="s">
        <v>43</v>
      </c>
      <c r="C454" s="68">
        <v>1</v>
      </c>
      <c r="D454" s="68">
        <v>1</v>
      </c>
      <c r="E454" s="68">
        <v>1</v>
      </c>
      <c r="F454" s="67" t="s">
        <v>211</v>
      </c>
      <c r="G454" s="67" t="s">
        <v>62</v>
      </c>
      <c r="H454" s="67" t="s">
        <v>69</v>
      </c>
      <c r="I454" s="35">
        <v>0</v>
      </c>
      <c r="J454" s="35">
        <v>0</v>
      </c>
      <c r="K454" s="35">
        <v>0</v>
      </c>
      <c r="L454" s="111">
        <v>0</v>
      </c>
      <c r="M454" s="111">
        <v>0</v>
      </c>
      <c r="N454" s="111">
        <v>1000000</v>
      </c>
    </row>
    <row r="455" spans="1:14" s="103" customFormat="1" ht="15" customHeight="1" x14ac:dyDescent="0.25">
      <c r="A455" s="130">
        <v>2019</v>
      </c>
      <c r="B455" s="131" t="s">
        <v>43</v>
      </c>
      <c r="C455" s="68">
        <v>1</v>
      </c>
      <c r="D455" s="68">
        <v>1</v>
      </c>
      <c r="E455" s="68">
        <v>0</v>
      </c>
      <c r="F455" s="67" t="s">
        <v>286</v>
      </c>
      <c r="G455" s="67" t="s">
        <v>202</v>
      </c>
      <c r="H455" s="67" t="s">
        <v>51</v>
      </c>
      <c r="I455" s="35">
        <v>0</v>
      </c>
      <c r="J455" s="35">
        <v>8428.0899999999674</v>
      </c>
      <c r="K455" s="35">
        <v>0</v>
      </c>
      <c r="L455" s="111">
        <v>0</v>
      </c>
      <c r="M455" s="111">
        <v>-8428.0899999999674</v>
      </c>
      <c r="N455" s="111">
        <v>724942.78700000001</v>
      </c>
    </row>
    <row r="456" spans="1:14" s="103" customFormat="1" ht="15" customHeight="1" x14ac:dyDescent="0.25">
      <c r="A456" s="130">
        <v>2019</v>
      </c>
      <c r="B456" s="131" t="s">
        <v>43</v>
      </c>
      <c r="C456" s="68">
        <v>1</v>
      </c>
      <c r="D456" s="68">
        <v>1</v>
      </c>
      <c r="E456" s="68">
        <v>0</v>
      </c>
      <c r="F456" s="67" t="s">
        <v>213</v>
      </c>
      <c r="G456" s="67" t="s">
        <v>189</v>
      </c>
      <c r="H456" s="67" t="s">
        <v>38</v>
      </c>
      <c r="I456" s="35">
        <v>0</v>
      </c>
      <c r="J456" s="35">
        <v>0</v>
      </c>
      <c r="K456" s="35">
        <v>0</v>
      </c>
      <c r="L456" s="111">
        <v>0</v>
      </c>
      <c r="M456" s="111">
        <v>0</v>
      </c>
      <c r="N456" s="111">
        <v>0</v>
      </c>
    </row>
    <row r="457" spans="1:14" s="103" customFormat="1" ht="15" customHeight="1" x14ac:dyDescent="0.25">
      <c r="A457" s="130">
        <v>2019</v>
      </c>
      <c r="B457" s="131" t="s">
        <v>43</v>
      </c>
      <c r="C457" s="68">
        <v>1</v>
      </c>
      <c r="D457" s="68">
        <v>1</v>
      </c>
      <c r="E457" s="68">
        <v>0</v>
      </c>
      <c r="F457" s="67" t="s">
        <v>213</v>
      </c>
      <c r="G457" s="67" t="s">
        <v>189</v>
      </c>
      <c r="H457" s="67" t="s">
        <v>38</v>
      </c>
      <c r="I457" s="35">
        <v>0</v>
      </c>
      <c r="J457" s="35">
        <v>0</v>
      </c>
      <c r="K457" s="35">
        <v>0</v>
      </c>
      <c r="L457" s="111">
        <v>0</v>
      </c>
      <c r="M457" s="111">
        <v>0</v>
      </c>
      <c r="N457" s="111">
        <v>0</v>
      </c>
    </row>
    <row r="458" spans="1:14" s="103" customFormat="1" ht="15" customHeight="1" x14ac:dyDescent="0.25">
      <c r="A458" s="130">
        <v>2019</v>
      </c>
      <c r="B458" s="131" t="s">
        <v>43</v>
      </c>
      <c r="C458" s="68">
        <v>1</v>
      </c>
      <c r="D458" s="68">
        <v>1</v>
      </c>
      <c r="E458" s="68">
        <v>0</v>
      </c>
      <c r="F458" s="67" t="s">
        <v>213</v>
      </c>
      <c r="G458" s="67" t="s">
        <v>189</v>
      </c>
      <c r="H458" s="67" t="s">
        <v>38</v>
      </c>
      <c r="I458" s="35">
        <v>0</v>
      </c>
      <c r="J458" s="35">
        <v>0</v>
      </c>
      <c r="K458" s="35">
        <v>0</v>
      </c>
      <c r="L458" s="111">
        <v>0</v>
      </c>
      <c r="M458" s="111">
        <v>0</v>
      </c>
      <c r="N458" s="111">
        <v>0</v>
      </c>
    </row>
    <row r="459" spans="1:14" s="103" customFormat="1" ht="15" customHeight="1" x14ac:dyDescent="0.25">
      <c r="A459" s="130">
        <v>2019</v>
      </c>
      <c r="B459" s="131" t="s">
        <v>43</v>
      </c>
      <c r="C459" s="68">
        <v>1</v>
      </c>
      <c r="D459" s="68">
        <v>1</v>
      </c>
      <c r="E459" s="68">
        <v>0</v>
      </c>
      <c r="F459" s="67" t="s">
        <v>213</v>
      </c>
      <c r="G459" s="67" t="s">
        <v>190</v>
      </c>
      <c r="H459" s="67" t="s">
        <v>38</v>
      </c>
      <c r="I459" s="35">
        <v>0</v>
      </c>
      <c r="J459" s="35">
        <v>0</v>
      </c>
      <c r="K459" s="35">
        <v>0</v>
      </c>
      <c r="L459" s="111">
        <v>0</v>
      </c>
      <c r="M459" s="111">
        <v>0</v>
      </c>
      <c r="N459" s="111">
        <v>0</v>
      </c>
    </row>
    <row r="460" spans="1:14" s="103" customFormat="1" ht="15" customHeight="1" x14ac:dyDescent="0.25">
      <c r="A460" s="130">
        <v>2019</v>
      </c>
      <c r="B460" s="131" t="s">
        <v>43</v>
      </c>
      <c r="C460" s="68">
        <v>1</v>
      </c>
      <c r="D460" s="68">
        <v>1</v>
      </c>
      <c r="E460" s="68">
        <v>0</v>
      </c>
      <c r="F460" s="67" t="s">
        <v>213</v>
      </c>
      <c r="G460" s="67" t="s">
        <v>190</v>
      </c>
      <c r="H460" s="67" t="s">
        <v>38</v>
      </c>
      <c r="I460" s="35">
        <v>0</v>
      </c>
      <c r="J460" s="35">
        <v>0</v>
      </c>
      <c r="K460" s="35">
        <v>0</v>
      </c>
      <c r="L460" s="111">
        <v>0</v>
      </c>
      <c r="M460" s="111">
        <v>0</v>
      </c>
      <c r="N460" s="111">
        <v>0</v>
      </c>
    </row>
    <row r="461" spans="1:14" s="103" customFormat="1" ht="15" customHeight="1" x14ac:dyDescent="0.25">
      <c r="A461" s="130">
        <v>2019</v>
      </c>
      <c r="B461" s="131" t="s">
        <v>43</v>
      </c>
      <c r="C461" s="68">
        <v>1</v>
      </c>
      <c r="D461" s="68">
        <v>1</v>
      </c>
      <c r="E461" s="68">
        <v>0</v>
      </c>
      <c r="F461" s="67" t="s">
        <v>213</v>
      </c>
      <c r="G461" s="67" t="s">
        <v>255</v>
      </c>
      <c r="H461" s="67" t="s">
        <v>38</v>
      </c>
      <c r="I461" s="35">
        <v>0</v>
      </c>
      <c r="J461" s="35">
        <v>71409.083130000159</v>
      </c>
      <c r="K461" s="35">
        <v>1039.6851099999913</v>
      </c>
      <c r="L461" s="111">
        <v>0</v>
      </c>
      <c r="M461" s="111">
        <v>-71409.083130000159</v>
      </c>
      <c r="N461" s="111">
        <v>60794.471119999886</v>
      </c>
    </row>
    <row r="462" spans="1:14" s="103" customFormat="1" ht="15" customHeight="1" x14ac:dyDescent="0.25">
      <c r="A462" s="130">
        <v>2019</v>
      </c>
      <c r="B462" s="131" t="s">
        <v>43</v>
      </c>
      <c r="C462" s="68">
        <v>1</v>
      </c>
      <c r="D462" s="68">
        <v>1</v>
      </c>
      <c r="E462" s="68">
        <v>0</v>
      </c>
      <c r="F462" s="67" t="s">
        <v>213</v>
      </c>
      <c r="G462" s="67" t="s">
        <v>256</v>
      </c>
      <c r="H462" s="67" t="s">
        <v>38</v>
      </c>
      <c r="I462" s="35">
        <v>0</v>
      </c>
      <c r="J462" s="35">
        <v>19166.666666666686</v>
      </c>
      <c r="K462" s="35">
        <v>1749.8011874999938</v>
      </c>
      <c r="L462" s="111">
        <v>0</v>
      </c>
      <c r="M462" s="111">
        <v>-19166.666666666686</v>
      </c>
      <c r="N462" s="111">
        <v>203333.33333333326</v>
      </c>
    </row>
    <row r="463" spans="1:14" s="103" customFormat="1" ht="15" customHeight="1" x14ac:dyDescent="0.25">
      <c r="A463" s="66">
        <v>2019</v>
      </c>
      <c r="B463" s="67" t="s">
        <v>43</v>
      </c>
      <c r="C463" s="68">
        <v>1</v>
      </c>
      <c r="D463" s="68">
        <v>1</v>
      </c>
      <c r="E463" s="68">
        <v>0</v>
      </c>
      <c r="F463" s="67" t="s">
        <v>213</v>
      </c>
      <c r="G463" s="67" t="s">
        <v>285</v>
      </c>
      <c r="H463" s="67" t="s">
        <v>38</v>
      </c>
      <c r="I463" s="35">
        <v>0</v>
      </c>
      <c r="J463" s="35">
        <v>10000</v>
      </c>
      <c r="K463" s="110">
        <v>176.95832888888981</v>
      </c>
      <c r="L463" s="111">
        <v>0</v>
      </c>
      <c r="M463" s="111">
        <v>-10000</v>
      </c>
      <c r="N463" s="111">
        <v>20000</v>
      </c>
    </row>
    <row r="464" spans="1:14" s="103" customFormat="1" ht="15" customHeight="1" x14ac:dyDescent="0.25">
      <c r="A464" s="66">
        <v>2019</v>
      </c>
      <c r="B464" s="67" t="s">
        <v>43</v>
      </c>
      <c r="C464" s="68">
        <v>1</v>
      </c>
      <c r="D464" s="68">
        <v>0</v>
      </c>
      <c r="E464" s="68">
        <v>0</v>
      </c>
      <c r="F464" s="67" t="s">
        <v>287</v>
      </c>
      <c r="G464" s="67" t="s">
        <v>183</v>
      </c>
      <c r="H464" s="67" t="s">
        <v>17</v>
      </c>
      <c r="I464" s="35">
        <v>0</v>
      </c>
      <c r="J464" s="35">
        <v>0</v>
      </c>
      <c r="K464" s="110">
        <v>0</v>
      </c>
      <c r="L464" s="111">
        <v>0</v>
      </c>
      <c r="M464" s="111">
        <v>-643.61119999998482</v>
      </c>
      <c r="N464" s="111">
        <v>362556.38880000002</v>
      </c>
    </row>
    <row r="465" spans="1:14" s="103" customFormat="1" ht="15" customHeight="1" x14ac:dyDescent="0.25">
      <c r="A465" s="129">
        <v>2019</v>
      </c>
      <c r="B465" s="67" t="s">
        <v>43</v>
      </c>
      <c r="C465" s="68">
        <v>1</v>
      </c>
      <c r="D465" s="68">
        <v>0</v>
      </c>
      <c r="E465" s="68">
        <v>0</v>
      </c>
      <c r="F465" s="67" t="s">
        <v>287</v>
      </c>
      <c r="G465" s="67" t="s">
        <v>184</v>
      </c>
      <c r="H465" s="67" t="s">
        <v>17</v>
      </c>
      <c r="I465" s="35">
        <v>0</v>
      </c>
      <c r="J465" s="35">
        <v>0</v>
      </c>
      <c r="K465" s="35">
        <v>0</v>
      </c>
      <c r="L465" s="111">
        <v>0</v>
      </c>
      <c r="M465" s="111">
        <v>-643.13700639997842</v>
      </c>
      <c r="N465" s="111">
        <v>351956.86299360002</v>
      </c>
    </row>
    <row r="466" spans="1:14" s="103" customFormat="1" ht="15" customHeight="1" x14ac:dyDescent="0.25">
      <c r="A466" s="129">
        <v>2019</v>
      </c>
      <c r="B466" s="67" t="s">
        <v>214</v>
      </c>
      <c r="C466" s="68">
        <v>1</v>
      </c>
      <c r="D466" s="68">
        <v>1</v>
      </c>
      <c r="E466" s="68">
        <v>0</v>
      </c>
      <c r="F466" s="67" t="s">
        <v>281</v>
      </c>
      <c r="G466" s="67" t="s">
        <v>210</v>
      </c>
      <c r="H466" s="67" t="s">
        <v>46</v>
      </c>
      <c r="I466" s="110">
        <v>0</v>
      </c>
      <c r="J466" s="35">
        <v>0</v>
      </c>
      <c r="K466" s="110">
        <v>0</v>
      </c>
      <c r="L466" s="111">
        <v>0</v>
      </c>
      <c r="M466" s="111">
        <v>1.4551915228366852E-11</v>
      </c>
      <c r="N466" s="111">
        <v>105263.15785</v>
      </c>
    </row>
    <row r="467" spans="1:14" s="103" customFormat="1" ht="15" customHeight="1" x14ac:dyDescent="0.25">
      <c r="A467" s="129">
        <v>2019</v>
      </c>
      <c r="B467" s="67" t="s">
        <v>214</v>
      </c>
      <c r="C467" s="68">
        <v>1</v>
      </c>
      <c r="D467" s="68">
        <v>1</v>
      </c>
      <c r="E467" s="68">
        <v>0</v>
      </c>
      <c r="F467" s="67" t="s">
        <v>281</v>
      </c>
      <c r="G467" s="67" t="s">
        <v>210</v>
      </c>
      <c r="H467" s="67" t="s">
        <v>49</v>
      </c>
      <c r="I467" s="35">
        <v>0</v>
      </c>
      <c r="J467" s="35">
        <v>0</v>
      </c>
      <c r="K467" s="35">
        <v>0</v>
      </c>
      <c r="L467" s="111">
        <v>0</v>
      </c>
      <c r="M467" s="111">
        <v>0</v>
      </c>
      <c r="N467" s="111">
        <v>4166.6679999999997</v>
      </c>
    </row>
    <row r="468" spans="1:14" s="103" customFormat="1" ht="15" customHeight="1" x14ac:dyDescent="0.25">
      <c r="A468" s="129">
        <v>2019</v>
      </c>
      <c r="B468" s="67" t="s">
        <v>214</v>
      </c>
      <c r="C468" s="68">
        <v>1</v>
      </c>
      <c r="D468" s="68">
        <v>1</v>
      </c>
      <c r="E468" s="68">
        <v>0</v>
      </c>
      <c r="F468" s="67" t="s">
        <v>281</v>
      </c>
      <c r="G468" s="67" t="s">
        <v>210</v>
      </c>
      <c r="H468" s="67" t="s">
        <v>13</v>
      </c>
      <c r="I468" s="35">
        <v>0</v>
      </c>
      <c r="J468" s="35">
        <v>0</v>
      </c>
      <c r="K468" s="35">
        <v>0</v>
      </c>
      <c r="L468" s="111">
        <v>0</v>
      </c>
      <c r="M468" s="111">
        <v>0</v>
      </c>
      <c r="N468" s="111">
        <v>0</v>
      </c>
    </row>
    <row r="469" spans="1:14" s="103" customFormat="1" ht="15" customHeight="1" x14ac:dyDescent="0.25">
      <c r="A469" s="129">
        <v>2019</v>
      </c>
      <c r="B469" s="67" t="s">
        <v>214</v>
      </c>
      <c r="C469" s="68">
        <v>1</v>
      </c>
      <c r="D469" s="68">
        <v>1</v>
      </c>
      <c r="E469" s="68">
        <v>1</v>
      </c>
      <c r="F469" s="67" t="s">
        <v>282</v>
      </c>
      <c r="G469" s="67" t="s">
        <v>14</v>
      </c>
      <c r="H469" s="67" t="s">
        <v>69</v>
      </c>
      <c r="I469" s="35">
        <v>145.87969000000001</v>
      </c>
      <c r="J469" s="35">
        <v>39135.439189999997</v>
      </c>
      <c r="K469" s="35">
        <v>18042.497940000001</v>
      </c>
      <c r="L469" s="111">
        <v>0</v>
      </c>
      <c r="M469" s="111">
        <v>1083.104940000012</v>
      </c>
      <c r="N469" s="111">
        <v>2760804.4056899999</v>
      </c>
    </row>
    <row r="470" spans="1:14" s="103" customFormat="1" ht="15" customHeight="1" x14ac:dyDescent="0.25">
      <c r="A470" s="129">
        <v>2019</v>
      </c>
      <c r="B470" s="67" t="s">
        <v>214</v>
      </c>
      <c r="C470" s="68">
        <v>1</v>
      </c>
      <c r="D470" s="68">
        <v>1</v>
      </c>
      <c r="E470" s="68">
        <v>0</v>
      </c>
      <c r="F470" s="67" t="s">
        <v>282</v>
      </c>
      <c r="G470" s="67" t="s">
        <v>14</v>
      </c>
      <c r="H470" s="67" t="s">
        <v>15</v>
      </c>
      <c r="I470" s="35">
        <v>0</v>
      </c>
      <c r="J470" s="35">
        <v>0</v>
      </c>
      <c r="K470" s="35">
        <v>0</v>
      </c>
      <c r="L470" s="111">
        <v>0</v>
      </c>
      <c r="M470" s="111">
        <v>-1.0000000000000001E-5</v>
      </c>
      <c r="N470" s="111">
        <v>0</v>
      </c>
    </row>
    <row r="471" spans="1:14" s="103" customFormat="1" ht="15" customHeight="1" x14ac:dyDescent="0.25">
      <c r="A471" s="129">
        <v>2019</v>
      </c>
      <c r="B471" s="67" t="s">
        <v>214</v>
      </c>
      <c r="C471" s="68">
        <v>1</v>
      </c>
      <c r="D471" s="68">
        <v>1</v>
      </c>
      <c r="E471" s="68">
        <v>0</v>
      </c>
      <c r="F471" s="67" t="s">
        <v>282</v>
      </c>
      <c r="G471" s="67" t="s">
        <v>14</v>
      </c>
      <c r="H471" s="67" t="s">
        <v>46</v>
      </c>
      <c r="I471" s="35">
        <v>0</v>
      </c>
      <c r="J471" s="35">
        <v>52500</v>
      </c>
      <c r="K471" s="35">
        <v>9299.6203100000002</v>
      </c>
      <c r="L471" s="111">
        <v>0</v>
      </c>
      <c r="M471" s="111">
        <v>0</v>
      </c>
      <c r="N471" s="111">
        <v>368000</v>
      </c>
    </row>
    <row r="472" spans="1:14" s="103" customFormat="1" ht="15" customHeight="1" x14ac:dyDescent="0.25">
      <c r="A472" s="129">
        <v>2019</v>
      </c>
      <c r="B472" s="67" t="s">
        <v>214</v>
      </c>
      <c r="C472" s="68">
        <v>1</v>
      </c>
      <c r="D472" s="68">
        <v>1</v>
      </c>
      <c r="E472" s="68">
        <v>0</v>
      </c>
      <c r="F472" s="67" t="s">
        <v>282</v>
      </c>
      <c r="G472" s="67" t="s">
        <v>14</v>
      </c>
      <c r="H472" s="67" t="s">
        <v>61</v>
      </c>
      <c r="I472" s="35">
        <v>9999.9063399999995</v>
      </c>
      <c r="J472" s="35">
        <v>0</v>
      </c>
      <c r="K472" s="35">
        <v>0</v>
      </c>
      <c r="L472" s="111">
        <v>0</v>
      </c>
      <c r="M472" s="111">
        <v>1.8189894035458565E-12</v>
      </c>
      <c r="N472" s="111">
        <v>33499.906340000001</v>
      </c>
    </row>
    <row r="473" spans="1:14" s="103" customFormat="1" ht="15" customHeight="1" x14ac:dyDescent="0.25">
      <c r="A473" s="129">
        <v>2019</v>
      </c>
      <c r="B473" s="67" t="s">
        <v>214</v>
      </c>
      <c r="C473" s="68">
        <v>1</v>
      </c>
      <c r="D473" s="68">
        <v>1</v>
      </c>
      <c r="E473" s="68">
        <v>0</v>
      </c>
      <c r="F473" s="67" t="s">
        <v>282</v>
      </c>
      <c r="G473" s="67" t="s">
        <v>14</v>
      </c>
      <c r="H473" s="67" t="s">
        <v>49</v>
      </c>
      <c r="I473" s="35">
        <v>0</v>
      </c>
      <c r="J473" s="35">
        <v>0</v>
      </c>
      <c r="K473" s="35">
        <v>15</v>
      </c>
      <c r="L473" s="111">
        <v>0</v>
      </c>
      <c r="M473" s="111">
        <v>0</v>
      </c>
      <c r="N473" s="111">
        <v>92856.506129999994</v>
      </c>
    </row>
    <row r="474" spans="1:14" s="103" customFormat="1" ht="15" customHeight="1" x14ac:dyDescent="0.25">
      <c r="A474" s="129">
        <v>2019</v>
      </c>
      <c r="B474" s="67" t="s">
        <v>214</v>
      </c>
      <c r="C474" s="68">
        <v>1</v>
      </c>
      <c r="D474" s="68">
        <v>1</v>
      </c>
      <c r="E474" s="68">
        <v>1</v>
      </c>
      <c r="F474" s="67" t="s">
        <v>87</v>
      </c>
      <c r="G474" s="67" t="s">
        <v>283</v>
      </c>
      <c r="H474" s="67" t="s">
        <v>69</v>
      </c>
      <c r="I474" s="35">
        <v>26623.35986</v>
      </c>
      <c r="J474" s="35">
        <v>6464.3967499999999</v>
      </c>
      <c r="K474" s="35">
        <v>6037.7955099999999</v>
      </c>
      <c r="L474" s="111">
        <v>0</v>
      </c>
      <c r="M474" s="111">
        <v>-14125.096239999973</v>
      </c>
      <c r="N474" s="111">
        <v>6290384.8397899996</v>
      </c>
    </row>
    <row r="475" spans="1:14" s="103" customFormat="1" ht="15" customHeight="1" x14ac:dyDescent="0.25">
      <c r="A475" s="129">
        <v>2019</v>
      </c>
      <c r="B475" s="67" t="s">
        <v>214</v>
      </c>
      <c r="C475" s="68">
        <v>1</v>
      </c>
      <c r="D475" s="68">
        <v>1</v>
      </c>
      <c r="E475" s="68">
        <v>0</v>
      </c>
      <c r="F475" s="67" t="s">
        <v>87</v>
      </c>
      <c r="G475" s="67" t="s">
        <v>283</v>
      </c>
      <c r="H475" s="67" t="s">
        <v>47</v>
      </c>
      <c r="I475" s="35">
        <v>0</v>
      </c>
      <c r="J475" s="35">
        <v>0</v>
      </c>
      <c r="K475" s="35">
        <v>0</v>
      </c>
      <c r="L475" s="111">
        <v>0</v>
      </c>
      <c r="M475" s="111">
        <v>0</v>
      </c>
      <c r="N475" s="111">
        <v>104406.31956</v>
      </c>
    </row>
    <row r="476" spans="1:14" s="103" customFormat="1" ht="15" customHeight="1" x14ac:dyDescent="0.25">
      <c r="A476" s="129">
        <v>2019</v>
      </c>
      <c r="B476" s="67" t="s">
        <v>214</v>
      </c>
      <c r="C476" s="68">
        <v>1</v>
      </c>
      <c r="D476" s="68">
        <v>1</v>
      </c>
      <c r="E476" s="68">
        <v>0</v>
      </c>
      <c r="F476" s="67" t="s">
        <v>87</v>
      </c>
      <c r="G476" s="67" t="s">
        <v>283</v>
      </c>
      <c r="H476" s="67" t="s">
        <v>9</v>
      </c>
      <c r="I476" s="35">
        <v>0</v>
      </c>
      <c r="J476" s="35">
        <v>0</v>
      </c>
      <c r="K476" s="35">
        <v>0</v>
      </c>
      <c r="L476" s="111">
        <v>0</v>
      </c>
      <c r="M476" s="111">
        <v>0</v>
      </c>
      <c r="N476" s="111">
        <v>0</v>
      </c>
    </row>
    <row r="477" spans="1:14" s="103" customFormat="1" ht="15" customHeight="1" x14ac:dyDescent="0.25">
      <c r="A477" s="129">
        <v>2019</v>
      </c>
      <c r="B477" s="67" t="s">
        <v>214</v>
      </c>
      <c r="C477" s="68">
        <v>1</v>
      </c>
      <c r="D477" s="68">
        <v>0</v>
      </c>
      <c r="E477" s="68">
        <v>0</v>
      </c>
      <c r="F477" s="67" t="s">
        <v>87</v>
      </c>
      <c r="G477" s="67" t="s">
        <v>283</v>
      </c>
      <c r="H477" s="67" t="s">
        <v>17</v>
      </c>
      <c r="I477" s="35">
        <v>0</v>
      </c>
      <c r="J477" s="35">
        <v>0</v>
      </c>
      <c r="K477" s="35">
        <v>0</v>
      </c>
      <c r="L477" s="111">
        <v>0</v>
      </c>
      <c r="M477" s="111">
        <v>0</v>
      </c>
      <c r="N477" s="111">
        <v>0</v>
      </c>
    </row>
    <row r="478" spans="1:14" s="103" customFormat="1" ht="15" customHeight="1" x14ac:dyDescent="0.25">
      <c r="A478" s="129">
        <v>2019</v>
      </c>
      <c r="B478" s="67" t="s">
        <v>214</v>
      </c>
      <c r="C478" s="68">
        <v>1</v>
      </c>
      <c r="D478" s="68">
        <v>1</v>
      </c>
      <c r="E478" s="68">
        <v>1</v>
      </c>
      <c r="F478" s="67" t="s">
        <v>87</v>
      </c>
      <c r="G478" s="67" t="s">
        <v>283</v>
      </c>
      <c r="H478" s="67" t="s">
        <v>16</v>
      </c>
      <c r="I478" s="35">
        <v>0</v>
      </c>
      <c r="J478" s="35">
        <v>0</v>
      </c>
      <c r="K478" s="35">
        <v>0</v>
      </c>
      <c r="L478" s="111">
        <v>0</v>
      </c>
      <c r="M478" s="111">
        <v>-8.4753699999998844</v>
      </c>
      <c r="N478" s="111">
        <v>1868.6931300000001</v>
      </c>
    </row>
    <row r="479" spans="1:14" s="103" customFormat="1" ht="15" customHeight="1" x14ac:dyDescent="0.25">
      <c r="A479" s="129">
        <v>2019</v>
      </c>
      <c r="B479" s="67" t="s">
        <v>214</v>
      </c>
      <c r="C479" s="68">
        <v>1</v>
      </c>
      <c r="D479" s="68">
        <v>1</v>
      </c>
      <c r="E479" s="68">
        <v>0</v>
      </c>
      <c r="F479" s="67" t="s">
        <v>87</v>
      </c>
      <c r="G479" s="67" t="s">
        <v>283</v>
      </c>
      <c r="H479" s="67" t="s">
        <v>18</v>
      </c>
      <c r="I479" s="35">
        <v>0</v>
      </c>
      <c r="J479" s="35">
        <v>0</v>
      </c>
      <c r="K479" s="35">
        <v>0</v>
      </c>
      <c r="L479" s="111">
        <v>0</v>
      </c>
      <c r="M479" s="111">
        <v>0</v>
      </c>
      <c r="N479" s="111">
        <v>0</v>
      </c>
    </row>
    <row r="480" spans="1:14" s="103" customFormat="1" ht="15" customHeight="1" x14ac:dyDescent="0.25">
      <c r="A480" s="129">
        <v>2019</v>
      </c>
      <c r="B480" s="67" t="s">
        <v>214</v>
      </c>
      <c r="C480" s="68">
        <v>1</v>
      </c>
      <c r="D480" s="68">
        <v>1</v>
      </c>
      <c r="E480" s="68">
        <v>0</v>
      </c>
      <c r="F480" s="67" t="s">
        <v>87</v>
      </c>
      <c r="G480" s="67" t="s">
        <v>283</v>
      </c>
      <c r="H480" s="67" t="s">
        <v>19</v>
      </c>
      <c r="I480" s="35">
        <v>0</v>
      </c>
      <c r="J480" s="35">
        <v>0</v>
      </c>
      <c r="K480" s="35">
        <v>0</v>
      </c>
      <c r="L480" s="111">
        <v>0</v>
      </c>
      <c r="M480" s="111">
        <v>-2.6779600000000983</v>
      </c>
      <c r="N480" s="111">
        <v>590.44985999999994</v>
      </c>
    </row>
    <row r="481" spans="1:14" s="103" customFormat="1" ht="15" customHeight="1" x14ac:dyDescent="0.25">
      <c r="A481" s="129">
        <v>2019</v>
      </c>
      <c r="B481" s="67" t="s">
        <v>214</v>
      </c>
      <c r="C481" s="68">
        <v>1</v>
      </c>
      <c r="D481" s="68">
        <v>1</v>
      </c>
      <c r="E481" s="68">
        <v>0</v>
      </c>
      <c r="F481" s="67" t="s">
        <v>87</v>
      </c>
      <c r="G481" s="67" t="s">
        <v>283</v>
      </c>
      <c r="H481" s="67" t="s">
        <v>70</v>
      </c>
      <c r="I481" s="35">
        <v>0</v>
      </c>
      <c r="J481" s="35">
        <v>0</v>
      </c>
      <c r="K481" s="35">
        <v>0</v>
      </c>
      <c r="L481" s="111">
        <v>0</v>
      </c>
      <c r="M481" s="111">
        <v>-73.436480000003939</v>
      </c>
      <c r="N481" s="111">
        <v>105191.65316</v>
      </c>
    </row>
    <row r="482" spans="1:14" s="103" customFormat="1" ht="15" customHeight="1" x14ac:dyDescent="0.25">
      <c r="A482" s="129">
        <v>2019</v>
      </c>
      <c r="B482" s="67" t="s">
        <v>214</v>
      </c>
      <c r="C482" s="68">
        <v>1</v>
      </c>
      <c r="D482" s="68">
        <v>1</v>
      </c>
      <c r="E482" s="68">
        <v>0</v>
      </c>
      <c r="F482" s="67" t="s">
        <v>87</v>
      </c>
      <c r="G482" s="67" t="s">
        <v>283</v>
      </c>
      <c r="H482" s="67" t="s">
        <v>20</v>
      </c>
      <c r="I482" s="35">
        <v>0</v>
      </c>
      <c r="J482" s="35">
        <v>0</v>
      </c>
      <c r="K482" s="35">
        <v>0</v>
      </c>
      <c r="L482" s="111">
        <v>0</v>
      </c>
      <c r="M482" s="111">
        <v>0</v>
      </c>
      <c r="N482" s="111">
        <v>21865.82358</v>
      </c>
    </row>
    <row r="483" spans="1:14" s="103" customFormat="1" ht="15" customHeight="1" x14ac:dyDescent="0.25">
      <c r="A483" s="129">
        <v>2019</v>
      </c>
      <c r="B483" s="67" t="s">
        <v>214</v>
      </c>
      <c r="C483" s="68">
        <v>1</v>
      </c>
      <c r="D483" s="68">
        <v>1</v>
      </c>
      <c r="E483" s="68">
        <v>0</v>
      </c>
      <c r="F483" s="67" t="s">
        <v>87</v>
      </c>
      <c r="G483" s="67" t="s">
        <v>283</v>
      </c>
      <c r="H483" s="67" t="s">
        <v>21</v>
      </c>
      <c r="I483" s="35">
        <v>0</v>
      </c>
      <c r="J483" s="35">
        <v>0</v>
      </c>
      <c r="K483" s="35">
        <v>1.42</v>
      </c>
      <c r="L483" s="111">
        <v>0</v>
      </c>
      <c r="M483" s="111">
        <v>-1618.32647</v>
      </c>
      <c r="N483" s="111">
        <v>67969.711580000003</v>
      </c>
    </row>
    <row r="484" spans="1:14" s="103" customFormat="1" ht="15" customHeight="1" x14ac:dyDescent="0.25">
      <c r="A484" s="129">
        <v>2019</v>
      </c>
      <c r="B484" s="67" t="s">
        <v>214</v>
      </c>
      <c r="C484" s="68">
        <v>1</v>
      </c>
      <c r="D484" s="68">
        <v>1</v>
      </c>
      <c r="E484" s="68">
        <v>0</v>
      </c>
      <c r="F484" s="67" t="s">
        <v>87</v>
      </c>
      <c r="G484" s="67" t="s">
        <v>283</v>
      </c>
      <c r="H484" s="67" t="s">
        <v>10</v>
      </c>
      <c r="I484" s="35">
        <v>0</v>
      </c>
      <c r="J484" s="35">
        <v>0</v>
      </c>
      <c r="K484" s="35">
        <v>1417.84088</v>
      </c>
      <c r="L484" s="111">
        <v>0</v>
      </c>
      <c r="M484" s="111">
        <v>0</v>
      </c>
      <c r="N484" s="111">
        <v>24009.582190000001</v>
      </c>
    </row>
    <row r="485" spans="1:14" s="103" customFormat="1" ht="15" customHeight="1" x14ac:dyDescent="0.25">
      <c r="A485" s="129">
        <v>2019</v>
      </c>
      <c r="B485" s="67" t="s">
        <v>214</v>
      </c>
      <c r="C485" s="68">
        <v>1</v>
      </c>
      <c r="D485" s="68">
        <v>1</v>
      </c>
      <c r="E485" s="68">
        <v>0</v>
      </c>
      <c r="F485" s="67" t="s">
        <v>87</v>
      </c>
      <c r="G485" s="67" t="s">
        <v>283</v>
      </c>
      <c r="H485" s="67" t="s">
        <v>30</v>
      </c>
      <c r="I485" s="35">
        <v>0</v>
      </c>
      <c r="J485" s="35">
        <v>0</v>
      </c>
      <c r="K485" s="35">
        <v>1681.2491500000001</v>
      </c>
      <c r="L485" s="111">
        <v>0</v>
      </c>
      <c r="M485" s="111">
        <v>0</v>
      </c>
      <c r="N485" s="111">
        <v>44807.770920000003</v>
      </c>
    </row>
    <row r="486" spans="1:14" s="103" customFormat="1" ht="15" customHeight="1" x14ac:dyDescent="0.25">
      <c r="A486" s="129">
        <v>2019</v>
      </c>
      <c r="B486" s="67" t="s">
        <v>214</v>
      </c>
      <c r="C486" s="68">
        <v>1</v>
      </c>
      <c r="D486" s="68">
        <v>1</v>
      </c>
      <c r="E486" s="68">
        <v>0</v>
      </c>
      <c r="F486" s="67" t="s">
        <v>87</v>
      </c>
      <c r="G486" s="67" t="s">
        <v>283</v>
      </c>
      <c r="H486" s="67" t="s">
        <v>50</v>
      </c>
      <c r="I486" s="35">
        <v>0</v>
      </c>
      <c r="J486" s="35">
        <v>0</v>
      </c>
      <c r="K486" s="35">
        <v>0</v>
      </c>
      <c r="L486" s="111">
        <v>0</v>
      </c>
      <c r="M486" s="111">
        <v>-10.605000000000018</v>
      </c>
      <c r="N486" s="111">
        <v>2338.2449999999999</v>
      </c>
    </row>
    <row r="487" spans="1:14" s="103" customFormat="1" ht="15" customHeight="1" x14ac:dyDescent="0.25">
      <c r="A487" s="129">
        <v>2019</v>
      </c>
      <c r="B487" s="67" t="s">
        <v>214</v>
      </c>
      <c r="C487" s="68">
        <v>1</v>
      </c>
      <c r="D487" s="68">
        <v>1</v>
      </c>
      <c r="E487" s="68">
        <v>1</v>
      </c>
      <c r="F487" s="67" t="s">
        <v>209</v>
      </c>
      <c r="G487" s="67" t="s">
        <v>2</v>
      </c>
      <c r="H487" s="67" t="s">
        <v>69</v>
      </c>
      <c r="I487" s="35">
        <v>0</v>
      </c>
      <c r="J487" s="35">
        <v>0</v>
      </c>
      <c r="K487" s="35">
        <v>0</v>
      </c>
      <c r="L487" s="111">
        <v>0</v>
      </c>
      <c r="M487" s="111">
        <v>0</v>
      </c>
      <c r="N487" s="111">
        <v>1533.10079</v>
      </c>
    </row>
    <row r="488" spans="1:14" s="103" customFormat="1" ht="15" customHeight="1" x14ac:dyDescent="0.25">
      <c r="A488" s="129">
        <v>2019</v>
      </c>
      <c r="B488" s="67" t="s">
        <v>214</v>
      </c>
      <c r="C488" s="68">
        <v>1</v>
      </c>
      <c r="D488" s="68">
        <v>1</v>
      </c>
      <c r="E488" s="68">
        <v>1</v>
      </c>
      <c r="F488" s="67" t="s">
        <v>209</v>
      </c>
      <c r="G488" s="67" t="s">
        <v>8</v>
      </c>
      <c r="H488" s="67" t="s">
        <v>69</v>
      </c>
      <c r="I488" s="35">
        <v>0</v>
      </c>
      <c r="J488" s="35">
        <v>1481.88075</v>
      </c>
      <c r="K488" s="35">
        <v>317.64075000000003</v>
      </c>
      <c r="L488" s="111">
        <v>0</v>
      </c>
      <c r="M488" s="111">
        <v>-154.93779000000018</v>
      </c>
      <c r="N488" s="111">
        <v>38491.61161</v>
      </c>
    </row>
    <row r="489" spans="1:14" s="103" customFormat="1" ht="15" customHeight="1" x14ac:dyDescent="0.25">
      <c r="A489" s="129">
        <v>2019</v>
      </c>
      <c r="B489" s="67" t="s">
        <v>214</v>
      </c>
      <c r="C489" s="68">
        <v>1</v>
      </c>
      <c r="D489" s="68">
        <v>1</v>
      </c>
      <c r="E489" s="68">
        <v>1</v>
      </c>
      <c r="F489" s="67" t="s">
        <v>209</v>
      </c>
      <c r="G489" s="67" t="s">
        <v>7</v>
      </c>
      <c r="H489" s="67" t="s">
        <v>69</v>
      </c>
      <c r="I489" s="35">
        <v>0</v>
      </c>
      <c r="J489" s="35">
        <v>0</v>
      </c>
      <c r="K489" s="35">
        <v>0</v>
      </c>
      <c r="L489" s="111">
        <v>0</v>
      </c>
      <c r="M489" s="111">
        <v>0</v>
      </c>
      <c r="N489" s="111">
        <v>368800</v>
      </c>
    </row>
    <row r="490" spans="1:14" s="103" customFormat="1" ht="15" customHeight="1" x14ac:dyDescent="0.25">
      <c r="A490" s="129">
        <v>2019</v>
      </c>
      <c r="B490" s="67" t="s">
        <v>214</v>
      </c>
      <c r="C490" s="68">
        <v>1</v>
      </c>
      <c r="D490" s="68">
        <v>1</v>
      </c>
      <c r="E490" s="68">
        <v>1</v>
      </c>
      <c r="F490" s="67" t="s">
        <v>209</v>
      </c>
      <c r="G490" s="67" t="s">
        <v>63</v>
      </c>
      <c r="H490" s="67" t="s">
        <v>69</v>
      </c>
      <c r="I490" s="35">
        <v>0</v>
      </c>
      <c r="J490" s="35">
        <v>0</v>
      </c>
      <c r="K490" s="35">
        <v>1873.2124100000001</v>
      </c>
      <c r="L490" s="111">
        <v>0</v>
      </c>
      <c r="M490" s="111">
        <v>-2494.10699999996</v>
      </c>
      <c r="N490" s="111">
        <v>646814.47600000002</v>
      </c>
    </row>
    <row r="491" spans="1:14" s="103" customFormat="1" ht="15" customHeight="1" x14ac:dyDescent="0.25">
      <c r="A491" s="129">
        <v>2019</v>
      </c>
      <c r="B491" s="67" t="s">
        <v>214</v>
      </c>
      <c r="C491" s="68">
        <v>1</v>
      </c>
      <c r="D491" s="68">
        <v>1</v>
      </c>
      <c r="E491" s="68">
        <v>1</v>
      </c>
      <c r="F491" s="67" t="s">
        <v>211</v>
      </c>
      <c r="G491" s="67" t="s">
        <v>71</v>
      </c>
      <c r="H491" s="67" t="s">
        <v>69</v>
      </c>
      <c r="I491" s="35">
        <v>0</v>
      </c>
      <c r="J491" s="35">
        <v>0</v>
      </c>
      <c r="K491" s="35">
        <v>15</v>
      </c>
      <c r="L491" s="111">
        <v>0</v>
      </c>
      <c r="M491" s="111">
        <v>0</v>
      </c>
      <c r="N491" s="111">
        <v>12343</v>
      </c>
    </row>
    <row r="492" spans="1:14" s="103" customFormat="1" ht="15" customHeight="1" x14ac:dyDescent="0.25">
      <c r="A492" s="129">
        <v>2019</v>
      </c>
      <c r="B492" s="67" t="s">
        <v>214</v>
      </c>
      <c r="C492" s="68">
        <v>1</v>
      </c>
      <c r="D492" s="68">
        <v>1</v>
      </c>
      <c r="E492" s="68">
        <v>1</v>
      </c>
      <c r="F492" s="67" t="s">
        <v>211</v>
      </c>
      <c r="G492" s="67" t="s">
        <v>73</v>
      </c>
      <c r="H492" s="67" t="s">
        <v>69</v>
      </c>
      <c r="I492" s="35">
        <v>0</v>
      </c>
      <c r="J492" s="35">
        <v>0</v>
      </c>
      <c r="K492" s="35">
        <v>1254.575</v>
      </c>
      <c r="L492" s="111">
        <v>0</v>
      </c>
      <c r="M492" s="111">
        <v>0</v>
      </c>
      <c r="N492" s="111">
        <v>50183</v>
      </c>
    </row>
    <row r="493" spans="1:14" s="103" customFormat="1" ht="15" customHeight="1" x14ac:dyDescent="0.25">
      <c r="A493" s="129">
        <v>2019</v>
      </c>
      <c r="B493" s="67" t="s">
        <v>214</v>
      </c>
      <c r="C493" s="68">
        <v>1</v>
      </c>
      <c r="D493" s="68">
        <v>1</v>
      </c>
      <c r="E493" s="68">
        <v>1</v>
      </c>
      <c r="F493" s="67" t="s">
        <v>211</v>
      </c>
      <c r="G493" s="67" t="s">
        <v>86</v>
      </c>
      <c r="H493" s="67" t="s">
        <v>69</v>
      </c>
      <c r="I493" s="35">
        <v>0</v>
      </c>
      <c r="J493" s="35">
        <v>0</v>
      </c>
      <c r="K493" s="35">
        <v>0</v>
      </c>
      <c r="L493" s="111">
        <v>0</v>
      </c>
      <c r="M493" s="111">
        <v>0</v>
      </c>
      <c r="N493" s="111">
        <v>0</v>
      </c>
    </row>
    <row r="494" spans="1:14" s="103" customFormat="1" ht="15" customHeight="1" x14ac:dyDescent="0.25">
      <c r="A494" s="129">
        <v>2019</v>
      </c>
      <c r="B494" s="67" t="s">
        <v>214</v>
      </c>
      <c r="C494" s="68">
        <v>1</v>
      </c>
      <c r="D494" s="68">
        <v>1</v>
      </c>
      <c r="E494" s="68">
        <v>1</v>
      </c>
      <c r="F494" s="67" t="s">
        <v>209</v>
      </c>
      <c r="G494" s="67" t="s">
        <v>5</v>
      </c>
      <c r="H494" s="67" t="s">
        <v>69</v>
      </c>
      <c r="I494" s="35">
        <v>551988.82524999999</v>
      </c>
      <c r="J494" s="35">
        <v>6083.7295999999997</v>
      </c>
      <c r="K494" s="35">
        <v>21318.827140000001</v>
      </c>
      <c r="L494" s="111">
        <v>208.30049</v>
      </c>
      <c r="M494" s="111">
        <v>-2.56019000006836</v>
      </c>
      <c r="N494" s="111">
        <v>5284563.1358000003</v>
      </c>
    </row>
    <row r="495" spans="1:14" s="103" customFormat="1" ht="15" customHeight="1" x14ac:dyDescent="0.25">
      <c r="A495" s="129">
        <v>2019</v>
      </c>
      <c r="B495" s="67" t="s">
        <v>214</v>
      </c>
      <c r="C495" s="68">
        <v>1</v>
      </c>
      <c r="D495" s="68">
        <v>1</v>
      </c>
      <c r="E495" s="68">
        <v>0</v>
      </c>
      <c r="F495" s="67" t="s">
        <v>209</v>
      </c>
      <c r="G495" s="67" t="s">
        <v>5</v>
      </c>
      <c r="H495" s="67" t="s">
        <v>9</v>
      </c>
      <c r="I495" s="35">
        <v>0</v>
      </c>
      <c r="J495" s="35">
        <v>0</v>
      </c>
      <c r="K495" s="35">
        <v>0</v>
      </c>
      <c r="L495" s="111">
        <v>0</v>
      </c>
      <c r="M495" s="111">
        <v>0</v>
      </c>
      <c r="N495" s="111">
        <v>23582.15353</v>
      </c>
    </row>
    <row r="496" spans="1:14" s="103" customFormat="1" ht="15" customHeight="1" x14ac:dyDescent="0.25">
      <c r="A496" s="129">
        <v>2019</v>
      </c>
      <c r="B496" s="67" t="s">
        <v>214</v>
      </c>
      <c r="C496" s="68">
        <v>1</v>
      </c>
      <c r="D496" s="68">
        <v>0</v>
      </c>
      <c r="E496" s="68">
        <v>0</v>
      </c>
      <c r="F496" s="67" t="s">
        <v>209</v>
      </c>
      <c r="G496" s="67" t="s">
        <v>5</v>
      </c>
      <c r="H496" s="67" t="s">
        <v>22</v>
      </c>
      <c r="I496" s="35">
        <v>0</v>
      </c>
      <c r="J496" s="35">
        <v>0</v>
      </c>
      <c r="K496" s="35">
        <v>0</v>
      </c>
      <c r="L496" s="111">
        <v>0</v>
      </c>
      <c r="M496" s="111">
        <v>-1.6000000005078618E-4</v>
      </c>
      <c r="N496" s="111">
        <v>983.12721999999997</v>
      </c>
    </row>
    <row r="497" spans="1:14" s="103" customFormat="1" ht="15" customHeight="1" x14ac:dyDescent="0.25">
      <c r="A497" s="129">
        <v>2019</v>
      </c>
      <c r="B497" s="67" t="s">
        <v>214</v>
      </c>
      <c r="C497" s="68">
        <v>1</v>
      </c>
      <c r="D497" s="68">
        <v>0</v>
      </c>
      <c r="E497" s="68">
        <v>0</v>
      </c>
      <c r="F497" s="67" t="s">
        <v>209</v>
      </c>
      <c r="G497" s="67" t="s">
        <v>5</v>
      </c>
      <c r="H497" s="67" t="s">
        <v>23</v>
      </c>
      <c r="I497" s="35">
        <v>0</v>
      </c>
      <c r="J497" s="35">
        <v>0</v>
      </c>
      <c r="K497" s="35">
        <v>0</v>
      </c>
      <c r="L497" s="111">
        <v>0</v>
      </c>
      <c r="M497" s="111">
        <v>0</v>
      </c>
      <c r="N497" s="111">
        <v>0</v>
      </c>
    </row>
    <row r="498" spans="1:14" s="103" customFormat="1" ht="15" customHeight="1" x14ac:dyDescent="0.25">
      <c r="A498" s="129">
        <v>2019</v>
      </c>
      <c r="B498" s="67" t="s">
        <v>214</v>
      </c>
      <c r="C498" s="68">
        <v>1</v>
      </c>
      <c r="D498" s="68">
        <v>0</v>
      </c>
      <c r="E498" s="68">
        <v>0</v>
      </c>
      <c r="F498" s="67" t="s">
        <v>209</v>
      </c>
      <c r="G498" s="67" t="s">
        <v>5</v>
      </c>
      <c r="H498" s="67" t="s">
        <v>24</v>
      </c>
      <c r="I498" s="35">
        <v>0</v>
      </c>
      <c r="J498" s="35">
        <v>0</v>
      </c>
      <c r="K498" s="35">
        <v>0</v>
      </c>
      <c r="L498" s="111">
        <v>0</v>
      </c>
      <c r="M498" s="111">
        <v>0</v>
      </c>
      <c r="N498" s="111">
        <v>0</v>
      </c>
    </row>
    <row r="499" spans="1:14" s="103" customFormat="1" ht="15" customHeight="1" x14ac:dyDescent="0.25">
      <c r="A499" s="129">
        <v>2019</v>
      </c>
      <c r="B499" s="67" t="s">
        <v>214</v>
      </c>
      <c r="C499" s="68">
        <v>1</v>
      </c>
      <c r="D499" s="68">
        <v>1</v>
      </c>
      <c r="E499" s="68">
        <v>0</v>
      </c>
      <c r="F499" s="67" t="s">
        <v>209</v>
      </c>
      <c r="G499" s="67" t="s">
        <v>5</v>
      </c>
      <c r="H499" s="67" t="s">
        <v>30</v>
      </c>
      <c r="I499" s="35">
        <v>0</v>
      </c>
      <c r="J499" s="35">
        <v>526.31578999999999</v>
      </c>
      <c r="K499" s="35">
        <v>52.929780000000001</v>
      </c>
      <c r="L499" s="111">
        <v>31.475989999999999</v>
      </c>
      <c r="M499" s="111">
        <v>-7.8443918027915061E-12</v>
      </c>
      <c r="N499" s="111">
        <v>78706.988259999998</v>
      </c>
    </row>
    <row r="500" spans="1:14" s="103" customFormat="1" ht="15" customHeight="1" x14ac:dyDescent="0.25">
      <c r="A500" s="129">
        <v>2019</v>
      </c>
      <c r="B500" s="67" t="s">
        <v>214</v>
      </c>
      <c r="C500" s="68">
        <v>1</v>
      </c>
      <c r="D500" s="68">
        <v>1</v>
      </c>
      <c r="E500" s="68">
        <v>0</v>
      </c>
      <c r="F500" s="67" t="s">
        <v>209</v>
      </c>
      <c r="G500" s="67" t="s">
        <v>5</v>
      </c>
      <c r="H500" s="67" t="s">
        <v>25</v>
      </c>
      <c r="I500" s="35">
        <v>0</v>
      </c>
      <c r="J500" s="35">
        <v>0</v>
      </c>
      <c r="K500" s="35">
        <v>0</v>
      </c>
      <c r="L500" s="111">
        <v>0</v>
      </c>
      <c r="M500" s="111">
        <v>1.0000003385357559E-5</v>
      </c>
      <c r="N500" s="111">
        <v>43735.319170000002</v>
      </c>
    </row>
    <row r="501" spans="1:14" s="103" customFormat="1" ht="15" customHeight="1" x14ac:dyDescent="0.25">
      <c r="A501" s="129">
        <v>2019</v>
      </c>
      <c r="B501" s="67" t="s">
        <v>214</v>
      </c>
      <c r="C501" s="68">
        <v>1</v>
      </c>
      <c r="D501" s="68">
        <v>1</v>
      </c>
      <c r="E501" s="68">
        <v>0</v>
      </c>
      <c r="F501" s="67" t="s">
        <v>209</v>
      </c>
      <c r="G501" s="67" t="s">
        <v>5</v>
      </c>
      <c r="H501" s="67" t="s">
        <v>70</v>
      </c>
      <c r="I501" s="35">
        <v>0</v>
      </c>
      <c r="J501" s="35">
        <v>0</v>
      </c>
      <c r="K501" s="35">
        <v>0</v>
      </c>
      <c r="L501" s="111">
        <v>0</v>
      </c>
      <c r="M501" s="111">
        <v>0</v>
      </c>
      <c r="N501" s="111">
        <v>1434.8562400000001</v>
      </c>
    </row>
    <row r="502" spans="1:14" s="103" customFormat="1" ht="15" customHeight="1" x14ac:dyDescent="0.25">
      <c r="A502" s="129">
        <v>2019</v>
      </c>
      <c r="B502" s="67" t="s">
        <v>214</v>
      </c>
      <c r="C502" s="68">
        <v>1</v>
      </c>
      <c r="D502" s="68">
        <v>1</v>
      </c>
      <c r="E502" s="68">
        <v>1</v>
      </c>
      <c r="F502" s="67" t="s">
        <v>209</v>
      </c>
      <c r="G502" s="67" t="s">
        <v>5</v>
      </c>
      <c r="H502" s="67" t="s">
        <v>26</v>
      </c>
      <c r="I502" s="35">
        <v>0</v>
      </c>
      <c r="J502" s="35">
        <v>0</v>
      </c>
      <c r="K502" s="35">
        <v>0</v>
      </c>
      <c r="L502" s="111">
        <v>0</v>
      </c>
      <c r="M502" s="111">
        <v>-1.0000000000000026E-5</v>
      </c>
      <c r="N502" s="111">
        <v>3.65E-3</v>
      </c>
    </row>
    <row r="503" spans="1:14" s="103" customFormat="1" ht="15" customHeight="1" x14ac:dyDescent="0.25">
      <c r="A503" s="129">
        <v>2019</v>
      </c>
      <c r="B503" s="67" t="s">
        <v>214</v>
      </c>
      <c r="C503" s="68">
        <v>1</v>
      </c>
      <c r="D503" s="68">
        <v>1</v>
      </c>
      <c r="E503" s="68">
        <v>1</v>
      </c>
      <c r="F503" s="67" t="s">
        <v>209</v>
      </c>
      <c r="G503" s="67" t="s">
        <v>5</v>
      </c>
      <c r="H503" s="67" t="s">
        <v>27</v>
      </c>
      <c r="I503" s="35">
        <v>0</v>
      </c>
      <c r="J503" s="35">
        <v>0</v>
      </c>
      <c r="K503" s="35">
        <v>0</v>
      </c>
      <c r="L503" s="111">
        <v>0</v>
      </c>
      <c r="M503" s="111">
        <v>0</v>
      </c>
      <c r="N503" s="111">
        <v>4319.0164400000003</v>
      </c>
    </row>
    <row r="504" spans="1:14" s="103" customFormat="1" ht="15" customHeight="1" x14ac:dyDescent="0.25">
      <c r="A504" s="129">
        <v>2019</v>
      </c>
      <c r="B504" s="67" t="s">
        <v>214</v>
      </c>
      <c r="C504" s="68">
        <v>1</v>
      </c>
      <c r="D504" s="68">
        <v>1</v>
      </c>
      <c r="E504" s="68">
        <v>0</v>
      </c>
      <c r="F504" s="67" t="s">
        <v>209</v>
      </c>
      <c r="G504" s="67" t="s">
        <v>5</v>
      </c>
      <c r="H504" s="67" t="s">
        <v>28</v>
      </c>
      <c r="I504" s="35">
        <v>0</v>
      </c>
      <c r="J504" s="35">
        <v>0</v>
      </c>
      <c r="K504" s="35">
        <v>0</v>
      </c>
      <c r="L504" s="111">
        <v>0</v>
      </c>
      <c r="M504" s="111">
        <v>0</v>
      </c>
      <c r="N504" s="111">
        <v>3600.49235</v>
      </c>
    </row>
    <row r="505" spans="1:14" s="103" customFormat="1" ht="15" customHeight="1" x14ac:dyDescent="0.25">
      <c r="A505" s="129">
        <v>2019</v>
      </c>
      <c r="B505" s="67" t="s">
        <v>214</v>
      </c>
      <c r="C505" s="68">
        <v>1</v>
      </c>
      <c r="D505" s="68">
        <v>1</v>
      </c>
      <c r="E505" s="68">
        <v>0</v>
      </c>
      <c r="F505" s="67" t="s">
        <v>209</v>
      </c>
      <c r="G505" s="67" t="s">
        <v>5</v>
      </c>
      <c r="H505" s="67" t="s">
        <v>32</v>
      </c>
      <c r="I505" s="35">
        <v>0</v>
      </c>
      <c r="J505" s="35">
        <v>0</v>
      </c>
      <c r="K505" s="35">
        <v>0</v>
      </c>
      <c r="L505" s="111">
        <v>0</v>
      </c>
      <c r="M505" s="111">
        <v>0</v>
      </c>
      <c r="N505" s="111">
        <v>14500</v>
      </c>
    </row>
    <row r="506" spans="1:14" s="103" customFormat="1" ht="15" customHeight="1" x14ac:dyDescent="0.25">
      <c r="A506" s="129">
        <v>2019</v>
      </c>
      <c r="B506" s="67" t="s">
        <v>214</v>
      </c>
      <c r="C506" s="68">
        <v>1</v>
      </c>
      <c r="D506" s="68">
        <v>1</v>
      </c>
      <c r="E506" s="68">
        <v>0</v>
      </c>
      <c r="F506" s="67" t="s">
        <v>209</v>
      </c>
      <c r="G506" s="67" t="s">
        <v>5</v>
      </c>
      <c r="H506" s="67" t="s">
        <v>13</v>
      </c>
      <c r="I506" s="35">
        <v>0</v>
      </c>
      <c r="J506" s="35">
        <v>0</v>
      </c>
      <c r="K506" s="35">
        <v>0</v>
      </c>
      <c r="L506" s="111">
        <v>0</v>
      </c>
      <c r="M506" s="111">
        <v>0</v>
      </c>
      <c r="N506" s="111">
        <v>29460.454750000001</v>
      </c>
    </row>
    <row r="507" spans="1:14" s="103" customFormat="1" ht="15" customHeight="1" x14ac:dyDescent="0.25">
      <c r="A507" s="129">
        <v>2019</v>
      </c>
      <c r="B507" s="67" t="s">
        <v>214</v>
      </c>
      <c r="C507" s="68">
        <v>1</v>
      </c>
      <c r="D507" s="68">
        <v>1</v>
      </c>
      <c r="E507" s="68">
        <v>1</v>
      </c>
      <c r="F507" s="67" t="s">
        <v>209</v>
      </c>
      <c r="G507" s="67" t="s">
        <v>6</v>
      </c>
      <c r="H507" s="67" t="s">
        <v>69</v>
      </c>
      <c r="I507" s="35">
        <v>150000</v>
      </c>
      <c r="J507" s="35">
        <v>50396.689299999998</v>
      </c>
      <c r="K507" s="35">
        <v>21490.351490000001</v>
      </c>
      <c r="L507" s="111">
        <v>0</v>
      </c>
      <c r="M507" s="111">
        <v>-2.0372681319713593E-10</v>
      </c>
      <c r="N507" s="111">
        <v>2993104.9020199999</v>
      </c>
    </row>
    <row r="508" spans="1:14" s="103" customFormat="1" ht="15" customHeight="1" x14ac:dyDescent="0.25">
      <c r="A508" s="129">
        <v>2019</v>
      </c>
      <c r="B508" s="67" t="s">
        <v>214</v>
      </c>
      <c r="C508" s="68">
        <v>1</v>
      </c>
      <c r="D508" s="68">
        <v>1</v>
      </c>
      <c r="E508" s="68">
        <v>0</v>
      </c>
      <c r="F508" s="67" t="s">
        <v>209</v>
      </c>
      <c r="G508" s="67" t="s">
        <v>6</v>
      </c>
      <c r="H508" s="67" t="s">
        <v>10</v>
      </c>
      <c r="I508" s="35">
        <v>0</v>
      </c>
      <c r="J508" s="35">
        <v>4239.375</v>
      </c>
      <c r="K508" s="35">
        <v>1166.8466699999999</v>
      </c>
      <c r="L508" s="111">
        <v>65.765219999999999</v>
      </c>
      <c r="M508" s="111">
        <v>0</v>
      </c>
      <c r="N508" s="111">
        <v>124551.38177000001</v>
      </c>
    </row>
    <row r="509" spans="1:14" s="103" customFormat="1" ht="15" customHeight="1" x14ac:dyDescent="0.25">
      <c r="A509" s="129">
        <v>2019</v>
      </c>
      <c r="B509" s="67" t="s">
        <v>214</v>
      </c>
      <c r="C509" s="68">
        <v>1</v>
      </c>
      <c r="D509" s="68">
        <v>1</v>
      </c>
      <c r="E509" s="68">
        <v>0</v>
      </c>
      <c r="F509" s="67" t="s">
        <v>209</v>
      </c>
      <c r="G509" s="67" t="s">
        <v>6</v>
      </c>
      <c r="H509" s="67" t="s">
        <v>9</v>
      </c>
      <c r="I509" s="35">
        <v>0</v>
      </c>
      <c r="J509" s="35">
        <v>1300.6582800000001</v>
      </c>
      <c r="K509" s="35">
        <v>2377.5100200000002</v>
      </c>
      <c r="L509" s="111">
        <v>142.06441000000001</v>
      </c>
      <c r="M509" s="111">
        <v>-3.1832314562052488E-12</v>
      </c>
      <c r="N509" s="111">
        <v>206089.95167000001</v>
      </c>
    </row>
    <row r="510" spans="1:14" s="103" customFormat="1" ht="15" customHeight="1" x14ac:dyDescent="0.25">
      <c r="A510" s="129">
        <v>2019</v>
      </c>
      <c r="B510" s="67" t="s">
        <v>214</v>
      </c>
      <c r="C510" s="68">
        <v>1</v>
      </c>
      <c r="D510" s="68">
        <v>1</v>
      </c>
      <c r="E510" s="68">
        <v>0</v>
      </c>
      <c r="F510" s="67" t="s">
        <v>209</v>
      </c>
      <c r="G510" s="67" t="s">
        <v>6</v>
      </c>
      <c r="H510" s="67" t="s">
        <v>29</v>
      </c>
      <c r="I510" s="35">
        <v>0</v>
      </c>
      <c r="J510" s="35">
        <v>0</v>
      </c>
      <c r="K510" s="35">
        <v>0</v>
      </c>
      <c r="L510" s="111">
        <v>0</v>
      </c>
      <c r="M510" s="111">
        <v>0</v>
      </c>
      <c r="N510" s="111">
        <v>0</v>
      </c>
    </row>
    <row r="511" spans="1:14" s="103" customFormat="1" ht="15" customHeight="1" x14ac:dyDescent="0.25">
      <c r="A511" s="129">
        <v>2019</v>
      </c>
      <c r="B511" s="67" t="s">
        <v>214</v>
      </c>
      <c r="C511" s="68">
        <v>1</v>
      </c>
      <c r="D511" s="68">
        <v>1</v>
      </c>
      <c r="E511" s="68">
        <v>0</v>
      </c>
      <c r="F511" s="67" t="s">
        <v>209</v>
      </c>
      <c r="G511" s="67" t="s">
        <v>6</v>
      </c>
      <c r="H511" s="67" t="s">
        <v>28</v>
      </c>
      <c r="I511" s="35">
        <v>0</v>
      </c>
      <c r="J511" s="35">
        <v>0</v>
      </c>
      <c r="K511" s="35">
        <v>0</v>
      </c>
      <c r="L511" s="111">
        <v>0</v>
      </c>
      <c r="M511" s="111">
        <v>0</v>
      </c>
      <c r="N511" s="111">
        <v>56938.824330000003</v>
      </c>
    </row>
    <row r="512" spans="1:14" s="103" customFormat="1" ht="15" customHeight="1" x14ac:dyDescent="0.25">
      <c r="A512" s="129">
        <v>2019</v>
      </c>
      <c r="B512" s="67" t="s">
        <v>214</v>
      </c>
      <c r="C512" s="68">
        <v>1</v>
      </c>
      <c r="D512" s="68">
        <v>1</v>
      </c>
      <c r="E512" s="68">
        <v>0</v>
      </c>
      <c r="F512" s="67" t="s">
        <v>209</v>
      </c>
      <c r="G512" s="67" t="s">
        <v>6</v>
      </c>
      <c r="H512" s="67" t="s">
        <v>70</v>
      </c>
      <c r="I512" s="35">
        <v>0</v>
      </c>
      <c r="J512" s="35">
        <v>0</v>
      </c>
      <c r="K512" s="35">
        <v>0</v>
      </c>
      <c r="L512" s="111">
        <v>0</v>
      </c>
      <c r="M512" s="111">
        <v>0</v>
      </c>
      <c r="N512" s="111">
        <v>0</v>
      </c>
    </row>
    <row r="513" spans="1:14" s="103" customFormat="1" ht="15" customHeight="1" x14ac:dyDescent="0.25">
      <c r="A513" s="129">
        <v>2019</v>
      </c>
      <c r="B513" s="67" t="s">
        <v>214</v>
      </c>
      <c r="C513" s="68">
        <v>1</v>
      </c>
      <c r="D513" s="68">
        <v>1</v>
      </c>
      <c r="E513" s="68">
        <v>0</v>
      </c>
      <c r="F513" s="67" t="s">
        <v>209</v>
      </c>
      <c r="G513" s="67" t="s">
        <v>6</v>
      </c>
      <c r="H513" s="67" t="s">
        <v>30</v>
      </c>
      <c r="I513" s="35">
        <v>0</v>
      </c>
      <c r="J513" s="35">
        <v>0</v>
      </c>
      <c r="K513" s="35">
        <v>0</v>
      </c>
      <c r="L513" s="111">
        <v>0</v>
      </c>
      <c r="M513" s="111">
        <v>0</v>
      </c>
      <c r="N513" s="111">
        <v>0</v>
      </c>
    </row>
    <row r="514" spans="1:14" s="103" customFormat="1" ht="15" customHeight="1" x14ac:dyDescent="0.25">
      <c r="A514" s="129">
        <v>2019</v>
      </c>
      <c r="B514" s="67" t="s">
        <v>214</v>
      </c>
      <c r="C514" s="68">
        <v>1</v>
      </c>
      <c r="D514" s="68">
        <v>0</v>
      </c>
      <c r="E514" s="68">
        <v>0</v>
      </c>
      <c r="F514" s="67" t="s">
        <v>209</v>
      </c>
      <c r="G514" s="67" t="s">
        <v>6</v>
      </c>
      <c r="H514" s="67" t="s">
        <v>22</v>
      </c>
      <c r="I514" s="35">
        <v>0</v>
      </c>
      <c r="J514" s="35">
        <v>0</v>
      </c>
      <c r="K514" s="35">
        <v>0</v>
      </c>
      <c r="L514" s="111">
        <v>0</v>
      </c>
      <c r="M514" s="111">
        <v>0</v>
      </c>
      <c r="N514" s="111">
        <v>0</v>
      </c>
    </row>
    <row r="515" spans="1:14" s="103" customFormat="1" ht="15" customHeight="1" x14ac:dyDescent="0.25">
      <c r="A515" s="129">
        <v>2019</v>
      </c>
      <c r="B515" s="67" t="s">
        <v>214</v>
      </c>
      <c r="C515" s="68">
        <v>1</v>
      </c>
      <c r="D515" s="68">
        <v>1</v>
      </c>
      <c r="E515" s="68">
        <v>0</v>
      </c>
      <c r="F515" s="67" t="s">
        <v>209</v>
      </c>
      <c r="G515" s="67" t="s">
        <v>6</v>
      </c>
      <c r="H515" s="67" t="s">
        <v>18</v>
      </c>
      <c r="I515" s="35">
        <v>0</v>
      </c>
      <c r="J515" s="35">
        <v>0</v>
      </c>
      <c r="K515" s="35">
        <v>0</v>
      </c>
      <c r="L515" s="111">
        <v>0</v>
      </c>
      <c r="M515" s="111">
        <v>0</v>
      </c>
      <c r="N515" s="111">
        <v>44359.044320000001</v>
      </c>
    </row>
    <row r="516" spans="1:14" s="103" customFormat="1" ht="15" customHeight="1" x14ac:dyDescent="0.25">
      <c r="A516" s="129">
        <v>2019</v>
      </c>
      <c r="B516" s="67" t="s">
        <v>214</v>
      </c>
      <c r="C516" s="68">
        <v>1</v>
      </c>
      <c r="D516" s="68">
        <v>1</v>
      </c>
      <c r="E516" s="68">
        <v>0</v>
      </c>
      <c r="F516" s="67" t="s">
        <v>209</v>
      </c>
      <c r="G516" s="67" t="s">
        <v>6</v>
      </c>
      <c r="H516" s="67" t="s">
        <v>31</v>
      </c>
      <c r="I516" s="35">
        <v>0</v>
      </c>
      <c r="J516" s="35">
        <v>0</v>
      </c>
      <c r="K516" s="35">
        <v>0</v>
      </c>
      <c r="L516" s="111">
        <v>0</v>
      </c>
      <c r="M516" s="111">
        <v>0</v>
      </c>
      <c r="N516" s="111">
        <v>46683.614500000003</v>
      </c>
    </row>
    <row r="517" spans="1:14" s="103" customFormat="1" ht="15" customHeight="1" x14ac:dyDescent="0.25">
      <c r="A517" s="129">
        <v>2019</v>
      </c>
      <c r="B517" s="67" t="s">
        <v>214</v>
      </c>
      <c r="C517" s="68">
        <v>1</v>
      </c>
      <c r="D517" s="68">
        <v>1</v>
      </c>
      <c r="E517" s="68">
        <v>1</v>
      </c>
      <c r="F517" s="67" t="s">
        <v>209</v>
      </c>
      <c r="G517" s="67" t="s">
        <v>3</v>
      </c>
      <c r="H517" s="67" t="s">
        <v>69</v>
      </c>
      <c r="I517" s="35">
        <v>334.7</v>
      </c>
      <c r="J517" s="35">
        <v>1332.29214</v>
      </c>
      <c r="K517" s="35">
        <v>240.17051999999998</v>
      </c>
      <c r="L517" s="111">
        <v>4.9641900000000003</v>
      </c>
      <c r="M517" s="111">
        <v>6.5938365878537297E-12</v>
      </c>
      <c r="N517" s="111">
        <v>105765.89078</v>
      </c>
    </row>
    <row r="518" spans="1:14" s="103" customFormat="1" ht="15" customHeight="1" x14ac:dyDescent="0.25">
      <c r="A518" s="129">
        <v>2019</v>
      </c>
      <c r="B518" s="67" t="s">
        <v>214</v>
      </c>
      <c r="C518" s="68">
        <v>1</v>
      </c>
      <c r="D518" s="68">
        <v>1</v>
      </c>
      <c r="E518" s="68">
        <v>0</v>
      </c>
      <c r="F518" s="67" t="s">
        <v>209</v>
      </c>
      <c r="G518" s="67" t="s">
        <v>3</v>
      </c>
      <c r="H518" s="67" t="s">
        <v>72</v>
      </c>
      <c r="I518" s="35">
        <v>0</v>
      </c>
      <c r="J518" s="35">
        <v>0</v>
      </c>
      <c r="K518" s="35">
        <v>0</v>
      </c>
      <c r="L518" s="111">
        <v>0</v>
      </c>
      <c r="M518" s="111">
        <v>0</v>
      </c>
      <c r="N518" s="111">
        <v>91469.876640000002</v>
      </c>
    </row>
    <row r="519" spans="1:14" s="103" customFormat="1" ht="15" customHeight="1" x14ac:dyDescent="0.25">
      <c r="A519" s="129">
        <v>2019</v>
      </c>
      <c r="B519" s="67" t="s">
        <v>214</v>
      </c>
      <c r="C519" s="68">
        <v>1</v>
      </c>
      <c r="D519" s="68">
        <v>1</v>
      </c>
      <c r="E519" s="68">
        <v>0</v>
      </c>
      <c r="F519" s="67" t="s">
        <v>209</v>
      </c>
      <c r="G519" s="67" t="s">
        <v>3</v>
      </c>
      <c r="H519" s="67" t="s">
        <v>9</v>
      </c>
      <c r="I519" s="35">
        <v>0</v>
      </c>
      <c r="J519" s="35">
        <v>0</v>
      </c>
      <c r="K519" s="35">
        <v>0</v>
      </c>
      <c r="L519" s="111">
        <v>0</v>
      </c>
      <c r="M519" s="111">
        <v>0</v>
      </c>
      <c r="N519" s="111">
        <v>326087.08601999999</v>
      </c>
    </row>
    <row r="520" spans="1:14" s="103" customFormat="1" ht="15" customHeight="1" x14ac:dyDescent="0.25">
      <c r="A520" s="129">
        <v>2019</v>
      </c>
      <c r="B520" s="67" t="s">
        <v>214</v>
      </c>
      <c r="C520" s="68">
        <v>1</v>
      </c>
      <c r="D520" s="68">
        <v>1</v>
      </c>
      <c r="E520" s="68">
        <v>0</v>
      </c>
      <c r="F520" s="67" t="s">
        <v>209</v>
      </c>
      <c r="G520" s="67" t="s">
        <v>3</v>
      </c>
      <c r="H520" s="67" t="s">
        <v>61</v>
      </c>
      <c r="I520" s="35">
        <v>963.9511</v>
      </c>
      <c r="J520" s="35">
        <v>0</v>
      </c>
      <c r="K520" s="35">
        <v>0</v>
      </c>
      <c r="L520" s="111">
        <v>0</v>
      </c>
      <c r="M520" s="111">
        <v>-8.8675733422860503E-12</v>
      </c>
      <c r="N520" s="111">
        <v>81693.358649999995</v>
      </c>
    </row>
    <row r="521" spans="1:14" s="103" customFormat="1" ht="15" customHeight="1" x14ac:dyDescent="0.25">
      <c r="A521" s="129">
        <v>2019</v>
      </c>
      <c r="B521" s="67" t="s">
        <v>214</v>
      </c>
      <c r="C521" s="68">
        <v>1</v>
      </c>
      <c r="D521" s="68">
        <v>1</v>
      </c>
      <c r="E521" s="68">
        <v>0</v>
      </c>
      <c r="F521" s="67" t="s">
        <v>209</v>
      </c>
      <c r="G521" s="67" t="s">
        <v>3</v>
      </c>
      <c r="H521" s="67" t="s">
        <v>48</v>
      </c>
      <c r="I521" s="35">
        <v>7385.9060599999993</v>
      </c>
      <c r="J521" s="35">
        <v>0</v>
      </c>
      <c r="K521" s="35">
        <v>0</v>
      </c>
      <c r="L521" s="111">
        <v>0</v>
      </c>
      <c r="M521" s="111">
        <v>-1.8189894035458565E-12</v>
      </c>
      <c r="N521" s="111">
        <v>24951.483899999999</v>
      </c>
    </row>
    <row r="522" spans="1:14" s="103" customFormat="1" ht="15" customHeight="1" x14ac:dyDescent="0.25">
      <c r="A522" s="129">
        <v>2019</v>
      </c>
      <c r="B522" s="67" t="s">
        <v>214</v>
      </c>
      <c r="C522" s="68">
        <v>1</v>
      </c>
      <c r="D522" s="68">
        <v>1</v>
      </c>
      <c r="E522" s="68">
        <v>0</v>
      </c>
      <c r="F522" s="67" t="s">
        <v>209</v>
      </c>
      <c r="G522" s="67" t="s">
        <v>3</v>
      </c>
      <c r="H522" s="67" t="s">
        <v>32</v>
      </c>
      <c r="I522" s="35">
        <v>0</v>
      </c>
      <c r="J522" s="35">
        <v>0</v>
      </c>
      <c r="K522" s="35">
        <v>0</v>
      </c>
      <c r="L522" s="110">
        <v>0</v>
      </c>
      <c r="M522" s="111">
        <v>0</v>
      </c>
      <c r="N522" s="111">
        <v>8195.7509399999999</v>
      </c>
    </row>
    <row r="523" spans="1:14" s="103" customFormat="1" ht="15" customHeight="1" x14ac:dyDescent="0.25">
      <c r="A523" s="129">
        <v>2019</v>
      </c>
      <c r="B523" s="67" t="s">
        <v>214</v>
      </c>
      <c r="C523" s="68">
        <v>1</v>
      </c>
      <c r="D523" s="68">
        <v>1</v>
      </c>
      <c r="E523" s="68">
        <v>1</v>
      </c>
      <c r="F523" s="67" t="s">
        <v>211</v>
      </c>
      <c r="G523" s="67" t="s">
        <v>33</v>
      </c>
      <c r="H523" s="67" t="s">
        <v>69</v>
      </c>
      <c r="I523" s="35">
        <v>0</v>
      </c>
      <c r="J523" s="35">
        <v>0</v>
      </c>
      <c r="K523" s="35">
        <v>0</v>
      </c>
      <c r="L523" s="111">
        <v>0</v>
      </c>
      <c r="M523" s="111">
        <v>0</v>
      </c>
      <c r="N523" s="111">
        <v>87605</v>
      </c>
    </row>
    <row r="524" spans="1:14" s="103" customFormat="1" ht="15" customHeight="1" x14ac:dyDescent="0.25">
      <c r="A524" s="129">
        <v>2019</v>
      </c>
      <c r="B524" s="67" t="s">
        <v>214</v>
      </c>
      <c r="C524" s="68">
        <v>1</v>
      </c>
      <c r="D524" s="68">
        <v>1</v>
      </c>
      <c r="E524" s="68">
        <v>1</v>
      </c>
      <c r="F524" s="67" t="s">
        <v>211</v>
      </c>
      <c r="G524" s="67" t="s">
        <v>33</v>
      </c>
      <c r="H524" s="67" t="s">
        <v>34</v>
      </c>
      <c r="I524" s="35">
        <v>0</v>
      </c>
      <c r="J524" s="35">
        <v>0</v>
      </c>
      <c r="K524" s="35">
        <v>0</v>
      </c>
      <c r="L524" s="111">
        <v>0</v>
      </c>
      <c r="M524" s="111">
        <v>0</v>
      </c>
      <c r="N524" s="111">
        <v>299</v>
      </c>
    </row>
    <row r="525" spans="1:14" s="103" customFormat="1" ht="15" customHeight="1" x14ac:dyDescent="0.25">
      <c r="A525" s="129">
        <v>2019</v>
      </c>
      <c r="B525" s="67" t="s">
        <v>214</v>
      </c>
      <c r="C525" s="68">
        <v>1</v>
      </c>
      <c r="D525" s="68">
        <v>1</v>
      </c>
      <c r="E525" s="68">
        <v>1</v>
      </c>
      <c r="F525" s="67" t="s">
        <v>211</v>
      </c>
      <c r="G525" s="67" t="s">
        <v>33</v>
      </c>
      <c r="H525" s="67" t="s">
        <v>35</v>
      </c>
      <c r="I525" s="35">
        <v>0</v>
      </c>
      <c r="J525" s="35">
        <v>0</v>
      </c>
      <c r="K525" s="35">
        <v>0</v>
      </c>
      <c r="L525" s="111">
        <v>0</v>
      </c>
      <c r="M525" s="111">
        <v>0</v>
      </c>
      <c r="N525" s="111">
        <v>1263</v>
      </c>
    </row>
    <row r="526" spans="1:14" s="103" customFormat="1" ht="15" customHeight="1" x14ac:dyDescent="0.25">
      <c r="A526" s="129">
        <v>2019</v>
      </c>
      <c r="B526" s="67" t="s">
        <v>214</v>
      </c>
      <c r="C526" s="68">
        <v>1</v>
      </c>
      <c r="D526" s="68">
        <v>0</v>
      </c>
      <c r="E526" s="68">
        <v>0</v>
      </c>
      <c r="F526" s="67" t="s">
        <v>211</v>
      </c>
      <c r="G526" s="67" t="s">
        <v>33</v>
      </c>
      <c r="H526" s="67" t="s">
        <v>22</v>
      </c>
      <c r="I526" s="35">
        <v>0</v>
      </c>
      <c r="J526" s="35">
        <v>0</v>
      </c>
      <c r="K526" s="35">
        <v>0</v>
      </c>
      <c r="L526" s="111">
        <v>0</v>
      </c>
      <c r="M526" s="111">
        <v>0</v>
      </c>
      <c r="N526" s="111">
        <v>2</v>
      </c>
    </row>
    <row r="527" spans="1:14" s="103" customFormat="1" ht="15" customHeight="1" x14ac:dyDescent="0.25">
      <c r="A527" s="129">
        <v>2019</v>
      </c>
      <c r="B527" s="67" t="s">
        <v>214</v>
      </c>
      <c r="C527" s="68">
        <v>1</v>
      </c>
      <c r="D527" s="68">
        <v>1</v>
      </c>
      <c r="E527" s="68">
        <v>1</v>
      </c>
      <c r="F527" s="67" t="s">
        <v>211</v>
      </c>
      <c r="G527" s="67" t="s">
        <v>33</v>
      </c>
      <c r="H527" s="67" t="s">
        <v>36</v>
      </c>
      <c r="I527" s="35">
        <v>0</v>
      </c>
      <c r="J527" s="35">
        <v>0</v>
      </c>
      <c r="K527" s="35">
        <v>0</v>
      </c>
      <c r="L527" s="111">
        <v>0</v>
      </c>
      <c r="M527" s="111">
        <v>0</v>
      </c>
      <c r="N527" s="111">
        <v>155</v>
      </c>
    </row>
    <row r="528" spans="1:14" s="103" customFormat="1" ht="15" customHeight="1" x14ac:dyDescent="0.25">
      <c r="A528" s="129">
        <v>2019</v>
      </c>
      <c r="B528" s="67" t="s">
        <v>214</v>
      </c>
      <c r="C528" s="68">
        <v>1</v>
      </c>
      <c r="D528" s="68">
        <v>1</v>
      </c>
      <c r="E528" s="68">
        <v>1</v>
      </c>
      <c r="F528" s="67" t="s">
        <v>211</v>
      </c>
      <c r="G528" s="67" t="s">
        <v>33</v>
      </c>
      <c r="H528" s="67" t="s">
        <v>44</v>
      </c>
      <c r="I528" s="35">
        <v>0</v>
      </c>
      <c r="J528" s="35">
        <v>0</v>
      </c>
      <c r="K528" s="35">
        <v>0</v>
      </c>
      <c r="L528" s="111">
        <v>0</v>
      </c>
      <c r="M528" s="111">
        <v>0</v>
      </c>
      <c r="N528" s="111">
        <v>239</v>
      </c>
    </row>
    <row r="529" spans="1:14" s="103" customFormat="1" ht="15" customHeight="1" x14ac:dyDescent="0.25">
      <c r="A529" s="129">
        <v>2019</v>
      </c>
      <c r="B529" s="67" t="s">
        <v>214</v>
      </c>
      <c r="C529" s="68">
        <v>1</v>
      </c>
      <c r="D529" s="68">
        <v>1</v>
      </c>
      <c r="E529" s="68">
        <v>1</v>
      </c>
      <c r="F529" s="67" t="s">
        <v>211</v>
      </c>
      <c r="G529" s="67" t="s">
        <v>33</v>
      </c>
      <c r="H529" s="67" t="s">
        <v>45</v>
      </c>
      <c r="I529" s="35">
        <v>0</v>
      </c>
      <c r="J529" s="35">
        <v>0</v>
      </c>
      <c r="K529" s="35">
        <v>0</v>
      </c>
      <c r="L529" s="111">
        <v>0</v>
      </c>
      <c r="M529" s="111">
        <v>0</v>
      </c>
      <c r="N529" s="111">
        <v>699</v>
      </c>
    </row>
    <row r="530" spans="1:14" s="103" customFormat="1" ht="15" customHeight="1" x14ac:dyDescent="0.25">
      <c r="A530" s="129">
        <v>2019</v>
      </c>
      <c r="B530" s="67" t="s">
        <v>214</v>
      </c>
      <c r="C530" s="68">
        <v>1</v>
      </c>
      <c r="D530" s="68">
        <v>1</v>
      </c>
      <c r="E530" s="68">
        <v>0</v>
      </c>
      <c r="F530" s="67" t="s">
        <v>211</v>
      </c>
      <c r="G530" s="67" t="s">
        <v>33</v>
      </c>
      <c r="H530" s="67" t="s">
        <v>37</v>
      </c>
      <c r="I530" s="35">
        <v>0</v>
      </c>
      <c r="J530" s="35">
        <v>0</v>
      </c>
      <c r="K530" s="35">
        <v>0</v>
      </c>
      <c r="L530" s="111">
        <v>0</v>
      </c>
      <c r="M530" s="111">
        <v>0</v>
      </c>
      <c r="N530" s="111">
        <v>2711</v>
      </c>
    </row>
    <row r="531" spans="1:14" s="103" customFormat="1" ht="15" customHeight="1" x14ac:dyDescent="0.25">
      <c r="A531" s="129">
        <v>2019</v>
      </c>
      <c r="B531" s="67" t="s">
        <v>214</v>
      </c>
      <c r="C531" s="68">
        <v>1</v>
      </c>
      <c r="D531" s="68">
        <v>1</v>
      </c>
      <c r="E531" s="68">
        <v>0</v>
      </c>
      <c r="F531" s="67" t="s">
        <v>211</v>
      </c>
      <c r="G531" s="67" t="s">
        <v>33</v>
      </c>
      <c r="H531" s="67" t="s">
        <v>38</v>
      </c>
      <c r="I531" s="35">
        <v>0</v>
      </c>
      <c r="J531" s="35">
        <v>0</v>
      </c>
      <c r="K531" s="35">
        <v>0</v>
      </c>
      <c r="L531" s="111">
        <v>0</v>
      </c>
      <c r="M531" s="111">
        <v>0</v>
      </c>
      <c r="N531" s="111">
        <v>11335</v>
      </c>
    </row>
    <row r="532" spans="1:14" s="103" customFormat="1" ht="15" customHeight="1" x14ac:dyDescent="0.25">
      <c r="A532" s="129">
        <v>2019</v>
      </c>
      <c r="B532" s="67" t="s">
        <v>214</v>
      </c>
      <c r="C532" s="68">
        <v>1</v>
      </c>
      <c r="D532" s="68">
        <v>1</v>
      </c>
      <c r="E532" s="68">
        <v>0</v>
      </c>
      <c r="F532" s="67" t="s">
        <v>211</v>
      </c>
      <c r="G532" s="67" t="s">
        <v>33</v>
      </c>
      <c r="H532" s="67" t="s">
        <v>13</v>
      </c>
      <c r="I532" s="35">
        <v>0</v>
      </c>
      <c r="J532" s="35">
        <v>0</v>
      </c>
      <c r="K532" s="35">
        <v>0</v>
      </c>
      <c r="L532" s="110">
        <v>0</v>
      </c>
      <c r="M532" s="111">
        <v>0</v>
      </c>
      <c r="N532" s="111">
        <v>487</v>
      </c>
    </row>
    <row r="533" spans="1:14" s="103" customFormat="1" ht="15" customHeight="1" x14ac:dyDescent="0.25">
      <c r="A533" s="129">
        <v>2019</v>
      </c>
      <c r="B533" s="67" t="s">
        <v>214</v>
      </c>
      <c r="C533" s="68">
        <v>1</v>
      </c>
      <c r="D533" s="68">
        <v>1</v>
      </c>
      <c r="E533" s="68">
        <v>1</v>
      </c>
      <c r="F533" s="67" t="s">
        <v>211</v>
      </c>
      <c r="G533" s="67" t="s">
        <v>39</v>
      </c>
      <c r="H533" s="67" t="s">
        <v>69</v>
      </c>
      <c r="I533" s="35">
        <v>0</v>
      </c>
      <c r="J533" s="35">
        <v>0</v>
      </c>
      <c r="K533" s="35">
        <v>0</v>
      </c>
      <c r="L533" s="111">
        <v>0</v>
      </c>
      <c r="M533" s="111">
        <v>0</v>
      </c>
      <c r="N533" s="111">
        <v>184368</v>
      </c>
    </row>
    <row r="534" spans="1:14" s="103" customFormat="1" ht="15" customHeight="1" x14ac:dyDescent="0.25">
      <c r="A534" s="129">
        <v>2019</v>
      </c>
      <c r="B534" s="67" t="s">
        <v>214</v>
      </c>
      <c r="C534" s="68">
        <v>1</v>
      </c>
      <c r="D534" s="68">
        <v>1</v>
      </c>
      <c r="E534" s="68">
        <v>1</v>
      </c>
      <c r="F534" s="67" t="s">
        <v>211</v>
      </c>
      <c r="G534" s="67" t="s">
        <v>39</v>
      </c>
      <c r="H534" s="67" t="s">
        <v>34</v>
      </c>
      <c r="I534" s="35">
        <v>0</v>
      </c>
      <c r="J534" s="35">
        <v>0</v>
      </c>
      <c r="K534" s="35">
        <v>0</v>
      </c>
      <c r="L534" s="111">
        <v>0</v>
      </c>
      <c r="M534" s="111">
        <v>0</v>
      </c>
      <c r="N534" s="111">
        <v>2230</v>
      </c>
    </row>
    <row r="535" spans="1:14" s="103" customFormat="1" ht="15" customHeight="1" x14ac:dyDescent="0.25">
      <c r="A535" s="129">
        <v>2019</v>
      </c>
      <c r="B535" s="67" t="s">
        <v>214</v>
      </c>
      <c r="C535" s="68">
        <v>1</v>
      </c>
      <c r="D535" s="68">
        <v>1</v>
      </c>
      <c r="E535" s="68">
        <v>1</v>
      </c>
      <c r="F535" s="67" t="s">
        <v>211</v>
      </c>
      <c r="G535" s="67" t="s">
        <v>39</v>
      </c>
      <c r="H535" s="67" t="s">
        <v>35</v>
      </c>
      <c r="I535" s="35">
        <v>0</v>
      </c>
      <c r="J535" s="35">
        <v>0</v>
      </c>
      <c r="K535" s="35">
        <v>0</v>
      </c>
      <c r="L535" s="111">
        <v>0</v>
      </c>
      <c r="M535" s="111">
        <v>0</v>
      </c>
      <c r="N535" s="111">
        <v>8092</v>
      </c>
    </row>
    <row r="536" spans="1:14" s="103" customFormat="1" ht="15" customHeight="1" x14ac:dyDescent="0.25">
      <c r="A536" s="129">
        <v>2019</v>
      </c>
      <c r="B536" s="67" t="s">
        <v>214</v>
      </c>
      <c r="C536" s="68">
        <v>1</v>
      </c>
      <c r="D536" s="68">
        <v>0</v>
      </c>
      <c r="E536" s="68">
        <v>0</v>
      </c>
      <c r="F536" s="67" t="s">
        <v>211</v>
      </c>
      <c r="G536" s="67" t="s">
        <v>39</v>
      </c>
      <c r="H536" s="67" t="s">
        <v>22</v>
      </c>
      <c r="I536" s="35">
        <v>0</v>
      </c>
      <c r="J536" s="35">
        <v>0</v>
      </c>
      <c r="K536" s="35">
        <v>0</v>
      </c>
      <c r="L536" s="111">
        <v>0</v>
      </c>
      <c r="M536" s="111">
        <v>0</v>
      </c>
      <c r="N536" s="111">
        <v>19.411000000000001</v>
      </c>
    </row>
    <row r="537" spans="1:14" s="103" customFormat="1" ht="15" customHeight="1" x14ac:dyDescent="0.25">
      <c r="A537" s="129">
        <v>2019</v>
      </c>
      <c r="B537" s="67" t="s">
        <v>214</v>
      </c>
      <c r="C537" s="68">
        <v>1</v>
      </c>
      <c r="D537" s="68">
        <v>1</v>
      </c>
      <c r="E537" s="68">
        <v>1</v>
      </c>
      <c r="F537" s="67" t="s">
        <v>211</v>
      </c>
      <c r="G537" s="67" t="s">
        <v>39</v>
      </c>
      <c r="H537" s="67" t="s">
        <v>36</v>
      </c>
      <c r="I537" s="35">
        <v>0</v>
      </c>
      <c r="J537" s="35">
        <v>0</v>
      </c>
      <c r="K537" s="35">
        <v>0</v>
      </c>
      <c r="L537" s="111">
        <v>0</v>
      </c>
      <c r="M537" s="111">
        <v>0</v>
      </c>
      <c r="N537" s="111">
        <v>1030</v>
      </c>
    </row>
    <row r="538" spans="1:14" s="103" customFormat="1" ht="15" customHeight="1" x14ac:dyDescent="0.25">
      <c r="A538" s="129">
        <v>2019</v>
      </c>
      <c r="B538" s="67" t="s">
        <v>214</v>
      </c>
      <c r="C538" s="68">
        <v>1</v>
      </c>
      <c r="D538" s="68">
        <v>1</v>
      </c>
      <c r="E538" s="68">
        <v>1</v>
      </c>
      <c r="F538" s="67" t="s">
        <v>211</v>
      </c>
      <c r="G538" s="67" t="s">
        <v>39</v>
      </c>
      <c r="H538" s="67" t="s">
        <v>44</v>
      </c>
      <c r="I538" s="35">
        <v>0</v>
      </c>
      <c r="J538" s="35">
        <v>0</v>
      </c>
      <c r="K538" s="35">
        <v>0</v>
      </c>
      <c r="L538" s="111">
        <v>0</v>
      </c>
      <c r="M538" s="111">
        <v>0</v>
      </c>
      <c r="N538" s="111">
        <v>2390</v>
      </c>
    </row>
    <row r="539" spans="1:14" s="103" customFormat="1" ht="15" customHeight="1" x14ac:dyDescent="0.25">
      <c r="A539" s="129">
        <v>2019</v>
      </c>
      <c r="B539" s="67" t="s">
        <v>214</v>
      </c>
      <c r="C539" s="68">
        <v>1</v>
      </c>
      <c r="D539" s="68">
        <v>1</v>
      </c>
      <c r="E539" s="68">
        <v>1</v>
      </c>
      <c r="F539" s="67" t="s">
        <v>211</v>
      </c>
      <c r="G539" s="67" t="s">
        <v>39</v>
      </c>
      <c r="H539" s="67" t="s">
        <v>45</v>
      </c>
      <c r="I539" s="35">
        <v>0</v>
      </c>
      <c r="J539" s="35">
        <v>0</v>
      </c>
      <c r="K539" s="35">
        <v>0</v>
      </c>
      <c r="L539" s="111">
        <v>0</v>
      </c>
      <c r="M539" s="111">
        <v>0</v>
      </c>
      <c r="N539" s="111">
        <v>5701</v>
      </c>
    </row>
    <row r="540" spans="1:14" s="103" customFormat="1" ht="15" customHeight="1" x14ac:dyDescent="0.25">
      <c r="A540" s="129">
        <v>2019</v>
      </c>
      <c r="B540" s="67" t="s">
        <v>214</v>
      </c>
      <c r="C540" s="68">
        <v>1</v>
      </c>
      <c r="D540" s="68">
        <v>1</v>
      </c>
      <c r="E540" s="68">
        <v>0</v>
      </c>
      <c r="F540" s="67" t="s">
        <v>211</v>
      </c>
      <c r="G540" s="67" t="s">
        <v>39</v>
      </c>
      <c r="H540" s="67" t="s">
        <v>37</v>
      </c>
      <c r="I540" s="35">
        <v>0</v>
      </c>
      <c r="J540" s="35">
        <v>0</v>
      </c>
      <c r="K540" s="35">
        <v>0</v>
      </c>
      <c r="L540" s="111">
        <v>0</v>
      </c>
      <c r="M540" s="111">
        <v>0</v>
      </c>
      <c r="N540" s="111">
        <v>18150</v>
      </c>
    </row>
    <row r="541" spans="1:14" s="103" customFormat="1" ht="15" customHeight="1" x14ac:dyDescent="0.25">
      <c r="A541" s="129">
        <v>2019</v>
      </c>
      <c r="B541" s="67" t="s">
        <v>214</v>
      </c>
      <c r="C541" s="68">
        <v>1</v>
      </c>
      <c r="D541" s="68">
        <v>1</v>
      </c>
      <c r="E541" s="68">
        <v>0</v>
      </c>
      <c r="F541" s="67" t="s">
        <v>211</v>
      </c>
      <c r="G541" s="67" t="s">
        <v>39</v>
      </c>
      <c r="H541" s="67" t="s">
        <v>38</v>
      </c>
      <c r="I541" s="35">
        <v>0</v>
      </c>
      <c r="J541" s="35">
        <v>0</v>
      </c>
      <c r="K541" s="35">
        <v>0</v>
      </c>
      <c r="L541" s="111">
        <v>0</v>
      </c>
      <c r="M541" s="111">
        <v>0</v>
      </c>
      <c r="N541" s="111">
        <v>81058</v>
      </c>
    </row>
    <row r="542" spans="1:14" s="103" customFormat="1" ht="15" customHeight="1" x14ac:dyDescent="0.25">
      <c r="A542" s="129">
        <v>2019</v>
      </c>
      <c r="B542" s="67" t="s">
        <v>214</v>
      </c>
      <c r="C542" s="68">
        <v>1</v>
      </c>
      <c r="D542" s="68">
        <v>1</v>
      </c>
      <c r="E542" s="68">
        <v>0</v>
      </c>
      <c r="F542" s="67" t="s">
        <v>211</v>
      </c>
      <c r="G542" s="67" t="s">
        <v>39</v>
      </c>
      <c r="H542" s="67" t="s">
        <v>13</v>
      </c>
      <c r="I542" s="35">
        <v>0</v>
      </c>
      <c r="J542" s="35">
        <v>0</v>
      </c>
      <c r="K542" s="35">
        <v>0</v>
      </c>
      <c r="L542" s="111">
        <v>0</v>
      </c>
      <c r="M542" s="111">
        <v>0</v>
      </c>
      <c r="N542" s="111">
        <v>3718</v>
      </c>
    </row>
    <row r="543" spans="1:14" s="103" customFormat="1" ht="15" customHeight="1" x14ac:dyDescent="0.25">
      <c r="A543" s="129">
        <v>2019</v>
      </c>
      <c r="B543" s="67" t="s">
        <v>214</v>
      </c>
      <c r="C543" s="68">
        <v>1</v>
      </c>
      <c r="D543" s="68">
        <v>1</v>
      </c>
      <c r="E543" s="68">
        <v>1</v>
      </c>
      <c r="F543" s="67" t="s">
        <v>211</v>
      </c>
      <c r="G543" s="67" t="s">
        <v>52</v>
      </c>
      <c r="H543" s="67" t="s">
        <v>69</v>
      </c>
      <c r="I543" s="35">
        <v>0</v>
      </c>
      <c r="J543" s="35">
        <v>0</v>
      </c>
      <c r="K543" s="35">
        <v>0</v>
      </c>
      <c r="L543" s="111">
        <v>0</v>
      </c>
      <c r="M543" s="111">
        <v>0</v>
      </c>
      <c r="N543" s="111">
        <v>2000000</v>
      </c>
    </row>
    <row r="544" spans="1:14" s="103" customFormat="1" ht="15" customHeight="1" x14ac:dyDescent="0.25">
      <c r="A544" s="129">
        <v>2019</v>
      </c>
      <c r="B544" s="67" t="s">
        <v>214</v>
      </c>
      <c r="C544" s="68">
        <v>1</v>
      </c>
      <c r="D544" s="68">
        <v>1</v>
      </c>
      <c r="E544" s="68">
        <v>1</v>
      </c>
      <c r="F544" s="67" t="s">
        <v>211</v>
      </c>
      <c r="G544" s="67" t="s">
        <v>53</v>
      </c>
      <c r="H544" s="67" t="s">
        <v>69</v>
      </c>
      <c r="I544" s="35">
        <v>0</v>
      </c>
      <c r="J544" s="35">
        <v>0</v>
      </c>
      <c r="K544" s="35">
        <v>7.5</v>
      </c>
      <c r="L544" s="111">
        <v>0</v>
      </c>
      <c r="M544" s="111">
        <v>0</v>
      </c>
      <c r="N544" s="111">
        <v>1500000</v>
      </c>
    </row>
    <row r="545" spans="1:14" s="103" customFormat="1" ht="15" customHeight="1" x14ac:dyDescent="0.25">
      <c r="A545" s="129">
        <v>2019</v>
      </c>
      <c r="B545" s="67" t="s">
        <v>214</v>
      </c>
      <c r="C545" s="68">
        <v>1</v>
      </c>
      <c r="D545" s="68">
        <v>1</v>
      </c>
      <c r="E545" s="68">
        <v>1</v>
      </c>
      <c r="F545" s="67" t="s">
        <v>87</v>
      </c>
      <c r="G545" s="67" t="s">
        <v>74</v>
      </c>
      <c r="H545" s="67" t="s">
        <v>69</v>
      </c>
      <c r="I545" s="35">
        <v>0</v>
      </c>
      <c r="J545" s="35">
        <v>0</v>
      </c>
      <c r="K545" s="35">
        <v>0</v>
      </c>
      <c r="L545" s="111">
        <v>0</v>
      </c>
      <c r="M545" s="111">
        <v>-4.5464499999998225</v>
      </c>
      <c r="N545" s="111">
        <v>3839.7246</v>
      </c>
    </row>
    <row r="546" spans="1:14" s="103" customFormat="1" ht="15" customHeight="1" x14ac:dyDescent="0.25">
      <c r="A546" s="129">
        <v>2019</v>
      </c>
      <c r="B546" s="67" t="s">
        <v>214</v>
      </c>
      <c r="C546" s="68">
        <v>1</v>
      </c>
      <c r="D546" s="68">
        <v>1</v>
      </c>
      <c r="E546" s="68">
        <v>1</v>
      </c>
      <c r="F546" s="67" t="s">
        <v>87</v>
      </c>
      <c r="G546" s="67" t="s">
        <v>74</v>
      </c>
      <c r="H546" s="67" t="s">
        <v>40</v>
      </c>
      <c r="I546" s="35">
        <v>0</v>
      </c>
      <c r="J546" s="35">
        <v>0</v>
      </c>
      <c r="K546" s="35">
        <v>0</v>
      </c>
      <c r="L546" s="111">
        <v>0</v>
      </c>
      <c r="M546" s="111">
        <v>0</v>
      </c>
      <c r="N546" s="111">
        <v>0</v>
      </c>
    </row>
    <row r="547" spans="1:14" s="103" customFormat="1" ht="15" customHeight="1" x14ac:dyDescent="0.25">
      <c r="A547" s="129">
        <v>2019</v>
      </c>
      <c r="B547" s="67" t="s">
        <v>214</v>
      </c>
      <c r="C547" s="68">
        <v>1</v>
      </c>
      <c r="D547" s="68">
        <v>1</v>
      </c>
      <c r="E547" s="68">
        <v>1</v>
      </c>
      <c r="F547" s="67" t="s">
        <v>87</v>
      </c>
      <c r="G547" s="67" t="s">
        <v>74</v>
      </c>
      <c r="H547" s="67" t="s">
        <v>44</v>
      </c>
      <c r="I547" s="35">
        <v>0</v>
      </c>
      <c r="J547" s="35">
        <v>0</v>
      </c>
      <c r="K547" s="35">
        <v>0</v>
      </c>
      <c r="L547" s="111">
        <v>0</v>
      </c>
      <c r="M547" s="111">
        <v>0</v>
      </c>
      <c r="N547" s="111">
        <v>0</v>
      </c>
    </row>
    <row r="548" spans="1:14" s="103" customFormat="1" ht="15" customHeight="1" x14ac:dyDescent="0.25">
      <c r="A548" s="129">
        <v>2019</v>
      </c>
      <c r="B548" s="67" t="s">
        <v>214</v>
      </c>
      <c r="C548" s="68">
        <v>1</v>
      </c>
      <c r="D548" s="68">
        <v>1</v>
      </c>
      <c r="E548" s="68">
        <v>1</v>
      </c>
      <c r="F548" s="67" t="s">
        <v>87</v>
      </c>
      <c r="G548" s="67" t="s">
        <v>74</v>
      </c>
      <c r="H548" s="67" t="s">
        <v>45</v>
      </c>
      <c r="I548" s="35">
        <v>0</v>
      </c>
      <c r="J548" s="35">
        <v>0</v>
      </c>
      <c r="K548" s="35">
        <v>0</v>
      </c>
      <c r="L548" s="111">
        <v>0</v>
      </c>
      <c r="M548" s="111">
        <v>0</v>
      </c>
      <c r="N548" s="111">
        <v>0</v>
      </c>
    </row>
    <row r="549" spans="1:14" s="103" customFormat="1" ht="15" customHeight="1" x14ac:dyDescent="0.25">
      <c r="A549" s="129">
        <v>2019</v>
      </c>
      <c r="B549" s="67" t="s">
        <v>214</v>
      </c>
      <c r="C549" s="68">
        <v>1</v>
      </c>
      <c r="D549" s="68">
        <v>1</v>
      </c>
      <c r="E549" s="68">
        <v>0</v>
      </c>
      <c r="F549" s="67" t="s">
        <v>87</v>
      </c>
      <c r="G549" s="67" t="s">
        <v>74</v>
      </c>
      <c r="H549" s="67" t="s">
        <v>37</v>
      </c>
      <c r="I549" s="35">
        <v>0</v>
      </c>
      <c r="J549" s="35">
        <v>0</v>
      </c>
      <c r="K549" s="35">
        <v>0</v>
      </c>
      <c r="L549" s="111">
        <v>0</v>
      </c>
      <c r="M549" s="111">
        <v>0</v>
      </c>
      <c r="N549" s="111">
        <v>0</v>
      </c>
    </row>
    <row r="550" spans="1:14" s="103" customFormat="1" ht="15" customHeight="1" x14ac:dyDescent="0.25">
      <c r="A550" s="129">
        <v>2019</v>
      </c>
      <c r="B550" s="67" t="s">
        <v>214</v>
      </c>
      <c r="C550" s="68">
        <v>1</v>
      </c>
      <c r="D550" s="68">
        <v>1</v>
      </c>
      <c r="E550" s="68">
        <v>0</v>
      </c>
      <c r="F550" s="67" t="s">
        <v>87</v>
      </c>
      <c r="G550" s="67" t="s">
        <v>74</v>
      </c>
      <c r="H550" s="67" t="s">
        <v>13</v>
      </c>
      <c r="I550" s="35">
        <v>0</v>
      </c>
      <c r="J550" s="35">
        <v>0</v>
      </c>
      <c r="K550" s="35">
        <v>0</v>
      </c>
      <c r="L550" s="111">
        <v>0</v>
      </c>
      <c r="M550" s="111">
        <v>0</v>
      </c>
      <c r="N550" s="111">
        <v>0</v>
      </c>
    </row>
    <row r="551" spans="1:14" s="103" customFormat="1" ht="15" customHeight="1" x14ac:dyDescent="0.25">
      <c r="A551" s="129">
        <v>2019</v>
      </c>
      <c r="B551" s="67" t="s">
        <v>214</v>
      </c>
      <c r="C551" s="68">
        <v>1</v>
      </c>
      <c r="D551" s="68">
        <v>0</v>
      </c>
      <c r="E551" s="68">
        <v>0</v>
      </c>
      <c r="F551" s="67" t="s">
        <v>87</v>
      </c>
      <c r="G551" s="67" t="s">
        <v>74</v>
      </c>
      <c r="H551" s="67" t="s">
        <v>23</v>
      </c>
      <c r="I551" s="35">
        <v>0</v>
      </c>
      <c r="J551" s="35">
        <v>0</v>
      </c>
      <c r="K551" s="35">
        <v>0</v>
      </c>
      <c r="L551" s="111">
        <v>0</v>
      </c>
      <c r="M551" s="111">
        <v>0</v>
      </c>
      <c r="N551" s="111">
        <v>0</v>
      </c>
    </row>
    <row r="552" spans="1:14" s="103" customFormat="1" ht="15" customHeight="1" x14ac:dyDescent="0.25">
      <c r="A552" s="129">
        <v>2019</v>
      </c>
      <c r="B552" s="67" t="s">
        <v>214</v>
      </c>
      <c r="C552" s="68">
        <v>1</v>
      </c>
      <c r="D552" s="68">
        <v>0</v>
      </c>
      <c r="E552" s="68">
        <v>0</v>
      </c>
      <c r="F552" s="67" t="s">
        <v>87</v>
      </c>
      <c r="G552" s="67" t="s">
        <v>74</v>
      </c>
      <c r="H552" s="67" t="s">
        <v>22</v>
      </c>
      <c r="I552" s="35">
        <v>0</v>
      </c>
      <c r="J552" s="35">
        <v>0</v>
      </c>
      <c r="K552" s="35">
        <v>0</v>
      </c>
      <c r="L552" s="111">
        <v>0</v>
      </c>
      <c r="M552" s="111">
        <v>0</v>
      </c>
      <c r="N552" s="111">
        <v>56.430349999999997</v>
      </c>
    </row>
    <row r="553" spans="1:14" s="103" customFormat="1" ht="15" customHeight="1" x14ac:dyDescent="0.25">
      <c r="A553" s="129">
        <v>2019</v>
      </c>
      <c r="B553" s="67" t="s">
        <v>214</v>
      </c>
      <c r="C553" s="68">
        <v>1</v>
      </c>
      <c r="D553" s="68">
        <v>1</v>
      </c>
      <c r="E553" s="68">
        <v>1</v>
      </c>
      <c r="F553" s="67" t="s">
        <v>87</v>
      </c>
      <c r="G553" s="67" t="s">
        <v>75</v>
      </c>
      <c r="H553" s="67" t="s">
        <v>69</v>
      </c>
      <c r="I553" s="35">
        <v>0</v>
      </c>
      <c r="J553" s="35">
        <v>0</v>
      </c>
      <c r="K553" s="35">
        <v>0</v>
      </c>
      <c r="L553" s="111">
        <v>0</v>
      </c>
      <c r="M553" s="111">
        <v>3.1496200000001409</v>
      </c>
      <c r="N553" s="111">
        <v>20354.97495</v>
      </c>
    </row>
    <row r="554" spans="1:14" s="103" customFormat="1" ht="15" customHeight="1" x14ac:dyDescent="0.25">
      <c r="A554" s="129">
        <v>2019</v>
      </c>
      <c r="B554" s="67" t="s">
        <v>214</v>
      </c>
      <c r="C554" s="68">
        <v>1</v>
      </c>
      <c r="D554" s="68">
        <v>1</v>
      </c>
      <c r="E554" s="68">
        <v>1</v>
      </c>
      <c r="F554" s="67" t="s">
        <v>87</v>
      </c>
      <c r="G554" s="67" t="s">
        <v>75</v>
      </c>
      <c r="H554" s="67" t="s">
        <v>40</v>
      </c>
      <c r="I554" s="35">
        <v>0</v>
      </c>
      <c r="J554" s="35">
        <v>0</v>
      </c>
      <c r="K554" s="35">
        <v>0</v>
      </c>
      <c r="L554" s="111">
        <v>0</v>
      </c>
      <c r="M554" s="111">
        <v>5.3665900000000306</v>
      </c>
      <c r="N554" s="111">
        <v>272.20497</v>
      </c>
    </row>
    <row r="555" spans="1:14" s="103" customFormat="1" ht="15" customHeight="1" x14ac:dyDescent="0.25">
      <c r="A555" s="129">
        <v>2019</v>
      </c>
      <c r="B555" s="67" t="s">
        <v>214</v>
      </c>
      <c r="C555" s="68">
        <v>1</v>
      </c>
      <c r="D555" s="68">
        <v>1</v>
      </c>
      <c r="E555" s="68">
        <v>1</v>
      </c>
      <c r="F555" s="67" t="s">
        <v>87</v>
      </c>
      <c r="G555" s="67" t="s">
        <v>75</v>
      </c>
      <c r="H555" s="67" t="s">
        <v>44</v>
      </c>
      <c r="I555" s="35">
        <v>0</v>
      </c>
      <c r="J555" s="35">
        <v>0</v>
      </c>
      <c r="K555" s="35">
        <v>0</v>
      </c>
      <c r="L555" s="111">
        <v>0</v>
      </c>
      <c r="M555" s="111">
        <v>0</v>
      </c>
      <c r="N555" s="111">
        <v>0</v>
      </c>
    </row>
    <row r="556" spans="1:14" s="103" customFormat="1" ht="15" customHeight="1" x14ac:dyDescent="0.25">
      <c r="A556" s="129">
        <v>2019</v>
      </c>
      <c r="B556" s="67" t="s">
        <v>214</v>
      </c>
      <c r="C556" s="68">
        <v>1</v>
      </c>
      <c r="D556" s="68">
        <v>1</v>
      </c>
      <c r="E556" s="68">
        <v>1</v>
      </c>
      <c r="F556" s="67" t="s">
        <v>87</v>
      </c>
      <c r="G556" s="67" t="s">
        <v>75</v>
      </c>
      <c r="H556" s="67" t="s">
        <v>45</v>
      </c>
      <c r="I556" s="35">
        <v>0</v>
      </c>
      <c r="J556" s="35">
        <v>0</v>
      </c>
      <c r="K556" s="35">
        <v>0</v>
      </c>
      <c r="L556" s="111">
        <v>0</v>
      </c>
      <c r="M556" s="111">
        <v>0</v>
      </c>
      <c r="N556" s="111">
        <v>0</v>
      </c>
    </row>
    <row r="557" spans="1:14" s="103" customFormat="1" ht="15" customHeight="1" x14ac:dyDescent="0.25">
      <c r="A557" s="129">
        <v>2019</v>
      </c>
      <c r="B557" s="67" t="s">
        <v>214</v>
      </c>
      <c r="C557" s="68">
        <v>1</v>
      </c>
      <c r="D557" s="68">
        <v>1</v>
      </c>
      <c r="E557" s="68">
        <v>0</v>
      </c>
      <c r="F557" s="67" t="s">
        <v>87</v>
      </c>
      <c r="G557" s="67" t="s">
        <v>75</v>
      </c>
      <c r="H557" s="67" t="s">
        <v>37</v>
      </c>
      <c r="I557" s="35">
        <v>0</v>
      </c>
      <c r="J557" s="35">
        <v>0</v>
      </c>
      <c r="K557" s="35">
        <v>0</v>
      </c>
      <c r="L557" s="111">
        <v>0</v>
      </c>
      <c r="M557" s="111">
        <v>-1.7586000000000013</v>
      </c>
      <c r="N557" s="111">
        <v>442.68131</v>
      </c>
    </row>
    <row r="558" spans="1:14" s="103" customFormat="1" ht="15" customHeight="1" x14ac:dyDescent="0.25">
      <c r="A558" s="129">
        <v>2019</v>
      </c>
      <c r="B558" s="67" t="s">
        <v>214</v>
      </c>
      <c r="C558" s="68">
        <v>1</v>
      </c>
      <c r="D558" s="68">
        <v>1</v>
      </c>
      <c r="E558" s="68">
        <v>0</v>
      </c>
      <c r="F558" s="67" t="s">
        <v>87</v>
      </c>
      <c r="G558" s="67" t="s">
        <v>75</v>
      </c>
      <c r="H558" s="67" t="s">
        <v>13</v>
      </c>
      <c r="I558" s="35">
        <v>0</v>
      </c>
      <c r="J558" s="35">
        <v>0</v>
      </c>
      <c r="K558" s="35">
        <v>0</v>
      </c>
      <c r="L558" s="111">
        <v>0</v>
      </c>
      <c r="M558" s="111">
        <v>0</v>
      </c>
      <c r="N558" s="111">
        <v>172.50619</v>
      </c>
    </row>
    <row r="559" spans="1:14" s="103" customFormat="1" ht="15" customHeight="1" x14ac:dyDescent="0.25">
      <c r="A559" s="129">
        <v>2019</v>
      </c>
      <c r="B559" s="67" t="s">
        <v>214</v>
      </c>
      <c r="C559" s="68">
        <v>1</v>
      </c>
      <c r="D559" s="68">
        <v>0</v>
      </c>
      <c r="E559" s="68">
        <v>0</v>
      </c>
      <c r="F559" s="67" t="s">
        <v>87</v>
      </c>
      <c r="G559" s="67" t="s">
        <v>75</v>
      </c>
      <c r="H559" s="67" t="s">
        <v>23</v>
      </c>
      <c r="I559" s="35">
        <v>0</v>
      </c>
      <c r="J559" s="35">
        <v>0</v>
      </c>
      <c r="K559" s="35">
        <v>0</v>
      </c>
      <c r="L559" s="111">
        <v>0</v>
      </c>
      <c r="M559" s="111">
        <v>0</v>
      </c>
      <c r="N559" s="111">
        <v>0</v>
      </c>
    </row>
    <row r="560" spans="1:14" s="103" customFormat="1" ht="15" customHeight="1" x14ac:dyDescent="0.25">
      <c r="A560" s="129">
        <v>2019</v>
      </c>
      <c r="B560" s="67" t="s">
        <v>214</v>
      </c>
      <c r="C560" s="68">
        <v>1</v>
      </c>
      <c r="D560" s="68">
        <v>0</v>
      </c>
      <c r="E560" s="68">
        <v>0</v>
      </c>
      <c r="F560" s="67" t="s">
        <v>87</v>
      </c>
      <c r="G560" s="67" t="s">
        <v>75</v>
      </c>
      <c r="H560" s="67" t="s">
        <v>22</v>
      </c>
      <c r="I560" s="35">
        <v>0</v>
      </c>
      <c r="J560" s="35">
        <v>0</v>
      </c>
      <c r="K560" s="35">
        <v>0</v>
      </c>
      <c r="L560" s="111">
        <v>0</v>
      </c>
      <c r="M560" s="111">
        <v>0</v>
      </c>
      <c r="N560" s="111">
        <v>25.880510000000001</v>
      </c>
    </row>
    <row r="561" spans="1:14" s="103" customFormat="1" ht="15" customHeight="1" x14ac:dyDescent="0.25">
      <c r="A561" s="129">
        <v>2019</v>
      </c>
      <c r="B561" s="67" t="s">
        <v>214</v>
      </c>
      <c r="C561" s="68">
        <v>1</v>
      </c>
      <c r="D561" s="68">
        <v>1</v>
      </c>
      <c r="E561" s="68">
        <v>1</v>
      </c>
      <c r="F561" s="67" t="s">
        <v>211</v>
      </c>
      <c r="G561" s="67" t="s">
        <v>54</v>
      </c>
      <c r="H561" s="67" t="s">
        <v>69</v>
      </c>
      <c r="I561" s="35">
        <v>0</v>
      </c>
      <c r="J561" s="35">
        <v>0</v>
      </c>
      <c r="K561" s="35">
        <v>0</v>
      </c>
      <c r="L561" s="111">
        <v>0</v>
      </c>
      <c r="M561" s="111">
        <v>0</v>
      </c>
      <c r="N561" s="111">
        <v>2000000</v>
      </c>
    </row>
    <row r="562" spans="1:14" s="103" customFormat="1" ht="15" customHeight="1" x14ac:dyDescent="0.25">
      <c r="A562" s="129">
        <v>2019</v>
      </c>
      <c r="B562" s="67" t="s">
        <v>214</v>
      </c>
      <c r="C562" s="68">
        <v>1</v>
      </c>
      <c r="D562" s="68">
        <v>1</v>
      </c>
      <c r="E562" s="68">
        <v>1</v>
      </c>
      <c r="F562" s="67" t="s">
        <v>211</v>
      </c>
      <c r="G562" s="67" t="s">
        <v>55</v>
      </c>
      <c r="H562" s="67" t="s">
        <v>69</v>
      </c>
      <c r="I562" s="35">
        <v>0</v>
      </c>
      <c r="J562" s="35">
        <v>0</v>
      </c>
      <c r="K562" s="35">
        <v>0</v>
      </c>
      <c r="L562" s="111">
        <v>0</v>
      </c>
      <c r="M562" s="111">
        <v>0</v>
      </c>
      <c r="N562" s="111">
        <v>1750000</v>
      </c>
    </row>
    <row r="563" spans="1:14" s="103" customFormat="1" ht="15" customHeight="1" x14ac:dyDescent="0.25">
      <c r="A563" s="129">
        <v>2019</v>
      </c>
      <c r="B563" s="67" t="s">
        <v>214</v>
      </c>
      <c r="C563" s="68">
        <v>1</v>
      </c>
      <c r="D563" s="68">
        <v>1</v>
      </c>
      <c r="E563" s="68">
        <v>0</v>
      </c>
      <c r="F563" s="67" t="s">
        <v>211</v>
      </c>
      <c r="G563" s="67" t="s">
        <v>284</v>
      </c>
      <c r="H563" s="67" t="s">
        <v>51</v>
      </c>
      <c r="I563" s="35">
        <v>0</v>
      </c>
      <c r="J563" s="35">
        <v>26278.331709999999</v>
      </c>
      <c r="K563" s="35">
        <v>1012.8107</v>
      </c>
      <c r="L563" s="111">
        <v>0</v>
      </c>
      <c r="M563" s="111">
        <v>-2.9103830456733704E-11</v>
      </c>
      <c r="N563" s="111">
        <v>236504.98543999999</v>
      </c>
    </row>
    <row r="564" spans="1:14" s="103" customFormat="1" ht="15" customHeight="1" x14ac:dyDescent="0.25">
      <c r="A564" s="129">
        <v>2019</v>
      </c>
      <c r="B564" s="67" t="s">
        <v>214</v>
      </c>
      <c r="C564" s="68">
        <v>1</v>
      </c>
      <c r="D564" s="68">
        <v>1</v>
      </c>
      <c r="E564" s="68">
        <v>1</v>
      </c>
      <c r="F564" s="67" t="s">
        <v>211</v>
      </c>
      <c r="G564" s="67" t="s">
        <v>56</v>
      </c>
      <c r="H564" s="67" t="s">
        <v>69</v>
      </c>
      <c r="I564" s="35">
        <v>0</v>
      </c>
      <c r="J564" s="35">
        <v>0</v>
      </c>
      <c r="K564" s="35">
        <v>43750</v>
      </c>
      <c r="L564" s="111">
        <v>0</v>
      </c>
      <c r="M564" s="111">
        <v>0</v>
      </c>
      <c r="N564" s="111">
        <v>1000000</v>
      </c>
    </row>
    <row r="565" spans="1:14" s="103" customFormat="1" ht="15" customHeight="1" x14ac:dyDescent="0.25">
      <c r="A565" s="129">
        <v>2019</v>
      </c>
      <c r="B565" s="67" t="s">
        <v>214</v>
      </c>
      <c r="C565" s="68">
        <v>1</v>
      </c>
      <c r="D565" s="68">
        <v>1</v>
      </c>
      <c r="E565" s="68">
        <v>1</v>
      </c>
      <c r="F565" s="67" t="s">
        <v>211</v>
      </c>
      <c r="G565" s="67" t="s">
        <v>57</v>
      </c>
      <c r="H565" s="67" t="s">
        <v>69</v>
      </c>
      <c r="I565" s="35">
        <v>0</v>
      </c>
      <c r="J565" s="35">
        <v>0</v>
      </c>
      <c r="K565" s="35">
        <v>48125</v>
      </c>
      <c r="L565" s="111">
        <v>0</v>
      </c>
      <c r="M565" s="111">
        <v>0</v>
      </c>
      <c r="N565" s="111">
        <v>1000000</v>
      </c>
    </row>
    <row r="566" spans="1:14" s="103" customFormat="1" ht="15" customHeight="1" x14ac:dyDescent="0.25">
      <c r="A566" s="129">
        <v>2019</v>
      </c>
      <c r="B566" s="67" t="s">
        <v>214</v>
      </c>
      <c r="C566" s="68">
        <v>1</v>
      </c>
      <c r="D566" s="68">
        <v>1</v>
      </c>
      <c r="E566" s="68">
        <v>1</v>
      </c>
      <c r="F566" s="67" t="s">
        <v>211</v>
      </c>
      <c r="G566" s="67" t="s">
        <v>58</v>
      </c>
      <c r="H566" s="67" t="s">
        <v>69</v>
      </c>
      <c r="I566" s="35">
        <v>0</v>
      </c>
      <c r="J566" s="35">
        <v>0</v>
      </c>
      <c r="K566" s="35">
        <v>0</v>
      </c>
      <c r="L566" s="111">
        <v>0</v>
      </c>
      <c r="M566" s="111">
        <v>0</v>
      </c>
      <c r="N566" s="111">
        <v>2500000</v>
      </c>
    </row>
    <row r="567" spans="1:14" s="103" customFormat="1" ht="15" customHeight="1" x14ac:dyDescent="0.25">
      <c r="A567" s="129">
        <v>2019</v>
      </c>
      <c r="B567" s="67" t="s">
        <v>214</v>
      </c>
      <c r="C567" s="68">
        <v>1</v>
      </c>
      <c r="D567" s="68">
        <v>1</v>
      </c>
      <c r="E567" s="68">
        <v>0</v>
      </c>
      <c r="F567" s="67" t="s">
        <v>211</v>
      </c>
      <c r="G567" s="67" t="s">
        <v>284</v>
      </c>
      <c r="H567" s="67" t="s">
        <v>59</v>
      </c>
      <c r="I567" s="35">
        <v>0</v>
      </c>
      <c r="J567" s="35">
        <v>0</v>
      </c>
      <c r="K567" s="35">
        <v>1156.25</v>
      </c>
      <c r="L567" s="111">
        <v>0</v>
      </c>
      <c r="M567" s="111">
        <v>0</v>
      </c>
      <c r="N567" s="111">
        <v>300000</v>
      </c>
    </row>
    <row r="568" spans="1:14" s="103" customFormat="1" ht="15" customHeight="1" x14ac:dyDescent="0.25">
      <c r="A568" s="129">
        <v>2019</v>
      </c>
      <c r="B568" s="67" t="s">
        <v>214</v>
      </c>
      <c r="C568" s="68">
        <v>1</v>
      </c>
      <c r="D568" s="68">
        <v>1</v>
      </c>
      <c r="E568" s="68">
        <v>1</v>
      </c>
      <c r="F568" s="67" t="s">
        <v>211</v>
      </c>
      <c r="G568" s="67" t="s">
        <v>60</v>
      </c>
      <c r="H568" s="67" t="s">
        <v>69</v>
      </c>
      <c r="I568" s="35">
        <v>0</v>
      </c>
      <c r="J568" s="35">
        <v>0</v>
      </c>
      <c r="K568" s="35">
        <v>0</v>
      </c>
      <c r="L568" s="111">
        <v>0</v>
      </c>
      <c r="M568" s="111">
        <v>0</v>
      </c>
      <c r="N568" s="111">
        <v>3000000</v>
      </c>
    </row>
    <row r="569" spans="1:14" s="103" customFormat="1" ht="15" customHeight="1" x14ac:dyDescent="0.25">
      <c r="A569" s="66">
        <v>2019</v>
      </c>
      <c r="B569" s="67" t="s">
        <v>214</v>
      </c>
      <c r="C569" s="68">
        <v>1</v>
      </c>
      <c r="D569" s="68">
        <v>1</v>
      </c>
      <c r="E569" s="68">
        <v>1</v>
      </c>
      <c r="F569" s="67" t="s">
        <v>211</v>
      </c>
      <c r="G569" s="67" t="s">
        <v>62</v>
      </c>
      <c r="H569" s="67" t="s">
        <v>69</v>
      </c>
      <c r="I569" s="35">
        <v>0</v>
      </c>
      <c r="J569" s="35">
        <v>0</v>
      </c>
      <c r="K569" s="35">
        <v>12.5</v>
      </c>
      <c r="L569" s="111">
        <v>0</v>
      </c>
      <c r="M569" s="111">
        <v>0</v>
      </c>
      <c r="N569" s="111">
        <v>1000000</v>
      </c>
    </row>
    <row r="570" spans="1:14" s="103" customFormat="1" ht="15" customHeight="1" x14ac:dyDescent="0.25">
      <c r="A570" s="130">
        <v>2019</v>
      </c>
      <c r="B570" s="67" t="s">
        <v>214</v>
      </c>
      <c r="C570" s="68">
        <v>1</v>
      </c>
      <c r="D570" s="68">
        <v>1</v>
      </c>
      <c r="E570" s="68">
        <v>0</v>
      </c>
      <c r="F570" s="67" t="s">
        <v>286</v>
      </c>
      <c r="G570" s="67" t="s">
        <v>202</v>
      </c>
      <c r="H570" s="67" t="s">
        <v>51</v>
      </c>
      <c r="I570" s="35">
        <v>0</v>
      </c>
      <c r="J570" s="35">
        <v>8216.7181700000074</v>
      </c>
      <c r="K570" s="35">
        <v>0</v>
      </c>
      <c r="L570" s="111">
        <v>0</v>
      </c>
      <c r="M570" s="111">
        <v>-8216.7181700000074</v>
      </c>
      <c r="N570" s="111">
        <v>716726.06883</v>
      </c>
    </row>
    <row r="571" spans="1:14" s="103" customFormat="1" ht="15" customHeight="1" x14ac:dyDescent="0.25">
      <c r="A571" s="130">
        <v>2019</v>
      </c>
      <c r="B571" s="67" t="s">
        <v>214</v>
      </c>
      <c r="C571" s="68">
        <v>1</v>
      </c>
      <c r="D571" s="68">
        <v>1</v>
      </c>
      <c r="E571" s="68">
        <v>0</v>
      </c>
      <c r="F571" s="67" t="s">
        <v>213</v>
      </c>
      <c r="G571" s="67" t="s">
        <v>189</v>
      </c>
      <c r="H571" s="67" t="s">
        <v>38</v>
      </c>
      <c r="I571" s="35">
        <v>0</v>
      </c>
      <c r="J571" s="35">
        <v>0</v>
      </c>
      <c r="K571" s="35">
        <v>0</v>
      </c>
      <c r="L571" s="111">
        <v>0</v>
      </c>
      <c r="M571" s="111">
        <v>0</v>
      </c>
      <c r="N571" s="111">
        <v>0</v>
      </c>
    </row>
    <row r="572" spans="1:14" s="103" customFormat="1" ht="15" customHeight="1" x14ac:dyDescent="0.25">
      <c r="A572" s="130">
        <v>2019</v>
      </c>
      <c r="B572" s="67" t="s">
        <v>214</v>
      </c>
      <c r="C572" s="68">
        <v>1</v>
      </c>
      <c r="D572" s="68">
        <v>1</v>
      </c>
      <c r="E572" s="68">
        <v>0</v>
      </c>
      <c r="F572" s="67" t="s">
        <v>213</v>
      </c>
      <c r="G572" s="67" t="s">
        <v>189</v>
      </c>
      <c r="H572" s="67" t="s">
        <v>38</v>
      </c>
      <c r="I572" s="35">
        <v>0</v>
      </c>
      <c r="J572" s="35">
        <v>0</v>
      </c>
      <c r="K572" s="35">
        <v>0</v>
      </c>
      <c r="L572" s="111">
        <v>0</v>
      </c>
      <c r="M572" s="111">
        <v>0</v>
      </c>
      <c r="N572" s="111">
        <v>0</v>
      </c>
    </row>
    <row r="573" spans="1:14" s="103" customFormat="1" ht="15" customHeight="1" x14ac:dyDescent="0.25">
      <c r="A573" s="130">
        <v>2019</v>
      </c>
      <c r="B573" s="67" t="s">
        <v>214</v>
      </c>
      <c r="C573" s="68">
        <v>1</v>
      </c>
      <c r="D573" s="68">
        <v>1</v>
      </c>
      <c r="E573" s="68">
        <v>0</v>
      </c>
      <c r="F573" s="67" t="s">
        <v>213</v>
      </c>
      <c r="G573" s="67" t="s">
        <v>189</v>
      </c>
      <c r="H573" s="67" t="s">
        <v>38</v>
      </c>
      <c r="I573" s="35">
        <v>0</v>
      </c>
      <c r="J573" s="35">
        <v>0</v>
      </c>
      <c r="K573" s="35">
        <v>0</v>
      </c>
      <c r="L573" s="111">
        <v>0</v>
      </c>
      <c r="M573" s="111">
        <v>0</v>
      </c>
      <c r="N573" s="111">
        <v>0</v>
      </c>
    </row>
    <row r="574" spans="1:14" s="103" customFormat="1" ht="15" customHeight="1" x14ac:dyDescent="0.25">
      <c r="A574" s="130">
        <v>2019</v>
      </c>
      <c r="B574" s="67" t="s">
        <v>214</v>
      </c>
      <c r="C574" s="68">
        <v>1</v>
      </c>
      <c r="D574" s="68">
        <v>1</v>
      </c>
      <c r="E574" s="68">
        <v>0</v>
      </c>
      <c r="F574" s="67" t="s">
        <v>213</v>
      </c>
      <c r="G574" s="67" t="s">
        <v>190</v>
      </c>
      <c r="H574" s="67" t="s">
        <v>38</v>
      </c>
      <c r="I574" s="35">
        <v>0</v>
      </c>
      <c r="J574" s="35">
        <v>0</v>
      </c>
      <c r="K574" s="35">
        <v>0</v>
      </c>
      <c r="L574" s="111">
        <v>0</v>
      </c>
      <c r="M574" s="111">
        <v>0</v>
      </c>
      <c r="N574" s="111">
        <v>0</v>
      </c>
    </row>
    <row r="575" spans="1:14" s="103" customFormat="1" ht="15" customHeight="1" x14ac:dyDescent="0.25">
      <c r="A575" s="130">
        <v>2019</v>
      </c>
      <c r="B575" s="67" t="s">
        <v>214</v>
      </c>
      <c r="C575" s="68">
        <v>1</v>
      </c>
      <c r="D575" s="68">
        <v>1</v>
      </c>
      <c r="E575" s="68">
        <v>0</v>
      </c>
      <c r="F575" s="67" t="s">
        <v>213</v>
      </c>
      <c r="G575" s="67" t="s">
        <v>190</v>
      </c>
      <c r="H575" s="67" t="s">
        <v>38</v>
      </c>
      <c r="I575" s="35">
        <v>0</v>
      </c>
      <c r="J575" s="35">
        <v>0</v>
      </c>
      <c r="K575" s="35">
        <v>0</v>
      </c>
      <c r="L575" s="111">
        <v>0</v>
      </c>
      <c r="M575" s="111">
        <v>0</v>
      </c>
      <c r="N575" s="111">
        <v>0</v>
      </c>
    </row>
    <row r="576" spans="1:14" s="103" customFormat="1" ht="15" customHeight="1" x14ac:dyDescent="0.25">
      <c r="A576" s="130">
        <v>2019</v>
      </c>
      <c r="B576" s="67" t="s">
        <v>214</v>
      </c>
      <c r="C576" s="68">
        <v>1</v>
      </c>
      <c r="D576" s="68">
        <v>1</v>
      </c>
      <c r="E576" s="68">
        <v>0</v>
      </c>
      <c r="F576" s="67" t="s">
        <v>213</v>
      </c>
      <c r="G576" s="67" t="s">
        <v>255</v>
      </c>
      <c r="H576" s="67" t="s">
        <v>38</v>
      </c>
      <c r="I576" s="35">
        <v>0</v>
      </c>
      <c r="J576" s="35">
        <v>60794.471119999886</v>
      </c>
      <c r="K576" s="35">
        <v>492.12364000000525</v>
      </c>
      <c r="L576" s="111">
        <v>0</v>
      </c>
      <c r="M576" s="111">
        <v>-60794.471119999886</v>
      </c>
      <c r="N576" s="111">
        <v>0</v>
      </c>
    </row>
    <row r="577" spans="1:14" s="103" customFormat="1" ht="15" customHeight="1" x14ac:dyDescent="0.25">
      <c r="A577" s="130">
        <v>2019</v>
      </c>
      <c r="B577" s="67" t="s">
        <v>214</v>
      </c>
      <c r="C577" s="68">
        <v>1</v>
      </c>
      <c r="D577" s="68">
        <v>1</v>
      </c>
      <c r="E577" s="68">
        <v>0</v>
      </c>
      <c r="F577" s="67" t="s">
        <v>213</v>
      </c>
      <c r="G577" s="67" t="s">
        <v>256</v>
      </c>
      <c r="H577" s="67" t="s">
        <v>38</v>
      </c>
      <c r="I577" s="35">
        <v>0</v>
      </c>
      <c r="J577" s="35">
        <v>19166.666666666279</v>
      </c>
      <c r="K577" s="35">
        <v>1645.9579166666808</v>
      </c>
      <c r="L577" s="111">
        <v>0</v>
      </c>
      <c r="M577" s="111">
        <v>-19166.666666666279</v>
      </c>
      <c r="N577" s="111">
        <v>184166.66666666698</v>
      </c>
    </row>
    <row r="578" spans="1:14" s="103" customFormat="1" ht="15" customHeight="1" x14ac:dyDescent="0.25">
      <c r="A578" s="66">
        <v>2019</v>
      </c>
      <c r="B578" s="67" t="s">
        <v>214</v>
      </c>
      <c r="C578" s="68">
        <v>1</v>
      </c>
      <c r="D578" s="68">
        <v>1</v>
      </c>
      <c r="E578" s="68">
        <v>0</v>
      </c>
      <c r="F578" s="67" t="s">
        <v>213</v>
      </c>
      <c r="G578" s="67" t="s">
        <v>285</v>
      </c>
      <c r="H578" s="67" t="s">
        <v>38</v>
      </c>
      <c r="I578" s="35">
        <v>0</v>
      </c>
      <c r="J578" s="35">
        <v>10000</v>
      </c>
      <c r="K578" s="110">
        <v>114.16666666671517</v>
      </c>
      <c r="L578" s="111">
        <v>0</v>
      </c>
      <c r="M578" s="111">
        <v>-10000</v>
      </c>
      <c r="N578" s="111">
        <v>10000</v>
      </c>
    </row>
    <row r="579" spans="1:14" s="103" customFormat="1" ht="15" customHeight="1" x14ac:dyDescent="0.25">
      <c r="A579" s="66">
        <v>2019</v>
      </c>
      <c r="B579" s="67" t="s">
        <v>214</v>
      </c>
      <c r="C579" s="68">
        <v>1</v>
      </c>
      <c r="D579" s="68">
        <v>0</v>
      </c>
      <c r="E579" s="68">
        <v>0</v>
      </c>
      <c r="F579" s="67" t="s">
        <v>287</v>
      </c>
      <c r="G579" s="67" t="s">
        <v>183</v>
      </c>
      <c r="H579" s="67" t="s">
        <v>17</v>
      </c>
      <c r="I579" s="35">
        <v>0</v>
      </c>
      <c r="J579" s="35">
        <v>0</v>
      </c>
      <c r="K579" s="110">
        <v>0</v>
      </c>
      <c r="L579" s="111">
        <v>0</v>
      </c>
      <c r="M579" s="111">
        <v>-2129.6682000000146</v>
      </c>
      <c r="N579" s="111">
        <v>360426.7206</v>
      </c>
    </row>
    <row r="580" spans="1:14" s="103" customFormat="1" ht="15" customHeight="1" x14ac:dyDescent="0.25">
      <c r="A580" s="129">
        <v>2019</v>
      </c>
      <c r="B580" s="67" t="s">
        <v>214</v>
      </c>
      <c r="C580" s="68">
        <v>1</v>
      </c>
      <c r="D580" s="68">
        <v>0</v>
      </c>
      <c r="E580" s="68">
        <v>0</v>
      </c>
      <c r="F580" s="67" t="s">
        <v>287</v>
      </c>
      <c r="G580" s="67" t="s">
        <v>184</v>
      </c>
      <c r="H580" s="67" t="s">
        <v>17</v>
      </c>
      <c r="I580" s="110">
        <v>0</v>
      </c>
      <c r="J580" s="35">
        <v>0</v>
      </c>
      <c r="K580" s="110">
        <v>0</v>
      </c>
      <c r="L580" s="111">
        <v>0</v>
      </c>
      <c r="M580" s="111">
        <v>-2067.4062354000052</v>
      </c>
      <c r="N580" s="111">
        <v>349889.45675820002</v>
      </c>
    </row>
    <row r="581" spans="1:14" s="103" customFormat="1" ht="15" customHeight="1" x14ac:dyDescent="0.25">
      <c r="A581" s="129">
        <v>2019</v>
      </c>
      <c r="B581" s="67" t="s">
        <v>246</v>
      </c>
      <c r="C581" s="68">
        <v>1</v>
      </c>
      <c r="D581" s="68">
        <v>1</v>
      </c>
      <c r="E581" s="68">
        <v>0</v>
      </c>
      <c r="F581" s="67" t="s">
        <v>281</v>
      </c>
      <c r="G581" s="67" t="s">
        <v>210</v>
      </c>
      <c r="H581" s="67" t="s">
        <v>46</v>
      </c>
      <c r="I581" s="110">
        <v>0</v>
      </c>
      <c r="J581" s="35">
        <v>52631.578950000003</v>
      </c>
      <c r="K581" s="110">
        <v>2168.3894700000001</v>
      </c>
      <c r="L581" s="111">
        <v>0</v>
      </c>
      <c r="M581" s="111">
        <v>0</v>
      </c>
      <c r="N581" s="111">
        <v>52631.5789</v>
      </c>
    </row>
    <row r="582" spans="1:14" s="103" customFormat="1" ht="15" customHeight="1" x14ac:dyDescent="0.25">
      <c r="A582" s="129">
        <v>2019</v>
      </c>
      <c r="B582" s="67" t="s">
        <v>246</v>
      </c>
      <c r="C582" s="68">
        <v>1</v>
      </c>
      <c r="D582" s="68">
        <v>1</v>
      </c>
      <c r="E582" s="68">
        <v>0</v>
      </c>
      <c r="F582" s="67" t="s">
        <v>281</v>
      </c>
      <c r="G582" s="67" t="s">
        <v>210</v>
      </c>
      <c r="H582" s="67" t="s">
        <v>49</v>
      </c>
      <c r="I582" s="110">
        <v>0</v>
      </c>
      <c r="J582" s="35">
        <v>0</v>
      </c>
      <c r="K582" s="110">
        <v>0</v>
      </c>
      <c r="L582" s="111">
        <v>0</v>
      </c>
      <c r="M582" s="111">
        <v>0</v>
      </c>
      <c r="N582" s="111">
        <v>4166.6679999999997</v>
      </c>
    </row>
    <row r="583" spans="1:14" s="103" customFormat="1" ht="15" customHeight="1" x14ac:dyDescent="0.25">
      <c r="A583" s="129">
        <v>2019</v>
      </c>
      <c r="B583" s="67" t="s">
        <v>246</v>
      </c>
      <c r="C583" s="68">
        <v>1</v>
      </c>
      <c r="D583" s="68">
        <v>1</v>
      </c>
      <c r="E583" s="68">
        <v>0</v>
      </c>
      <c r="F583" s="67" t="s">
        <v>281</v>
      </c>
      <c r="G583" s="67" t="s">
        <v>210</v>
      </c>
      <c r="H583" s="67" t="s">
        <v>13</v>
      </c>
      <c r="I583" s="110">
        <v>0</v>
      </c>
      <c r="J583" s="35">
        <v>0</v>
      </c>
      <c r="K583" s="110">
        <v>0</v>
      </c>
      <c r="L583" s="111">
        <v>0</v>
      </c>
      <c r="M583" s="111">
        <v>0</v>
      </c>
      <c r="N583" s="111">
        <v>0</v>
      </c>
    </row>
    <row r="584" spans="1:14" s="103" customFormat="1" ht="15" customHeight="1" x14ac:dyDescent="0.25">
      <c r="A584" s="129">
        <v>2019</v>
      </c>
      <c r="B584" s="67" t="s">
        <v>246</v>
      </c>
      <c r="C584" s="68">
        <v>1</v>
      </c>
      <c r="D584" s="68">
        <v>1</v>
      </c>
      <c r="E584" s="68">
        <v>1</v>
      </c>
      <c r="F584" s="67" t="s">
        <v>282</v>
      </c>
      <c r="G584" s="67" t="s">
        <v>14</v>
      </c>
      <c r="H584" s="67" t="s">
        <v>69</v>
      </c>
      <c r="I584" s="110">
        <v>0</v>
      </c>
      <c r="J584" s="35">
        <v>10898.32857</v>
      </c>
      <c r="K584" s="110">
        <v>7829.8857399999997</v>
      </c>
      <c r="L584" s="111">
        <v>0</v>
      </c>
      <c r="M584" s="111">
        <v>3591.0921800002561</v>
      </c>
      <c r="N584" s="111">
        <v>2753497.1693000002</v>
      </c>
    </row>
    <row r="585" spans="1:14" s="103" customFormat="1" ht="15" customHeight="1" x14ac:dyDescent="0.25">
      <c r="A585" s="129">
        <v>2019</v>
      </c>
      <c r="B585" s="67" t="s">
        <v>246</v>
      </c>
      <c r="C585" s="68">
        <v>1</v>
      </c>
      <c r="D585" s="68">
        <v>1</v>
      </c>
      <c r="E585" s="68">
        <v>0</v>
      </c>
      <c r="F585" s="67" t="s">
        <v>282</v>
      </c>
      <c r="G585" s="67" t="s">
        <v>14</v>
      </c>
      <c r="H585" s="67" t="s">
        <v>15</v>
      </c>
      <c r="I585" s="110">
        <v>0</v>
      </c>
      <c r="J585" s="35">
        <v>0</v>
      </c>
      <c r="K585" s="110">
        <v>0</v>
      </c>
      <c r="L585" s="111">
        <v>0</v>
      </c>
      <c r="M585" s="111">
        <v>0</v>
      </c>
      <c r="N585" s="111">
        <v>0</v>
      </c>
    </row>
    <row r="586" spans="1:14" s="103" customFormat="1" ht="15" customHeight="1" x14ac:dyDescent="0.25">
      <c r="A586" s="129">
        <v>2019</v>
      </c>
      <c r="B586" s="67" t="s">
        <v>246</v>
      </c>
      <c r="C586" s="68">
        <v>1</v>
      </c>
      <c r="D586" s="68">
        <v>1</v>
      </c>
      <c r="E586" s="68">
        <v>0</v>
      </c>
      <c r="F586" s="67" t="s">
        <v>282</v>
      </c>
      <c r="G586" s="67" t="s">
        <v>14</v>
      </c>
      <c r="H586" s="67" t="s">
        <v>46</v>
      </c>
      <c r="I586" s="110">
        <v>0</v>
      </c>
      <c r="J586" s="35">
        <v>0</v>
      </c>
      <c r="K586" s="110">
        <v>0</v>
      </c>
      <c r="L586" s="111">
        <v>0</v>
      </c>
      <c r="M586" s="111">
        <v>0</v>
      </c>
      <c r="N586" s="111">
        <v>368000</v>
      </c>
    </row>
    <row r="587" spans="1:14" s="103" customFormat="1" ht="15" customHeight="1" x14ac:dyDescent="0.25">
      <c r="A587" s="129">
        <v>2019</v>
      </c>
      <c r="B587" s="67" t="s">
        <v>246</v>
      </c>
      <c r="C587" s="68">
        <v>1</v>
      </c>
      <c r="D587" s="68">
        <v>1</v>
      </c>
      <c r="E587" s="68">
        <v>0</v>
      </c>
      <c r="F587" s="67" t="s">
        <v>282</v>
      </c>
      <c r="G587" s="67" t="s">
        <v>14</v>
      </c>
      <c r="H587" s="67" t="s">
        <v>61</v>
      </c>
      <c r="I587" s="110">
        <v>0</v>
      </c>
      <c r="J587" s="35">
        <v>0</v>
      </c>
      <c r="K587" s="110">
        <v>0</v>
      </c>
      <c r="L587" s="111">
        <v>0</v>
      </c>
      <c r="M587" s="111">
        <v>0</v>
      </c>
      <c r="N587" s="111">
        <v>33499.906340000001</v>
      </c>
    </row>
    <row r="588" spans="1:14" s="103" customFormat="1" ht="15" customHeight="1" x14ac:dyDescent="0.25">
      <c r="A588" s="129">
        <v>2019</v>
      </c>
      <c r="B588" s="67" t="s">
        <v>246</v>
      </c>
      <c r="C588" s="68">
        <v>1</v>
      </c>
      <c r="D588" s="68">
        <v>1</v>
      </c>
      <c r="E588" s="68">
        <v>0</v>
      </c>
      <c r="F588" s="67" t="s">
        <v>282</v>
      </c>
      <c r="G588" s="67" t="s">
        <v>14</v>
      </c>
      <c r="H588" s="67" t="s">
        <v>49</v>
      </c>
      <c r="I588" s="110">
        <v>0</v>
      </c>
      <c r="J588" s="35">
        <v>0</v>
      </c>
      <c r="K588" s="110">
        <v>0</v>
      </c>
      <c r="L588" s="111">
        <v>0</v>
      </c>
      <c r="M588" s="111">
        <v>0</v>
      </c>
      <c r="N588" s="111">
        <v>92856.506129999994</v>
      </c>
    </row>
    <row r="589" spans="1:14" s="103" customFormat="1" ht="15" customHeight="1" x14ac:dyDescent="0.25">
      <c r="A589" s="129">
        <v>2019</v>
      </c>
      <c r="B589" s="67" t="s">
        <v>246</v>
      </c>
      <c r="C589" s="68">
        <v>1</v>
      </c>
      <c r="D589" s="68">
        <v>1</v>
      </c>
      <c r="E589" s="68">
        <v>1</v>
      </c>
      <c r="F589" s="67" t="s">
        <v>87</v>
      </c>
      <c r="G589" s="67" t="s">
        <v>283</v>
      </c>
      <c r="H589" s="67" t="s">
        <v>69</v>
      </c>
      <c r="I589" s="110">
        <v>0</v>
      </c>
      <c r="J589" s="35">
        <v>64440.101049999997</v>
      </c>
      <c r="K589" s="110">
        <v>22229.596549999998</v>
      </c>
      <c r="L589" s="111">
        <v>0</v>
      </c>
      <c r="M589" s="111">
        <v>6153.4970100003411</v>
      </c>
      <c r="N589" s="111">
        <v>6232098.23575</v>
      </c>
    </row>
    <row r="590" spans="1:14" s="103" customFormat="1" ht="15" customHeight="1" x14ac:dyDescent="0.25">
      <c r="A590" s="129">
        <v>2019</v>
      </c>
      <c r="B590" s="67" t="s">
        <v>246</v>
      </c>
      <c r="C590" s="68">
        <v>1</v>
      </c>
      <c r="D590" s="68">
        <v>1</v>
      </c>
      <c r="E590" s="68">
        <v>0</v>
      </c>
      <c r="F590" s="67" t="s">
        <v>87</v>
      </c>
      <c r="G590" s="67" t="s">
        <v>283</v>
      </c>
      <c r="H590" s="67" t="s">
        <v>47</v>
      </c>
      <c r="I590" s="110">
        <v>0</v>
      </c>
      <c r="J590" s="35">
        <v>5220.3159699999997</v>
      </c>
      <c r="K590" s="110">
        <v>3857.1699199999998</v>
      </c>
      <c r="L590" s="111">
        <v>0</v>
      </c>
      <c r="M590" s="111">
        <v>-1.0913936421275139E-11</v>
      </c>
      <c r="N590" s="111">
        <v>99186.003589999993</v>
      </c>
    </row>
    <row r="591" spans="1:14" s="103" customFormat="1" ht="15" customHeight="1" x14ac:dyDescent="0.25">
      <c r="A591" s="129">
        <v>2019</v>
      </c>
      <c r="B591" s="67" t="s">
        <v>246</v>
      </c>
      <c r="C591" s="68">
        <v>1</v>
      </c>
      <c r="D591" s="68">
        <v>1</v>
      </c>
      <c r="E591" s="68">
        <v>0</v>
      </c>
      <c r="F591" s="67" t="s">
        <v>87</v>
      </c>
      <c r="G591" s="67" t="s">
        <v>283</v>
      </c>
      <c r="H591" s="67" t="s">
        <v>9</v>
      </c>
      <c r="I591" s="110">
        <v>0</v>
      </c>
      <c r="J591" s="35">
        <v>0</v>
      </c>
      <c r="K591" s="110">
        <v>0</v>
      </c>
      <c r="L591" s="111">
        <v>0</v>
      </c>
      <c r="M591" s="111">
        <v>0</v>
      </c>
      <c r="N591" s="111">
        <v>0</v>
      </c>
    </row>
    <row r="592" spans="1:14" s="103" customFormat="1" ht="15" customHeight="1" x14ac:dyDescent="0.25">
      <c r="A592" s="129">
        <v>2019</v>
      </c>
      <c r="B592" s="67" t="s">
        <v>246</v>
      </c>
      <c r="C592" s="68">
        <v>1</v>
      </c>
      <c r="D592" s="68">
        <v>0</v>
      </c>
      <c r="E592" s="68">
        <v>0</v>
      </c>
      <c r="F592" s="67" t="s">
        <v>87</v>
      </c>
      <c r="G592" s="67" t="s">
        <v>283</v>
      </c>
      <c r="H592" s="67" t="s">
        <v>17</v>
      </c>
      <c r="I592" s="110">
        <v>0</v>
      </c>
      <c r="J592" s="35">
        <v>0</v>
      </c>
      <c r="K592" s="110">
        <v>0</v>
      </c>
      <c r="L592" s="111">
        <v>0</v>
      </c>
      <c r="M592" s="111">
        <v>0</v>
      </c>
      <c r="N592" s="111">
        <v>0</v>
      </c>
    </row>
    <row r="593" spans="1:14" s="103" customFormat="1" ht="15" customHeight="1" x14ac:dyDescent="0.25">
      <c r="A593" s="129">
        <v>2019</v>
      </c>
      <c r="B593" s="67" t="s">
        <v>246</v>
      </c>
      <c r="C593" s="68">
        <v>1</v>
      </c>
      <c r="D593" s="68">
        <v>1</v>
      </c>
      <c r="E593" s="68">
        <v>1</v>
      </c>
      <c r="F593" s="67" t="s">
        <v>87</v>
      </c>
      <c r="G593" s="67" t="s">
        <v>283</v>
      </c>
      <c r="H593" s="67" t="s">
        <v>16</v>
      </c>
      <c r="I593" s="110">
        <v>0</v>
      </c>
      <c r="J593" s="35">
        <v>0</v>
      </c>
      <c r="K593" s="110">
        <v>0</v>
      </c>
      <c r="L593" s="111">
        <v>0</v>
      </c>
      <c r="M593" s="111">
        <v>39.775489999999991</v>
      </c>
      <c r="N593" s="111">
        <v>1908.4686200000001</v>
      </c>
    </row>
    <row r="594" spans="1:14" s="103" customFormat="1" ht="15" customHeight="1" x14ac:dyDescent="0.25">
      <c r="A594" s="129">
        <v>2019</v>
      </c>
      <c r="B594" s="67" t="s">
        <v>246</v>
      </c>
      <c r="C594" s="68">
        <v>1</v>
      </c>
      <c r="D594" s="68">
        <v>1</v>
      </c>
      <c r="E594" s="68">
        <v>0</v>
      </c>
      <c r="F594" s="67" t="s">
        <v>87</v>
      </c>
      <c r="G594" s="67" t="s">
        <v>283</v>
      </c>
      <c r="H594" s="67" t="s">
        <v>18</v>
      </c>
      <c r="I594" s="110">
        <v>0</v>
      </c>
      <c r="J594" s="35">
        <v>0</v>
      </c>
      <c r="K594" s="110">
        <v>0</v>
      </c>
      <c r="L594" s="111">
        <v>0</v>
      </c>
      <c r="M594" s="111">
        <v>0</v>
      </c>
      <c r="N594" s="111">
        <v>0</v>
      </c>
    </row>
    <row r="595" spans="1:14" s="103" customFormat="1" ht="15" customHeight="1" x14ac:dyDescent="0.25">
      <c r="A595" s="129">
        <v>2019</v>
      </c>
      <c r="B595" s="67" t="s">
        <v>246</v>
      </c>
      <c r="C595" s="68">
        <v>1</v>
      </c>
      <c r="D595" s="68">
        <v>1</v>
      </c>
      <c r="E595" s="68">
        <v>0</v>
      </c>
      <c r="F595" s="67" t="s">
        <v>87</v>
      </c>
      <c r="G595" s="67" t="s">
        <v>283</v>
      </c>
      <c r="H595" s="67" t="s">
        <v>19</v>
      </c>
      <c r="I595" s="110">
        <v>0</v>
      </c>
      <c r="J595" s="35">
        <v>0</v>
      </c>
      <c r="K595" s="110">
        <v>0</v>
      </c>
      <c r="L595" s="111">
        <v>0</v>
      </c>
      <c r="M595" s="111">
        <v>12.567840000000047</v>
      </c>
      <c r="N595" s="111">
        <v>603.01769999999999</v>
      </c>
    </row>
    <row r="596" spans="1:14" s="103" customFormat="1" ht="15" customHeight="1" x14ac:dyDescent="0.25">
      <c r="A596" s="129">
        <v>2019</v>
      </c>
      <c r="B596" s="67" t="s">
        <v>246</v>
      </c>
      <c r="C596" s="68">
        <v>1</v>
      </c>
      <c r="D596" s="68">
        <v>1</v>
      </c>
      <c r="E596" s="68">
        <v>0</v>
      </c>
      <c r="F596" s="67" t="s">
        <v>87</v>
      </c>
      <c r="G596" s="67" t="s">
        <v>283</v>
      </c>
      <c r="H596" s="67" t="s">
        <v>70</v>
      </c>
      <c r="I596" s="110">
        <v>0</v>
      </c>
      <c r="J596" s="35">
        <v>479.60320000000002</v>
      </c>
      <c r="K596" s="110">
        <v>230.36680999999999</v>
      </c>
      <c r="L596" s="111">
        <v>0</v>
      </c>
      <c r="M596" s="111">
        <v>345.50554000000056</v>
      </c>
      <c r="N596" s="111">
        <v>105057.5555</v>
      </c>
    </row>
    <row r="597" spans="1:14" s="103" customFormat="1" ht="15" customHeight="1" x14ac:dyDescent="0.25">
      <c r="A597" s="129">
        <v>2019</v>
      </c>
      <c r="B597" s="67" t="s">
        <v>246</v>
      </c>
      <c r="C597" s="68">
        <v>1</v>
      </c>
      <c r="D597" s="68">
        <v>1</v>
      </c>
      <c r="E597" s="68">
        <v>0</v>
      </c>
      <c r="F597" s="67" t="s">
        <v>87</v>
      </c>
      <c r="G597" s="67" t="s">
        <v>283</v>
      </c>
      <c r="H597" s="67" t="s">
        <v>20</v>
      </c>
      <c r="I597" s="110">
        <v>0</v>
      </c>
      <c r="J597" s="35">
        <v>0</v>
      </c>
      <c r="K597" s="110">
        <v>0</v>
      </c>
      <c r="L597" s="111">
        <v>0</v>
      </c>
      <c r="M597" s="111">
        <v>0</v>
      </c>
      <c r="N597" s="111">
        <v>21865.82358</v>
      </c>
    </row>
    <row r="598" spans="1:14" s="103" customFormat="1" ht="15" customHeight="1" x14ac:dyDescent="0.25">
      <c r="A598" s="129">
        <v>2019</v>
      </c>
      <c r="B598" s="67" t="s">
        <v>246</v>
      </c>
      <c r="C598" s="68">
        <v>1</v>
      </c>
      <c r="D598" s="68">
        <v>1</v>
      </c>
      <c r="E598" s="68">
        <v>0</v>
      </c>
      <c r="F598" s="67" t="s">
        <v>87</v>
      </c>
      <c r="G598" s="67" t="s">
        <v>283</v>
      </c>
      <c r="H598" s="67" t="s">
        <v>21</v>
      </c>
      <c r="I598" s="110">
        <v>0</v>
      </c>
      <c r="J598" s="35">
        <v>1236.1665499999999</v>
      </c>
      <c r="K598" s="110">
        <v>419.14512999999999</v>
      </c>
      <c r="L598" s="111">
        <v>0</v>
      </c>
      <c r="M598" s="111">
        <v>1624.2389400000011</v>
      </c>
      <c r="N598" s="111">
        <v>68357.783970000004</v>
      </c>
    </row>
    <row r="599" spans="1:14" s="103" customFormat="1" ht="15" customHeight="1" x14ac:dyDescent="0.25">
      <c r="A599" s="129">
        <v>2019</v>
      </c>
      <c r="B599" s="67" t="s">
        <v>246</v>
      </c>
      <c r="C599" s="68">
        <v>1</v>
      </c>
      <c r="D599" s="68">
        <v>1</v>
      </c>
      <c r="E599" s="68">
        <v>0</v>
      </c>
      <c r="F599" s="67" t="s">
        <v>87</v>
      </c>
      <c r="G599" s="67" t="s">
        <v>283</v>
      </c>
      <c r="H599" s="67" t="s">
        <v>10</v>
      </c>
      <c r="I599" s="110">
        <v>0</v>
      </c>
      <c r="J599" s="35">
        <v>0</v>
      </c>
      <c r="K599" s="110">
        <v>0</v>
      </c>
      <c r="L599" s="111">
        <v>0</v>
      </c>
      <c r="M599" s="111">
        <v>0</v>
      </c>
      <c r="N599" s="111">
        <v>24009.582190000001</v>
      </c>
    </row>
    <row r="600" spans="1:14" s="103" customFormat="1" ht="15" customHeight="1" x14ac:dyDescent="0.25">
      <c r="A600" s="129">
        <v>2019</v>
      </c>
      <c r="B600" s="67" t="s">
        <v>246</v>
      </c>
      <c r="C600" s="68">
        <v>1</v>
      </c>
      <c r="D600" s="68">
        <v>1</v>
      </c>
      <c r="E600" s="68">
        <v>0</v>
      </c>
      <c r="F600" s="67" t="s">
        <v>87</v>
      </c>
      <c r="G600" s="67" t="s">
        <v>283</v>
      </c>
      <c r="H600" s="67" t="s">
        <v>30</v>
      </c>
      <c r="I600" s="110">
        <v>0</v>
      </c>
      <c r="J600" s="35">
        <v>0</v>
      </c>
      <c r="K600" s="110">
        <v>0</v>
      </c>
      <c r="L600" s="111">
        <v>0</v>
      </c>
      <c r="M600" s="111">
        <v>0</v>
      </c>
      <c r="N600" s="111">
        <v>44807.770920000003</v>
      </c>
    </row>
    <row r="601" spans="1:14" s="103" customFormat="1" ht="15" customHeight="1" x14ac:dyDescent="0.25">
      <c r="A601" s="129">
        <v>2019</v>
      </c>
      <c r="B601" s="67" t="s">
        <v>246</v>
      </c>
      <c r="C601" s="68">
        <v>1</v>
      </c>
      <c r="D601" s="68">
        <v>1</v>
      </c>
      <c r="E601" s="68">
        <v>0</v>
      </c>
      <c r="F601" s="67" t="s">
        <v>87</v>
      </c>
      <c r="G601" s="67" t="s">
        <v>283</v>
      </c>
      <c r="H601" s="67" t="s">
        <v>50</v>
      </c>
      <c r="I601" s="110">
        <v>0</v>
      </c>
      <c r="J601" s="35">
        <v>0</v>
      </c>
      <c r="K601" s="110">
        <v>8.9542699999999993</v>
      </c>
      <c r="L601" s="111">
        <v>0</v>
      </c>
      <c r="M601" s="111">
        <v>49.769999999999982</v>
      </c>
      <c r="N601" s="111">
        <v>2388.0149999999999</v>
      </c>
    </row>
    <row r="602" spans="1:14" s="103" customFormat="1" ht="15" customHeight="1" x14ac:dyDescent="0.25">
      <c r="A602" s="129">
        <v>2019</v>
      </c>
      <c r="B602" s="67" t="s">
        <v>246</v>
      </c>
      <c r="C602" s="68">
        <v>1</v>
      </c>
      <c r="D602" s="68">
        <v>1</v>
      </c>
      <c r="E602" s="68">
        <v>1</v>
      </c>
      <c r="F602" s="67" t="s">
        <v>209</v>
      </c>
      <c r="G602" s="67" t="s">
        <v>2</v>
      </c>
      <c r="H602" s="67" t="s">
        <v>69</v>
      </c>
      <c r="I602" s="110">
        <v>0</v>
      </c>
      <c r="J602" s="35">
        <v>0</v>
      </c>
      <c r="K602" s="110">
        <v>0</v>
      </c>
      <c r="L602" s="111">
        <v>0</v>
      </c>
      <c r="M602" s="111">
        <v>0</v>
      </c>
      <c r="N602" s="111">
        <v>1533.10079</v>
      </c>
    </row>
    <row r="603" spans="1:14" s="103" customFormat="1" ht="15" customHeight="1" x14ac:dyDescent="0.25">
      <c r="A603" s="129">
        <v>2019</v>
      </c>
      <c r="B603" s="67" t="s">
        <v>246</v>
      </c>
      <c r="C603" s="68">
        <v>1</v>
      </c>
      <c r="D603" s="68">
        <v>1</v>
      </c>
      <c r="E603" s="68">
        <v>1</v>
      </c>
      <c r="F603" s="67" t="s">
        <v>209</v>
      </c>
      <c r="G603" s="67" t="s">
        <v>8</v>
      </c>
      <c r="H603" s="67" t="s">
        <v>69</v>
      </c>
      <c r="I603" s="110">
        <v>0</v>
      </c>
      <c r="J603" s="35">
        <v>0</v>
      </c>
      <c r="K603" s="110">
        <v>0</v>
      </c>
      <c r="L603" s="111">
        <v>0</v>
      </c>
      <c r="M603" s="111">
        <v>495.35886000000028</v>
      </c>
      <c r="N603" s="111">
        <v>38986.97047</v>
      </c>
    </row>
    <row r="604" spans="1:14" s="103" customFormat="1" ht="15" customHeight="1" x14ac:dyDescent="0.25">
      <c r="A604" s="129">
        <v>2019</v>
      </c>
      <c r="B604" s="67" t="s">
        <v>246</v>
      </c>
      <c r="C604" s="68">
        <v>1</v>
      </c>
      <c r="D604" s="68">
        <v>1</v>
      </c>
      <c r="E604" s="68">
        <v>1</v>
      </c>
      <c r="F604" s="67" t="s">
        <v>209</v>
      </c>
      <c r="G604" s="67" t="s">
        <v>7</v>
      </c>
      <c r="H604" s="67" t="s">
        <v>69</v>
      </c>
      <c r="I604" s="110">
        <v>0</v>
      </c>
      <c r="J604" s="35">
        <v>0</v>
      </c>
      <c r="K604" s="110">
        <v>0</v>
      </c>
      <c r="L604" s="111">
        <v>0</v>
      </c>
      <c r="M604" s="111">
        <v>0</v>
      </c>
      <c r="N604" s="111">
        <v>368800</v>
      </c>
    </row>
    <row r="605" spans="1:14" s="103" customFormat="1" ht="15" customHeight="1" x14ac:dyDescent="0.25">
      <c r="A605" s="129">
        <v>2019</v>
      </c>
      <c r="B605" s="67" t="s">
        <v>246</v>
      </c>
      <c r="C605" s="68">
        <v>1</v>
      </c>
      <c r="D605" s="68">
        <v>1</v>
      </c>
      <c r="E605" s="68">
        <v>1</v>
      </c>
      <c r="F605" s="67" t="s">
        <v>209</v>
      </c>
      <c r="G605" s="67" t="s">
        <v>63</v>
      </c>
      <c r="H605" s="67" t="s">
        <v>69</v>
      </c>
      <c r="I605" s="110">
        <v>0</v>
      </c>
      <c r="J605" s="35">
        <v>0</v>
      </c>
      <c r="K605" s="110">
        <v>0</v>
      </c>
      <c r="L605" s="111">
        <v>0</v>
      </c>
      <c r="M605" s="111">
        <v>6124.887999999919</v>
      </c>
      <c r="N605" s="111">
        <v>652939.36399999994</v>
      </c>
    </row>
    <row r="606" spans="1:14" s="103" customFormat="1" ht="15" customHeight="1" x14ac:dyDescent="0.25">
      <c r="A606" s="129">
        <v>2019</v>
      </c>
      <c r="B606" s="67" t="s">
        <v>246</v>
      </c>
      <c r="C606" s="68">
        <v>1</v>
      </c>
      <c r="D606" s="68">
        <v>1</v>
      </c>
      <c r="E606" s="68">
        <v>1</v>
      </c>
      <c r="F606" s="67" t="s">
        <v>211</v>
      </c>
      <c r="G606" s="67" t="s">
        <v>71</v>
      </c>
      <c r="H606" s="67" t="s">
        <v>69</v>
      </c>
      <c r="I606" s="110">
        <v>0</v>
      </c>
      <c r="J606" s="35">
        <v>0</v>
      </c>
      <c r="K606" s="110">
        <v>23.319310000000002</v>
      </c>
      <c r="L606" s="111">
        <v>0</v>
      </c>
      <c r="M606" s="111">
        <v>0</v>
      </c>
      <c r="N606" s="111">
        <v>12343</v>
      </c>
    </row>
    <row r="607" spans="1:14" s="103" customFormat="1" ht="15" customHeight="1" x14ac:dyDescent="0.25">
      <c r="A607" s="129">
        <v>2019</v>
      </c>
      <c r="B607" s="67" t="s">
        <v>246</v>
      </c>
      <c r="C607" s="68">
        <v>1</v>
      </c>
      <c r="D607" s="68">
        <v>1</v>
      </c>
      <c r="E607" s="68">
        <v>1</v>
      </c>
      <c r="F607" s="67" t="s">
        <v>211</v>
      </c>
      <c r="G607" s="67" t="s">
        <v>73</v>
      </c>
      <c r="H607" s="67" t="s">
        <v>69</v>
      </c>
      <c r="I607" s="110">
        <v>0</v>
      </c>
      <c r="J607" s="35">
        <v>0</v>
      </c>
      <c r="K607" s="110">
        <v>0</v>
      </c>
      <c r="L607" s="111">
        <v>0</v>
      </c>
      <c r="M607" s="111">
        <v>0</v>
      </c>
      <c r="N607" s="111">
        <v>50183</v>
      </c>
    </row>
    <row r="608" spans="1:14" s="103" customFormat="1" ht="15" customHeight="1" x14ac:dyDescent="0.25">
      <c r="A608" s="129">
        <v>2019</v>
      </c>
      <c r="B608" s="67" t="s">
        <v>246</v>
      </c>
      <c r="C608" s="68">
        <v>1</v>
      </c>
      <c r="D608" s="68">
        <v>1</v>
      </c>
      <c r="E608" s="68">
        <v>1</v>
      </c>
      <c r="F608" s="67" t="s">
        <v>211</v>
      </c>
      <c r="G608" s="67" t="s">
        <v>86</v>
      </c>
      <c r="H608" s="67" t="s">
        <v>69</v>
      </c>
      <c r="I608" s="110">
        <v>0</v>
      </c>
      <c r="J608" s="35">
        <v>0</v>
      </c>
      <c r="K608" s="110">
        <v>0</v>
      </c>
      <c r="L608" s="111">
        <v>0</v>
      </c>
      <c r="M608" s="111">
        <v>0</v>
      </c>
      <c r="N608" s="111">
        <v>0</v>
      </c>
    </row>
    <row r="609" spans="1:14" s="103" customFormat="1" ht="15" customHeight="1" x14ac:dyDescent="0.25">
      <c r="A609" s="129">
        <v>2019</v>
      </c>
      <c r="B609" s="67" t="s">
        <v>246</v>
      </c>
      <c r="C609" s="68">
        <v>1</v>
      </c>
      <c r="D609" s="68">
        <v>1</v>
      </c>
      <c r="E609" s="68">
        <v>1</v>
      </c>
      <c r="F609" s="67" t="s">
        <v>209</v>
      </c>
      <c r="G609" s="67" t="s">
        <v>5</v>
      </c>
      <c r="H609" s="67" t="s">
        <v>69</v>
      </c>
      <c r="I609" s="110">
        <v>0</v>
      </c>
      <c r="J609" s="35">
        <v>33303.139439999999</v>
      </c>
      <c r="K609" s="110">
        <v>29556.410390000001</v>
      </c>
      <c r="L609" s="111">
        <v>1043.5466699999999</v>
      </c>
      <c r="M609" s="111">
        <v>17.557949999289121</v>
      </c>
      <c r="N609" s="111">
        <v>5251277.5543099996</v>
      </c>
    </row>
    <row r="610" spans="1:14" s="103" customFormat="1" ht="15" customHeight="1" x14ac:dyDescent="0.25">
      <c r="A610" s="129">
        <v>2019</v>
      </c>
      <c r="B610" s="67" t="s">
        <v>246</v>
      </c>
      <c r="C610" s="68">
        <v>1</v>
      </c>
      <c r="D610" s="68">
        <v>1</v>
      </c>
      <c r="E610" s="68">
        <v>0</v>
      </c>
      <c r="F610" s="67" t="s">
        <v>209</v>
      </c>
      <c r="G610" s="67" t="s">
        <v>5</v>
      </c>
      <c r="H610" s="67" t="s">
        <v>9</v>
      </c>
      <c r="I610" s="110">
        <v>0</v>
      </c>
      <c r="J610" s="35">
        <v>220.46438000000001</v>
      </c>
      <c r="K610" s="110">
        <v>55.987920000000003</v>
      </c>
      <c r="L610" s="111">
        <v>0</v>
      </c>
      <c r="M610" s="111">
        <v>-1.2505552149377763E-12</v>
      </c>
      <c r="N610" s="111">
        <v>23361.689149999998</v>
      </c>
    </row>
    <row r="611" spans="1:14" s="103" customFormat="1" ht="15" customHeight="1" x14ac:dyDescent="0.25">
      <c r="A611" s="129">
        <v>2019</v>
      </c>
      <c r="B611" s="67" t="s">
        <v>246</v>
      </c>
      <c r="C611" s="68">
        <v>1</v>
      </c>
      <c r="D611" s="68">
        <v>0</v>
      </c>
      <c r="E611" s="68">
        <v>0</v>
      </c>
      <c r="F611" s="67" t="s">
        <v>209</v>
      </c>
      <c r="G611" s="67" t="s">
        <v>5</v>
      </c>
      <c r="H611" s="67" t="s">
        <v>22</v>
      </c>
      <c r="I611" s="110">
        <v>0</v>
      </c>
      <c r="J611" s="35">
        <v>0</v>
      </c>
      <c r="K611" s="110">
        <v>0</v>
      </c>
      <c r="L611" s="111">
        <v>0</v>
      </c>
      <c r="M611" s="111">
        <v>0</v>
      </c>
      <c r="N611" s="111">
        <v>983.12721999999997</v>
      </c>
    </row>
    <row r="612" spans="1:14" s="103" customFormat="1" ht="15" customHeight="1" x14ac:dyDescent="0.25">
      <c r="A612" s="129">
        <v>2019</v>
      </c>
      <c r="B612" s="67" t="s">
        <v>246</v>
      </c>
      <c r="C612" s="68">
        <v>1</v>
      </c>
      <c r="D612" s="68">
        <v>0</v>
      </c>
      <c r="E612" s="68">
        <v>0</v>
      </c>
      <c r="F612" s="67" t="s">
        <v>209</v>
      </c>
      <c r="G612" s="67" t="s">
        <v>5</v>
      </c>
      <c r="H612" s="67" t="s">
        <v>23</v>
      </c>
      <c r="I612" s="110">
        <v>0</v>
      </c>
      <c r="J612" s="35">
        <v>0</v>
      </c>
      <c r="K612" s="110">
        <v>0</v>
      </c>
      <c r="L612" s="111">
        <v>0</v>
      </c>
      <c r="M612" s="111">
        <v>0</v>
      </c>
      <c r="N612" s="111">
        <v>0</v>
      </c>
    </row>
    <row r="613" spans="1:14" s="103" customFormat="1" ht="15" customHeight="1" x14ac:dyDescent="0.25">
      <c r="A613" s="129">
        <v>2019</v>
      </c>
      <c r="B613" s="67" t="s">
        <v>246</v>
      </c>
      <c r="C613" s="68">
        <v>1</v>
      </c>
      <c r="D613" s="68">
        <v>0</v>
      </c>
      <c r="E613" s="68">
        <v>0</v>
      </c>
      <c r="F613" s="67" t="s">
        <v>209</v>
      </c>
      <c r="G613" s="67" t="s">
        <v>5</v>
      </c>
      <c r="H613" s="67" t="s">
        <v>24</v>
      </c>
      <c r="I613" s="110">
        <v>0</v>
      </c>
      <c r="J613" s="35">
        <v>0</v>
      </c>
      <c r="K613" s="110">
        <v>0</v>
      </c>
      <c r="L613" s="111">
        <v>0</v>
      </c>
      <c r="M613" s="111">
        <v>0</v>
      </c>
      <c r="N613" s="111">
        <v>0</v>
      </c>
    </row>
    <row r="614" spans="1:14" s="103" customFormat="1" ht="15" customHeight="1" x14ac:dyDescent="0.25">
      <c r="A614" s="129">
        <v>2019</v>
      </c>
      <c r="B614" s="67" t="s">
        <v>246</v>
      </c>
      <c r="C614" s="68">
        <v>1</v>
      </c>
      <c r="D614" s="68">
        <v>1</v>
      </c>
      <c r="E614" s="68">
        <v>0</v>
      </c>
      <c r="F614" s="67" t="s">
        <v>209</v>
      </c>
      <c r="G614" s="67" t="s">
        <v>5</v>
      </c>
      <c r="H614" s="67" t="s">
        <v>30</v>
      </c>
      <c r="I614" s="110">
        <v>0</v>
      </c>
      <c r="J614" s="35">
        <v>2744.4440800000002</v>
      </c>
      <c r="K614" s="110">
        <v>1683.0441599999999</v>
      </c>
      <c r="L614" s="111">
        <v>0</v>
      </c>
      <c r="M614" s="111">
        <v>0</v>
      </c>
      <c r="N614" s="111">
        <v>75962.544179999997</v>
      </c>
    </row>
    <row r="615" spans="1:14" s="103" customFormat="1" ht="15" customHeight="1" x14ac:dyDescent="0.25">
      <c r="A615" s="129">
        <v>2019</v>
      </c>
      <c r="B615" s="67" t="s">
        <v>246</v>
      </c>
      <c r="C615" s="68">
        <v>1</v>
      </c>
      <c r="D615" s="68">
        <v>1</v>
      </c>
      <c r="E615" s="68">
        <v>0</v>
      </c>
      <c r="F615" s="67" t="s">
        <v>209</v>
      </c>
      <c r="G615" s="67" t="s">
        <v>5</v>
      </c>
      <c r="H615" s="67" t="s">
        <v>25</v>
      </c>
      <c r="I615" s="110">
        <v>0</v>
      </c>
      <c r="J615" s="35">
        <v>1632.79357</v>
      </c>
      <c r="K615" s="110">
        <v>957.21963000000005</v>
      </c>
      <c r="L615" s="111">
        <v>0</v>
      </c>
      <c r="M615" s="111">
        <v>0</v>
      </c>
      <c r="N615" s="111">
        <v>42102.525600000001</v>
      </c>
    </row>
    <row r="616" spans="1:14" s="103" customFormat="1" ht="15" customHeight="1" x14ac:dyDescent="0.25">
      <c r="A616" s="129">
        <v>2019</v>
      </c>
      <c r="B616" s="67" t="s">
        <v>246</v>
      </c>
      <c r="C616" s="68">
        <v>1</v>
      </c>
      <c r="D616" s="68">
        <v>1</v>
      </c>
      <c r="E616" s="68">
        <v>0</v>
      </c>
      <c r="F616" s="67" t="s">
        <v>209</v>
      </c>
      <c r="G616" s="67" t="s">
        <v>5</v>
      </c>
      <c r="H616" s="67" t="s">
        <v>70</v>
      </c>
      <c r="I616" s="110">
        <v>0</v>
      </c>
      <c r="J616" s="35">
        <v>0</v>
      </c>
      <c r="K616" s="110">
        <v>0</v>
      </c>
      <c r="L616" s="111">
        <v>0</v>
      </c>
      <c r="M616" s="111">
        <v>0</v>
      </c>
      <c r="N616" s="111">
        <v>1434.8562400000001</v>
      </c>
    </row>
    <row r="617" spans="1:14" s="103" customFormat="1" ht="15" customHeight="1" x14ac:dyDescent="0.25">
      <c r="A617" s="129">
        <v>2019</v>
      </c>
      <c r="B617" s="67" t="s">
        <v>246</v>
      </c>
      <c r="C617" s="68">
        <v>1</v>
      </c>
      <c r="D617" s="68">
        <v>1</v>
      </c>
      <c r="E617" s="68">
        <v>1</v>
      </c>
      <c r="F617" s="67" t="s">
        <v>209</v>
      </c>
      <c r="G617" s="67" t="s">
        <v>5</v>
      </c>
      <c r="H617" s="67" t="s">
        <v>26</v>
      </c>
      <c r="I617" s="110">
        <v>0</v>
      </c>
      <c r="J617" s="35">
        <v>0</v>
      </c>
      <c r="K617" s="110">
        <v>0</v>
      </c>
      <c r="L617" s="111">
        <v>0</v>
      </c>
      <c r="M617" s="111">
        <v>7.9999999999999776E-5</v>
      </c>
      <c r="N617" s="111">
        <v>3.7299999999999998E-3</v>
      </c>
    </row>
    <row r="618" spans="1:14" s="103" customFormat="1" ht="15" customHeight="1" x14ac:dyDescent="0.25">
      <c r="A618" s="129">
        <v>2019</v>
      </c>
      <c r="B618" s="67" t="s">
        <v>246</v>
      </c>
      <c r="C618" s="68">
        <v>1</v>
      </c>
      <c r="D618" s="68">
        <v>1</v>
      </c>
      <c r="E618" s="68">
        <v>1</v>
      </c>
      <c r="F618" s="67" t="s">
        <v>209</v>
      </c>
      <c r="G618" s="67" t="s">
        <v>5</v>
      </c>
      <c r="H618" s="67" t="s">
        <v>27</v>
      </c>
      <c r="I618" s="110">
        <v>0</v>
      </c>
      <c r="J618" s="35">
        <v>0</v>
      </c>
      <c r="K618" s="110">
        <v>0</v>
      </c>
      <c r="L618" s="111">
        <v>0</v>
      </c>
      <c r="M618" s="111">
        <v>0</v>
      </c>
      <c r="N618" s="111">
        <v>4319.0164400000003</v>
      </c>
    </row>
    <row r="619" spans="1:14" s="103" customFormat="1" ht="15" customHeight="1" x14ac:dyDescent="0.25">
      <c r="A619" s="129">
        <v>2019</v>
      </c>
      <c r="B619" s="67" t="s">
        <v>246</v>
      </c>
      <c r="C619" s="68">
        <v>1</v>
      </c>
      <c r="D619" s="68">
        <v>1</v>
      </c>
      <c r="E619" s="68">
        <v>0</v>
      </c>
      <c r="F619" s="67" t="s">
        <v>209</v>
      </c>
      <c r="G619" s="67" t="s">
        <v>5</v>
      </c>
      <c r="H619" s="67" t="s">
        <v>28</v>
      </c>
      <c r="I619" s="110">
        <v>0</v>
      </c>
      <c r="J619" s="35">
        <v>138.48048</v>
      </c>
      <c r="K619" s="110">
        <v>67.32329</v>
      </c>
      <c r="L619" s="111">
        <v>0</v>
      </c>
      <c r="M619" s="111">
        <v>0</v>
      </c>
      <c r="N619" s="111">
        <v>3462.0118699999998</v>
      </c>
    </row>
    <row r="620" spans="1:14" s="103" customFormat="1" ht="15" customHeight="1" x14ac:dyDescent="0.25">
      <c r="A620" s="129">
        <v>2019</v>
      </c>
      <c r="B620" s="67" t="s">
        <v>246</v>
      </c>
      <c r="C620" s="68">
        <v>1</v>
      </c>
      <c r="D620" s="68">
        <v>1</v>
      </c>
      <c r="E620" s="68">
        <v>0</v>
      </c>
      <c r="F620" s="67" t="s">
        <v>209</v>
      </c>
      <c r="G620" s="67" t="s">
        <v>5</v>
      </c>
      <c r="H620" s="67" t="s">
        <v>32</v>
      </c>
      <c r="I620" s="110">
        <v>0</v>
      </c>
      <c r="J620" s="35">
        <v>0</v>
      </c>
      <c r="K620" s="110">
        <v>0</v>
      </c>
      <c r="L620" s="111">
        <v>0</v>
      </c>
      <c r="M620" s="111">
        <v>0</v>
      </c>
      <c r="N620" s="111">
        <v>14500</v>
      </c>
    </row>
    <row r="621" spans="1:14" s="103" customFormat="1" ht="15" customHeight="1" x14ac:dyDescent="0.25">
      <c r="A621" s="129">
        <v>2019</v>
      </c>
      <c r="B621" s="67" t="s">
        <v>246</v>
      </c>
      <c r="C621" s="68">
        <v>1</v>
      </c>
      <c r="D621" s="68">
        <v>1</v>
      </c>
      <c r="E621" s="68">
        <v>0</v>
      </c>
      <c r="F621" s="67" t="s">
        <v>209</v>
      </c>
      <c r="G621" s="67" t="s">
        <v>5</v>
      </c>
      <c r="H621" s="67" t="s">
        <v>13</v>
      </c>
      <c r="I621" s="110">
        <v>0</v>
      </c>
      <c r="J621" s="35">
        <v>1636.6919399999999</v>
      </c>
      <c r="K621" s="110">
        <v>791.59690000000001</v>
      </c>
      <c r="L621" s="111">
        <v>0</v>
      </c>
      <c r="M621" s="111">
        <v>0</v>
      </c>
      <c r="N621" s="111">
        <v>27823.76281</v>
      </c>
    </row>
    <row r="622" spans="1:14" s="103" customFormat="1" ht="15" customHeight="1" x14ac:dyDescent="0.25">
      <c r="A622" s="129">
        <v>2019</v>
      </c>
      <c r="B622" s="67" t="s">
        <v>246</v>
      </c>
      <c r="C622" s="68">
        <v>1</v>
      </c>
      <c r="D622" s="68">
        <v>1</v>
      </c>
      <c r="E622" s="68">
        <v>1</v>
      </c>
      <c r="F622" s="67" t="s">
        <v>209</v>
      </c>
      <c r="G622" s="67" t="s">
        <v>6</v>
      </c>
      <c r="H622" s="67" t="s">
        <v>69</v>
      </c>
      <c r="I622" s="110">
        <v>2083.7673799999998</v>
      </c>
      <c r="J622" s="35">
        <v>38532.342259999998</v>
      </c>
      <c r="K622" s="110">
        <v>20017.449489999999</v>
      </c>
      <c r="L622" s="111">
        <v>2733.8029299999998</v>
      </c>
      <c r="M622" s="111">
        <v>2.6193447411060333E-10</v>
      </c>
      <c r="N622" s="111">
        <v>2956656.3271400002</v>
      </c>
    </row>
    <row r="623" spans="1:14" s="103" customFormat="1" ht="15" customHeight="1" x14ac:dyDescent="0.25">
      <c r="A623" s="129">
        <v>2019</v>
      </c>
      <c r="B623" s="67" t="s">
        <v>246</v>
      </c>
      <c r="C623" s="68">
        <v>1</v>
      </c>
      <c r="D623" s="68">
        <v>1</v>
      </c>
      <c r="E623" s="68">
        <v>0</v>
      </c>
      <c r="F623" s="67" t="s">
        <v>209</v>
      </c>
      <c r="G623" s="67" t="s">
        <v>6</v>
      </c>
      <c r="H623" s="67" t="s">
        <v>10</v>
      </c>
      <c r="I623" s="110">
        <v>0</v>
      </c>
      <c r="J623" s="35">
        <v>0</v>
      </c>
      <c r="K623" s="110">
        <v>0</v>
      </c>
      <c r="L623" s="111">
        <v>0</v>
      </c>
      <c r="M623" s="111">
        <v>0</v>
      </c>
      <c r="N623" s="111">
        <v>124551.38177000001</v>
      </c>
    </row>
    <row r="624" spans="1:14" s="103" customFormat="1" ht="15" customHeight="1" x14ac:dyDescent="0.25">
      <c r="A624" s="129">
        <v>2019</v>
      </c>
      <c r="B624" s="67" t="s">
        <v>246</v>
      </c>
      <c r="C624" s="68">
        <v>1</v>
      </c>
      <c r="D624" s="68">
        <v>1</v>
      </c>
      <c r="E624" s="68">
        <v>0</v>
      </c>
      <c r="F624" s="67" t="s">
        <v>209</v>
      </c>
      <c r="G624" s="67" t="s">
        <v>6</v>
      </c>
      <c r="H624" s="67" t="s">
        <v>9</v>
      </c>
      <c r="I624" s="110">
        <v>0</v>
      </c>
      <c r="J624" s="35">
        <v>0</v>
      </c>
      <c r="K624" s="110">
        <v>0</v>
      </c>
      <c r="L624" s="111">
        <v>0</v>
      </c>
      <c r="M624" s="111">
        <v>0</v>
      </c>
      <c r="N624" s="111">
        <v>206089.95167000001</v>
      </c>
    </row>
    <row r="625" spans="1:14" s="103" customFormat="1" ht="15" customHeight="1" x14ac:dyDescent="0.25">
      <c r="A625" s="129">
        <v>2019</v>
      </c>
      <c r="B625" s="67" t="s">
        <v>246</v>
      </c>
      <c r="C625" s="68">
        <v>1</v>
      </c>
      <c r="D625" s="68">
        <v>1</v>
      </c>
      <c r="E625" s="68">
        <v>0</v>
      </c>
      <c r="F625" s="67" t="s">
        <v>209</v>
      </c>
      <c r="G625" s="67" t="s">
        <v>6</v>
      </c>
      <c r="H625" s="67" t="s">
        <v>29</v>
      </c>
      <c r="I625" s="110">
        <v>0</v>
      </c>
      <c r="J625" s="35">
        <v>0</v>
      </c>
      <c r="K625" s="110">
        <v>0</v>
      </c>
      <c r="L625" s="111">
        <v>0</v>
      </c>
      <c r="M625" s="111">
        <v>0</v>
      </c>
      <c r="N625" s="111">
        <v>0</v>
      </c>
    </row>
    <row r="626" spans="1:14" s="103" customFormat="1" ht="15" customHeight="1" x14ac:dyDescent="0.25">
      <c r="A626" s="129">
        <v>2019</v>
      </c>
      <c r="B626" s="67" t="s">
        <v>246</v>
      </c>
      <c r="C626" s="68">
        <v>1</v>
      </c>
      <c r="D626" s="68">
        <v>1</v>
      </c>
      <c r="E626" s="68">
        <v>0</v>
      </c>
      <c r="F626" s="67" t="s">
        <v>209</v>
      </c>
      <c r="G626" s="67" t="s">
        <v>6</v>
      </c>
      <c r="H626" s="67" t="s">
        <v>28</v>
      </c>
      <c r="I626" s="110">
        <v>0</v>
      </c>
      <c r="J626" s="35">
        <v>0</v>
      </c>
      <c r="K626" s="110">
        <v>0</v>
      </c>
      <c r="L626" s="111">
        <v>0</v>
      </c>
      <c r="M626" s="111">
        <v>0</v>
      </c>
      <c r="N626" s="111">
        <v>56938.824330000003</v>
      </c>
    </row>
    <row r="627" spans="1:14" s="103" customFormat="1" ht="15" customHeight="1" x14ac:dyDescent="0.25">
      <c r="A627" s="129">
        <v>2019</v>
      </c>
      <c r="B627" s="67" t="s">
        <v>246</v>
      </c>
      <c r="C627" s="68">
        <v>1</v>
      </c>
      <c r="D627" s="68">
        <v>1</v>
      </c>
      <c r="E627" s="68">
        <v>0</v>
      </c>
      <c r="F627" s="67" t="s">
        <v>209</v>
      </c>
      <c r="G627" s="67" t="s">
        <v>6</v>
      </c>
      <c r="H627" s="67" t="s">
        <v>70</v>
      </c>
      <c r="I627" s="110">
        <v>0</v>
      </c>
      <c r="J627" s="35">
        <v>0</v>
      </c>
      <c r="K627" s="110">
        <v>0</v>
      </c>
      <c r="L627" s="111">
        <v>0</v>
      </c>
      <c r="M627" s="111">
        <v>0</v>
      </c>
      <c r="N627" s="111">
        <v>0</v>
      </c>
    </row>
    <row r="628" spans="1:14" s="103" customFormat="1" ht="15" customHeight="1" x14ac:dyDescent="0.25">
      <c r="A628" s="129">
        <v>2019</v>
      </c>
      <c r="B628" s="67" t="s">
        <v>246</v>
      </c>
      <c r="C628" s="68">
        <v>1</v>
      </c>
      <c r="D628" s="68">
        <v>1</v>
      </c>
      <c r="E628" s="68">
        <v>0</v>
      </c>
      <c r="F628" s="67" t="s">
        <v>209</v>
      </c>
      <c r="G628" s="67" t="s">
        <v>6</v>
      </c>
      <c r="H628" s="67" t="s">
        <v>30</v>
      </c>
      <c r="I628" s="110">
        <v>0</v>
      </c>
      <c r="J628" s="35">
        <v>0</v>
      </c>
      <c r="K628" s="110">
        <v>0</v>
      </c>
      <c r="L628" s="111">
        <v>0</v>
      </c>
      <c r="M628" s="111">
        <v>0</v>
      </c>
      <c r="N628" s="111">
        <v>0</v>
      </c>
    </row>
    <row r="629" spans="1:14" s="103" customFormat="1" ht="15" customHeight="1" x14ac:dyDescent="0.25">
      <c r="A629" s="129">
        <v>2019</v>
      </c>
      <c r="B629" s="67" t="s">
        <v>246</v>
      </c>
      <c r="C629" s="68">
        <v>1</v>
      </c>
      <c r="D629" s="68">
        <v>0</v>
      </c>
      <c r="E629" s="68">
        <v>0</v>
      </c>
      <c r="F629" s="67" t="s">
        <v>209</v>
      </c>
      <c r="G629" s="67" t="s">
        <v>6</v>
      </c>
      <c r="H629" s="67" t="s">
        <v>22</v>
      </c>
      <c r="I629" s="110">
        <v>0</v>
      </c>
      <c r="J629" s="35">
        <v>0</v>
      </c>
      <c r="K629" s="110">
        <v>0</v>
      </c>
      <c r="L629" s="111">
        <v>0</v>
      </c>
      <c r="M629" s="111">
        <v>0</v>
      </c>
      <c r="N629" s="111">
        <v>0</v>
      </c>
    </row>
    <row r="630" spans="1:14" s="103" customFormat="1" ht="15" customHeight="1" x14ac:dyDescent="0.25">
      <c r="A630" s="129">
        <v>2019</v>
      </c>
      <c r="B630" s="67" t="s">
        <v>246</v>
      </c>
      <c r="C630" s="68">
        <v>1</v>
      </c>
      <c r="D630" s="68">
        <v>1</v>
      </c>
      <c r="E630" s="68">
        <v>0</v>
      </c>
      <c r="F630" s="67" t="s">
        <v>209</v>
      </c>
      <c r="G630" s="67" t="s">
        <v>6</v>
      </c>
      <c r="H630" s="67" t="s">
        <v>18</v>
      </c>
      <c r="I630" s="110">
        <v>0</v>
      </c>
      <c r="J630" s="35">
        <v>0</v>
      </c>
      <c r="K630" s="110">
        <v>0</v>
      </c>
      <c r="L630" s="111">
        <v>0</v>
      </c>
      <c r="M630" s="111">
        <v>0</v>
      </c>
      <c r="N630" s="111">
        <v>44359.044320000001</v>
      </c>
    </row>
    <row r="631" spans="1:14" s="103" customFormat="1" ht="15" customHeight="1" x14ac:dyDescent="0.25">
      <c r="A631" s="129">
        <v>2019</v>
      </c>
      <c r="B631" s="67" t="s">
        <v>246</v>
      </c>
      <c r="C631" s="68">
        <v>1</v>
      </c>
      <c r="D631" s="68">
        <v>1</v>
      </c>
      <c r="E631" s="68">
        <v>0</v>
      </c>
      <c r="F631" s="67" t="s">
        <v>209</v>
      </c>
      <c r="G631" s="67" t="s">
        <v>6</v>
      </c>
      <c r="H631" s="67" t="s">
        <v>31</v>
      </c>
      <c r="I631" s="110">
        <v>0</v>
      </c>
      <c r="J631" s="35">
        <v>2033.16047</v>
      </c>
      <c r="K631" s="110">
        <v>693.31008999999995</v>
      </c>
      <c r="L631" s="111">
        <v>115.18600000000001</v>
      </c>
      <c r="M631" s="111">
        <v>-2.5011104298755527E-12</v>
      </c>
      <c r="N631" s="111">
        <v>44650.454030000001</v>
      </c>
    </row>
    <row r="632" spans="1:14" s="103" customFormat="1" ht="15" customHeight="1" x14ac:dyDescent="0.25">
      <c r="A632" s="129">
        <v>2019</v>
      </c>
      <c r="B632" s="67" t="s">
        <v>246</v>
      </c>
      <c r="C632" s="68">
        <v>1</v>
      </c>
      <c r="D632" s="68">
        <v>1</v>
      </c>
      <c r="E632" s="68">
        <v>1</v>
      </c>
      <c r="F632" s="67" t="s">
        <v>209</v>
      </c>
      <c r="G632" s="67" t="s">
        <v>3</v>
      </c>
      <c r="H632" s="67" t="s">
        <v>69</v>
      </c>
      <c r="I632" s="110">
        <v>500000</v>
      </c>
      <c r="J632" s="35">
        <v>0</v>
      </c>
      <c r="K632" s="110">
        <v>1504.4677800000002</v>
      </c>
      <c r="L632" s="111">
        <v>0</v>
      </c>
      <c r="M632" s="111">
        <v>0</v>
      </c>
      <c r="N632" s="111">
        <v>605765.89078000002</v>
      </c>
    </row>
    <row r="633" spans="1:14" s="103" customFormat="1" ht="15" customHeight="1" x14ac:dyDescent="0.25">
      <c r="A633" s="129">
        <v>2019</v>
      </c>
      <c r="B633" s="67" t="s">
        <v>246</v>
      </c>
      <c r="C633" s="68">
        <v>1</v>
      </c>
      <c r="D633" s="68">
        <v>1</v>
      </c>
      <c r="E633" s="68">
        <v>0</v>
      </c>
      <c r="F633" s="67" t="s">
        <v>209</v>
      </c>
      <c r="G633" s="67" t="s">
        <v>3</v>
      </c>
      <c r="H633" s="67" t="s">
        <v>72</v>
      </c>
      <c r="I633" s="110">
        <v>0</v>
      </c>
      <c r="J633" s="35">
        <v>0</v>
      </c>
      <c r="K633" s="110">
        <v>0</v>
      </c>
      <c r="L633" s="111">
        <v>0</v>
      </c>
      <c r="M633" s="111">
        <v>0</v>
      </c>
      <c r="N633" s="111">
        <v>91469.876640000002</v>
      </c>
    </row>
    <row r="634" spans="1:14" s="103" customFormat="1" ht="15" customHeight="1" x14ac:dyDescent="0.25">
      <c r="A634" s="129">
        <v>2019</v>
      </c>
      <c r="B634" s="67" t="s">
        <v>246</v>
      </c>
      <c r="C634" s="68">
        <v>1</v>
      </c>
      <c r="D634" s="68">
        <v>1</v>
      </c>
      <c r="E634" s="68">
        <v>0</v>
      </c>
      <c r="F634" s="67" t="s">
        <v>209</v>
      </c>
      <c r="G634" s="67" t="s">
        <v>3</v>
      </c>
      <c r="H634" s="67" t="s">
        <v>9</v>
      </c>
      <c r="I634" s="110">
        <v>0</v>
      </c>
      <c r="J634" s="35">
        <v>0</v>
      </c>
      <c r="K634" s="110">
        <v>0</v>
      </c>
      <c r="L634" s="111">
        <v>0</v>
      </c>
      <c r="M634" s="111">
        <v>0</v>
      </c>
      <c r="N634" s="111">
        <v>326087.08601999999</v>
      </c>
    </row>
    <row r="635" spans="1:14" s="103" customFormat="1" ht="15" customHeight="1" x14ac:dyDescent="0.25">
      <c r="A635" s="129">
        <v>2019</v>
      </c>
      <c r="B635" s="67" t="s">
        <v>246</v>
      </c>
      <c r="C635" s="68">
        <v>1</v>
      </c>
      <c r="D635" s="68">
        <v>1</v>
      </c>
      <c r="E635" s="68">
        <v>0</v>
      </c>
      <c r="F635" s="67" t="s">
        <v>209</v>
      </c>
      <c r="G635" s="67" t="s">
        <v>3</v>
      </c>
      <c r="H635" s="67" t="s">
        <v>61</v>
      </c>
      <c r="I635" s="110">
        <v>1124.27423</v>
      </c>
      <c r="J635" s="35">
        <v>0</v>
      </c>
      <c r="K635" s="110">
        <v>584</v>
      </c>
      <c r="L635" s="111">
        <v>0</v>
      </c>
      <c r="M635" s="111">
        <v>1.0004441719502211E-11</v>
      </c>
      <c r="N635" s="111">
        <v>82817.632880000005</v>
      </c>
    </row>
    <row r="636" spans="1:14" s="103" customFormat="1" ht="15" customHeight="1" x14ac:dyDescent="0.25">
      <c r="A636" s="129">
        <v>2019</v>
      </c>
      <c r="B636" s="67" t="s">
        <v>246</v>
      </c>
      <c r="C636" s="68">
        <v>1</v>
      </c>
      <c r="D636" s="68">
        <v>1</v>
      </c>
      <c r="E636" s="68">
        <v>0</v>
      </c>
      <c r="F636" s="67" t="s">
        <v>209</v>
      </c>
      <c r="G636" s="67" t="s">
        <v>3</v>
      </c>
      <c r="H636" s="67" t="s">
        <v>48</v>
      </c>
      <c r="I636" s="110">
        <v>0</v>
      </c>
      <c r="J636" s="35">
        <v>0</v>
      </c>
      <c r="K636" s="110">
        <v>0</v>
      </c>
      <c r="L636" s="111">
        <v>0</v>
      </c>
      <c r="M636" s="111">
        <v>0</v>
      </c>
      <c r="N636" s="111">
        <v>24951.483899999999</v>
      </c>
    </row>
    <row r="637" spans="1:14" s="103" customFormat="1" ht="15" customHeight="1" x14ac:dyDescent="0.25">
      <c r="A637" s="129">
        <v>2019</v>
      </c>
      <c r="B637" s="67" t="s">
        <v>246</v>
      </c>
      <c r="C637" s="68">
        <v>1</v>
      </c>
      <c r="D637" s="68">
        <v>1</v>
      </c>
      <c r="E637" s="68">
        <v>0</v>
      </c>
      <c r="F637" s="67" t="s">
        <v>209</v>
      </c>
      <c r="G637" s="67" t="s">
        <v>3</v>
      </c>
      <c r="H637" s="67" t="s">
        <v>32</v>
      </c>
      <c r="I637" s="110">
        <v>0</v>
      </c>
      <c r="J637" s="35">
        <v>511.34219999999999</v>
      </c>
      <c r="K637" s="35">
        <v>106.47908</v>
      </c>
      <c r="L637" s="110">
        <v>0</v>
      </c>
      <c r="M637" s="111">
        <v>0</v>
      </c>
      <c r="N637" s="111">
        <v>7684.4087399999999</v>
      </c>
    </row>
    <row r="638" spans="1:14" s="103" customFormat="1" ht="15" customHeight="1" x14ac:dyDescent="0.25">
      <c r="A638" s="129">
        <v>2019</v>
      </c>
      <c r="B638" s="67" t="s">
        <v>246</v>
      </c>
      <c r="C638" s="68">
        <v>1</v>
      </c>
      <c r="D638" s="68">
        <v>1</v>
      </c>
      <c r="E638" s="68">
        <v>1</v>
      </c>
      <c r="F638" s="67" t="s">
        <v>211</v>
      </c>
      <c r="G638" s="67" t="s">
        <v>33</v>
      </c>
      <c r="H638" s="67" t="s">
        <v>69</v>
      </c>
      <c r="I638" s="110">
        <v>0</v>
      </c>
      <c r="J638" s="35">
        <v>0</v>
      </c>
      <c r="K638" s="110">
        <v>0</v>
      </c>
      <c r="L638" s="111">
        <v>0</v>
      </c>
      <c r="M638" s="111">
        <v>0</v>
      </c>
      <c r="N638" s="111">
        <v>87605</v>
      </c>
    </row>
    <row r="639" spans="1:14" s="103" customFormat="1" ht="15" customHeight="1" x14ac:dyDescent="0.25">
      <c r="A639" s="129">
        <v>2019</v>
      </c>
      <c r="B639" s="67" t="s">
        <v>246</v>
      </c>
      <c r="C639" s="68">
        <v>1</v>
      </c>
      <c r="D639" s="68">
        <v>1</v>
      </c>
      <c r="E639" s="68">
        <v>1</v>
      </c>
      <c r="F639" s="67" t="s">
        <v>211</v>
      </c>
      <c r="G639" s="67" t="s">
        <v>33</v>
      </c>
      <c r="H639" s="67" t="s">
        <v>34</v>
      </c>
      <c r="I639" s="110">
        <v>0</v>
      </c>
      <c r="J639" s="35">
        <v>0</v>
      </c>
      <c r="K639" s="110">
        <v>0</v>
      </c>
      <c r="L639" s="111">
        <v>0</v>
      </c>
      <c r="M639" s="111">
        <v>0</v>
      </c>
      <c r="N639" s="111">
        <v>299</v>
      </c>
    </row>
    <row r="640" spans="1:14" s="103" customFormat="1" ht="15" customHeight="1" x14ac:dyDescent="0.25">
      <c r="A640" s="129">
        <v>2019</v>
      </c>
      <c r="B640" s="67" t="s">
        <v>246</v>
      </c>
      <c r="C640" s="68">
        <v>1</v>
      </c>
      <c r="D640" s="68">
        <v>1</v>
      </c>
      <c r="E640" s="68">
        <v>1</v>
      </c>
      <c r="F640" s="67" t="s">
        <v>211</v>
      </c>
      <c r="G640" s="67" t="s">
        <v>33</v>
      </c>
      <c r="H640" s="67" t="s">
        <v>35</v>
      </c>
      <c r="I640" s="110">
        <v>0</v>
      </c>
      <c r="J640" s="35">
        <v>0</v>
      </c>
      <c r="K640" s="110">
        <v>0</v>
      </c>
      <c r="L640" s="111">
        <v>0</v>
      </c>
      <c r="M640" s="111">
        <v>0</v>
      </c>
      <c r="N640" s="111">
        <v>1263</v>
      </c>
    </row>
    <row r="641" spans="1:14" s="103" customFormat="1" ht="15" customHeight="1" x14ac:dyDescent="0.25">
      <c r="A641" s="129">
        <v>2019</v>
      </c>
      <c r="B641" s="67" t="s">
        <v>246</v>
      </c>
      <c r="C641" s="68">
        <v>1</v>
      </c>
      <c r="D641" s="68">
        <v>0</v>
      </c>
      <c r="E641" s="68">
        <v>0</v>
      </c>
      <c r="F641" s="67" t="s">
        <v>211</v>
      </c>
      <c r="G641" s="67" t="s">
        <v>33</v>
      </c>
      <c r="H641" s="67" t="s">
        <v>22</v>
      </c>
      <c r="I641" s="110">
        <v>0</v>
      </c>
      <c r="J641" s="35">
        <v>0</v>
      </c>
      <c r="K641" s="110">
        <v>0</v>
      </c>
      <c r="L641" s="111">
        <v>0</v>
      </c>
      <c r="M641" s="111">
        <v>0</v>
      </c>
      <c r="N641" s="111">
        <v>2</v>
      </c>
    </row>
    <row r="642" spans="1:14" s="103" customFormat="1" ht="15" customHeight="1" x14ac:dyDescent="0.25">
      <c r="A642" s="129">
        <v>2019</v>
      </c>
      <c r="B642" s="67" t="s">
        <v>246</v>
      </c>
      <c r="C642" s="68">
        <v>1</v>
      </c>
      <c r="D642" s="68">
        <v>1</v>
      </c>
      <c r="E642" s="68">
        <v>1</v>
      </c>
      <c r="F642" s="67" t="s">
        <v>211</v>
      </c>
      <c r="G642" s="67" t="s">
        <v>33</v>
      </c>
      <c r="H642" s="67" t="s">
        <v>36</v>
      </c>
      <c r="I642" s="110">
        <v>0</v>
      </c>
      <c r="J642" s="35">
        <v>0</v>
      </c>
      <c r="K642" s="110">
        <v>0</v>
      </c>
      <c r="L642" s="111">
        <v>0</v>
      </c>
      <c r="M642" s="111">
        <v>0</v>
      </c>
      <c r="N642" s="111">
        <v>155</v>
      </c>
    </row>
    <row r="643" spans="1:14" s="103" customFormat="1" ht="15" customHeight="1" x14ac:dyDescent="0.25">
      <c r="A643" s="129">
        <v>2019</v>
      </c>
      <c r="B643" s="67" t="s">
        <v>246</v>
      </c>
      <c r="C643" s="68">
        <v>1</v>
      </c>
      <c r="D643" s="68">
        <v>1</v>
      </c>
      <c r="E643" s="68">
        <v>1</v>
      </c>
      <c r="F643" s="67" t="s">
        <v>211</v>
      </c>
      <c r="G643" s="67" t="s">
        <v>33</v>
      </c>
      <c r="H643" s="67" t="s">
        <v>44</v>
      </c>
      <c r="I643" s="110">
        <v>0</v>
      </c>
      <c r="J643" s="35">
        <v>0</v>
      </c>
      <c r="K643" s="110">
        <v>0</v>
      </c>
      <c r="L643" s="111">
        <v>0</v>
      </c>
      <c r="M643" s="111">
        <v>0</v>
      </c>
      <c r="N643" s="111">
        <v>239</v>
      </c>
    </row>
    <row r="644" spans="1:14" s="103" customFormat="1" ht="15" customHeight="1" x14ac:dyDescent="0.25">
      <c r="A644" s="129">
        <v>2019</v>
      </c>
      <c r="B644" s="67" t="s">
        <v>246</v>
      </c>
      <c r="C644" s="68">
        <v>1</v>
      </c>
      <c r="D644" s="68">
        <v>1</v>
      </c>
      <c r="E644" s="68">
        <v>1</v>
      </c>
      <c r="F644" s="67" t="s">
        <v>211</v>
      </c>
      <c r="G644" s="67" t="s">
        <v>33</v>
      </c>
      <c r="H644" s="67" t="s">
        <v>45</v>
      </c>
      <c r="I644" s="110">
        <v>0</v>
      </c>
      <c r="J644" s="35">
        <v>0</v>
      </c>
      <c r="K644" s="110">
        <v>0</v>
      </c>
      <c r="L644" s="111">
        <v>0</v>
      </c>
      <c r="M644" s="111">
        <v>0</v>
      </c>
      <c r="N644" s="111">
        <v>699</v>
      </c>
    </row>
    <row r="645" spans="1:14" s="103" customFormat="1" ht="15" customHeight="1" x14ac:dyDescent="0.25">
      <c r="A645" s="129">
        <v>2019</v>
      </c>
      <c r="B645" s="67" t="s">
        <v>246</v>
      </c>
      <c r="C645" s="68">
        <v>1</v>
      </c>
      <c r="D645" s="68">
        <v>1</v>
      </c>
      <c r="E645" s="68">
        <v>0</v>
      </c>
      <c r="F645" s="67" t="s">
        <v>211</v>
      </c>
      <c r="G645" s="67" t="s">
        <v>33</v>
      </c>
      <c r="H645" s="67" t="s">
        <v>37</v>
      </c>
      <c r="I645" s="110">
        <v>0</v>
      </c>
      <c r="J645" s="35">
        <v>0</v>
      </c>
      <c r="K645" s="110">
        <v>0</v>
      </c>
      <c r="L645" s="111">
        <v>0</v>
      </c>
      <c r="M645" s="111">
        <v>0</v>
      </c>
      <c r="N645" s="111">
        <v>2711</v>
      </c>
    </row>
    <row r="646" spans="1:14" s="103" customFormat="1" ht="15" customHeight="1" x14ac:dyDescent="0.25">
      <c r="A646" s="129">
        <v>2019</v>
      </c>
      <c r="B646" s="67" t="s">
        <v>246</v>
      </c>
      <c r="C646" s="68">
        <v>1</v>
      </c>
      <c r="D646" s="68">
        <v>1</v>
      </c>
      <c r="E646" s="68">
        <v>0</v>
      </c>
      <c r="F646" s="67" t="s">
        <v>211</v>
      </c>
      <c r="G646" s="67" t="s">
        <v>33</v>
      </c>
      <c r="H646" s="67" t="s">
        <v>38</v>
      </c>
      <c r="I646" s="110">
        <v>0</v>
      </c>
      <c r="J646" s="35">
        <v>0</v>
      </c>
      <c r="K646" s="110">
        <v>0</v>
      </c>
      <c r="L646" s="111">
        <v>0</v>
      </c>
      <c r="M646" s="111">
        <v>0</v>
      </c>
      <c r="N646" s="111">
        <v>11335</v>
      </c>
    </row>
    <row r="647" spans="1:14" s="103" customFormat="1" ht="15" customHeight="1" x14ac:dyDescent="0.25">
      <c r="A647" s="129">
        <v>2019</v>
      </c>
      <c r="B647" s="67" t="s">
        <v>246</v>
      </c>
      <c r="C647" s="68">
        <v>1</v>
      </c>
      <c r="D647" s="68">
        <v>1</v>
      </c>
      <c r="E647" s="68">
        <v>0</v>
      </c>
      <c r="F647" s="67" t="s">
        <v>211</v>
      </c>
      <c r="G647" s="67" t="s">
        <v>33</v>
      </c>
      <c r="H647" s="67" t="s">
        <v>13</v>
      </c>
      <c r="I647" s="110">
        <v>0</v>
      </c>
      <c r="J647" s="35">
        <v>0</v>
      </c>
      <c r="K647" s="35">
        <v>0</v>
      </c>
      <c r="L647" s="110">
        <v>0</v>
      </c>
      <c r="M647" s="111">
        <v>0</v>
      </c>
      <c r="N647" s="111">
        <v>487</v>
      </c>
    </row>
    <row r="648" spans="1:14" s="103" customFormat="1" ht="15" customHeight="1" x14ac:dyDescent="0.25">
      <c r="A648" s="129">
        <v>2019</v>
      </c>
      <c r="B648" s="67" t="s">
        <v>246</v>
      </c>
      <c r="C648" s="68">
        <v>1</v>
      </c>
      <c r="D648" s="68">
        <v>1</v>
      </c>
      <c r="E648" s="68">
        <v>1</v>
      </c>
      <c r="F648" s="67" t="s">
        <v>211</v>
      </c>
      <c r="G648" s="67" t="s">
        <v>39</v>
      </c>
      <c r="H648" s="67" t="s">
        <v>69</v>
      </c>
      <c r="I648" s="110">
        <v>0</v>
      </c>
      <c r="J648" s="35">
        <v>0</v>
      </c>
      <c r="K648" s="110">
        <v>0</v>
      </c>
      <c r="L648" s="111">
        <v>0</v>
      </c>
      <c r="M648" s="111">
        <v>0</v>
      </c>
      <c r="N648" s="111">
        <v>184368</v>
      </c>
    </row>
    <row r="649" spans="1:14" s="103" customFormat="1" ht="15" customHeight="1" x14ac:dyDescent="0.25">
      <c r="A649" s="129">
        <v>2019</v>
      </c>
      <c r="B649" s="67" t="s">
        <v>246</v>
      </c>
      <c r="C649" s="68">
        <v>1</v>
      </c>
      <c r="D649" s="68">
        <v>1</v>
      </c>
      <c r="E649" s="68">
        <v>1</v>
      </c>
      <c r="F649" s="67" t="s">
        <v>211</v>
      </c>
      <c r="G649" s="67" t="s">
        <v>39</v>
      </c>
      <c r="H649" s="67" t="s">
        <v>34</v>
      </c>
      <c r="I649" s="110">
        <v>0</v>
      </c>
      <c r="J649" s="35">
        <v>0</v>
      </c>
      <c r="K649" s="110">
        <v>0</v>
      </c>
      <c r="L649" s="111">
        <v>0</v>
      </c>
      <c r="M649" s="111">
        <v>0</v>
      </c>
      <c r="N649" s="111">
        <v>2230</v>
      </c>
    </row>
    <row r="650" spans="1:14" s="103" customFormat="1" ht="15" customHeight="1" x14ac:dyDescent="0.25">
      <c r="A650" s="129">
        <v>2019</v>
      </c>
      <c r="B650" s="67" t="s">
        <v>246</v>
      </c>
      <c r="C650" s="68">
        <v>1</v>
      </c>
      <c r="D650" s="68">
        <v>1</v>
      </c>
      <c r="E650" s="68">
        <v>1</v>
      </c>
      <c r="F650" s="67" t="s">
        <v>211</v>
      </c>
      <c r="G650" s="67" t="s">
        <v>39</v>
      </c>
      <c r="H650" s="67" t="s">
        <v>35</v>
      </c>
      <c r="I650" s="110">
        <v>0</v>
      </c>
      <c r="J650" s="35">
        <v>0</v>
      </c>
      <c r="K650" s="110">
        <v>0</v>
      </c>
      <c r="L650" s="111">
        <v>0</v>
      </c>
      <c r="M650" s="111">
        <v>0</v>
      </c>
      <c r="N650" s="111">
        <v>8092</v>
      </c>
    </row>
    <row r="651" spans="1:14" s="103" customFormat="1" ht="15" customHeight="1" x14ac:dyDescent="0.25">
      <c r="A651" s="129">
        <v>2019</v>
      </c>
      <c r="B651" s="67" t="s">
        <v>246</v>
      </c>
      <c r="C651" s="68">
        <v>1</v>
      </c>
      <c r="D651" s="68">
        <v>0</v>
      </c>
      <c r="E651" s="68">
        <v>0</v>
      </c>
      <c r="F651" s="67" t="s">
        <v>211</v>
      </c>
      <c r="G651" s="67" t="s">
        <v>39</v>
      </c>
      <c r="H651" s="67" t="s">
        <v>22</v>
      </c>
      <c r="I651" s="110">
        <v>0</v>
      </c>
      <c r="J651" s="35">
        <v>0</v>
      </c>
      <c r="K651" s="110">
        <v>0</v>
      </c>
      <c r="L651" s="111">
        <v>0</v>
      </c>
      <c r="M651" s="111">
        <v>0</v>
      </c>
      <c r="N651" s="111">
        <v>19.411000000000001</v>
      </c>
    </row>
    <row r="652" spans="1:14" s="103" customFormat="1" ht="15" customHeight="1" x14ac:dyDescent="0.25">
      <c r="A652" s="129">
        <v>2019</v>
      </c>
      <c r="B652" s="67" t="s">
        <v>246</v>
      </c>
      <c r="C652" s="68">
        <v>1</v>
      </c>
      <c r="D652" s="68">
        <v>1</v>
      </c>
      <c r="E652" s="68">
        <v>1</v>
      </c>
      <c r="F652" s="67" t="s">
        <v>211</v>
      </c>
      <c r="G652" s="67" t="s">
        <v>39</v>
      </c>
      <c r="H652" s="67" t="s">
        <v>36</v>
      </c>
      <c r="I652" s="110">
        <v>0</v>
      </c>
      <c r="J652" s="35">
        <v>0</v>
      </c>
      <c r="K652" s="110">
        <v>0</v>
      </c>
      <c r="L652" s="111">
        <v>0</v>
      </c>
      <c r="M652" s="111">
        <v>0</v>
      </c>
      <c r="N652" s="111">
        <v>1030</v>
      </c>
    </row>
    <row r="653" spans="1:14" s="103" customFormat="1" ht="15" customHeight="1" x14ac:dyDescent="0.25">
      <c r="A653" s="129">
        <v>2019</v>
      </c>
      <c r="B653" s="67" t="s">
        <v>246</v>
      </c>
      <c r="C653" s="68">
        <v>1</v>
      </c>
      <c r="D653" s="68">
        <v>1</v>
      </c>
      <c r="E653" s="68">
        <v>1</v>
      </c>
      <c r="F653" s="67" t="s">
        <v>211</v>
      </c>
      <c r="G653" s="67" t="s">
        <v>39</v>
      </c>
      <c r="H653" s="67" t="s">
        <v>44</v>
      </c>
      <c r="I653" s="110">
        <v>0</v>
      </c>
      <c r="J653" s="35">
        <v>0</v>
      </c>
      <c r="K653" s="110">
        <v>0</v>
      </c>
      <c r="L653" s="111">
        <v>0</v>
      </c>
      <c r="M653" s="111">
        <v>0</v>
      </c>
      <c r="N653" s="111">
        <v>2390</v>
      </c>
    </row>
    <row r="654" spans="1:14" s="103" customFormat="1" ht="15" customHeight="1" x14ac:dyDescent="0.25">
      <c r="A654" s="129">
        <v>2019</v>
      </c>
      <c r="B654" s="67" t="s">
        <v>246</v>
      </c>
      <c r="C654" s="68">
        <v>1</v>
      </c>
      <c r="D654" s="68">
        <v>1</v>
      </c>
      <c r="E654" s="68">
        <v>1</v>
      </c>
      <c r="F654" s="67" t="s">
        <v>211</v>
      </c>
      <c r="G654" s="67" t="s">
        <v>39</v>
      </c>
      <c r="H654" s="67" t="s">
        <v>45</v>
      </c>
      <c r="I654" s="110">
        <v>0</v>
      </c>
      <c r="J654" s="35">
        <v>0</v>
      </c>
      <c r="K654" s="110">
        <v>0</v>
      </c>
      <c r="L654" s="111">
        <v>0</v>
      </c>
      <c r="M654" s="111">
        <v>0</v>
      </c>
      <c r="N654" s="111">
        <v>5701</v>
      </c>
    </row>
    <row r="655" spans="1:14" s="103" customFormat="1" ht="15" customHeight="1" x14ac:dyDescent="0.25">
      <c r="A655" s="129">
        <v>2019</v>
      </c>
      <c r="B655" s="67" t="s">
        <v>246</v>
      </c>
      <c r="C655" s="68">
        <v>1</v>
      </c>
      <c r="D655" s="68">
        <v>1</v>
      </c>
      <c r="E655" s="68">
        <v>0</v>
      </c>
      <c r="F655" s="67" t="s">
        <v>211</v>
      </c>
      <c r="G655" s="67" t="s">
        <v>39</v>
      </c>
      <c r="H655" s="67" t="s">
        <v>37</v>
      </c>
      <c r="I655" s="110">
        <v>0</v>
      </c>
      <c r="J655" s="35">
        <v>0</v>
      </c>
      <c r="K655" s="110">
        <v>0</v>
      </c>
      <c r="L655" s="111">
        <v>0</v>
      </c>
      <c r="M655" s="111">
        <v>0</v>
      </c>
      <c r="N655" s="111">
        <v>18150</v>
      </c>
    </row>
    <row r="656" spans="1:14" s="103" customFormat="1" ht="15" customHeight="1" x14ac:dyDescent="0.25">
      <c r="A656" s="129">
        <v>2019</v>
      </c>
      <c r="B656" s="67" t="s">
        <v>246</v>
      </c>
      <c r="C656" s="68">
        <v>1</v>
      </c>
      <c r="D656" s="68">
        <v>1</v>
      </c>
      <c r="E656" s="68">
        <v>0</v>
      </c>
      <c r="F656" s="67" t="s">
        <v>211</v>
      </c>
      <c r="G656" s="67" t="s">
        <v>39</v>
      </c>
      <c r="H656" s="67" t="s">
        <v>38</v>
      </c>
      <c r="I656" s="110">
        <v>0</v>
      </c>
      <c r="J656" s="35">
        <v>0</v>
      </c>
      <c r="K656" s="110">
        <v>0</v>
      </c>
      <c r="L656" s="111">
        <v>0</v>
      </c>
      <c r="M656" s="111">
        <v>0</v>
      </c>
      <c r="N656" s="111">
        <v>81058</v>
      </c>
    </row>
    <row r="657" spans="1:14" s="103" customFormat="1" ht="15" customHeight="1" x14ac:dyDescent="0.25">
      <c r="A657" s="129">
        <v>2019</v>
      </c>
      <c r="B657" s="67" t="s">
        <v>246</v>
      </c>
      <c r="C657" s="68">
        <v>1</v>
      </c>
      <c r="D657" s="68">
        <v>1</v>
      </c>
      <c r="E657" s="68">
        <v>0</v>
      </c>
      <c r="F657" s="67" t="s">
        <v>211</v>
      </c>
      <c r="G657" s="67" t="s">
        <v>39</v>
      </c>
      <c r="H657" s="67" t="s">
        <v>13</v>
      </c>
      <c r="I657" s="110">
        <v>0</v>
      </c>
      <c r="J657" s="35">
        <v>0</v>
      </c>
      <c r="K657" s="110">
        <v>0</v>
      </c>
      <c r="L657" s="111">
        <v>0</v>
      </c>
      <c r="M657" s="111">
        <v>0</v>
      </c>
      <c r="N657" s="111">
        <v>3718</v>
      </c>
    </row>
    <row r="658" spans="1:14" s="103" customFormat="1" ht="15" customHeight="1" x14ac:dyDescent="0.25">
      <c r="A658" s="129">
        <v>2019</v>
      </c>
      <c r="B658" s="67" t="s">
        <v>246</v>
      </c>
      <c r="C658" s="68">
        <v>1</v>
      </c>
      <c r="D658" s="68">
        <v>1</v>
      </c>
      <c r="E658" s="68">
        <v>1</v>
      </c>
      <c r="F658" s="67" t="s">
        <v>211</v>
      </c>
      <c r="G658" s="67" t="s">
        <v>52</v>
      </c>
      <c r="H658" s="67" t="s">
        <v>69</v>
      </c>
      <c r="I658" s="110">
        <v>0</v>
      </c>
      <c r="J658" s="35">
        <v>0</v>
      </c>
      <c r="K658" s="110">
        <v>79500.569600000003</v>
      </c>
      <c r="L658" s="111">
        <v>0</v>
      </c>
      <c r="M658" s="111">
        <v>0</v>
      </c>
      <c r="N658" s="111">
        <v>2000000</v>
      </c>
    </row>
    <row r="659" spans="1:14" s="103" customFormat="1" ht="15" customHeight="1" x14ac:dyDescent="0.25">
      <c r="A659" s="129">
        <v>2019</v>
      </c>
      <c r="B659" s="67" t="s">
        <v>246</v>
      </c>
      <c r="C659" s="68">
        <v>1</v>
      </c>
      <c r="D659" s="68">
        <v>1</v>
      </c>
      <c r="E659" s="68">
        <v>1</v>
      </c>
      <c r="F659" s="67" t="s">
        <v>211</v>
      </c>
      <c r="G659" s="67" t="s">
        <v>53</v>
      </c>
      <c r="H659" s="67" t="s">
        <v>69</v>
      </c>
      <c r="I659" s="110">
        <v>0</v>
      </c>
      <c r="J659" s="35">
        <v>1175370</v>
      </c>
      <c r="K659" s="110">
        <v>28796.564999999999</v>
      </c>
      <c r="L659" s="111">
        <v>0</v>
      </c>
      <c r="M659" s="111">
        <v>0</v>
      </c>
      <c r="N659" s="111">
        <v>324630</v>
      </c>
    </row>
    <row r="660" spans="1:14" s="103" customFormat="1" ht="15" customHeight="1" x14ac:dyDescent="0.25">
      <c r="A660" s="129">
        <v>2019</v>
      </c>
      <c r="B660" s="67" t="s">
        <v>246</v>
      </c>
      <c r="C660" s="68">
        <v>1</v>
      </c>
      <c r="D660" s="68">
        <v>1</v>
      </c>
      <c r="E660" s="68">
        <v>1</v>
      </c>
      <c r="F660" s="67" t="s">
        <v>87</v>
      </c>
      <c r="G660" s="67" t="s">
        <v>74</v>
      </c>
      <c r="H660" s="67" t="s">
        <v>69</v>
      </c>
      <c r="I660" s="110">
        <v>0</v>
      </c>
      <c r="J660" s="35">
        <v>0</v>
      </c>
      <c r="K660" s="110">
        <v>0</v>
      </c>
      <c r="L660" s="111">
        <v>0</v>
      </c>
      <c r="M660" s="111">
        <v>18.42040999999972</v>
      </c>
      <c r="N660" s="111">
        <v>3858.1450099999997</v>
      </c>
    </row>
    <row r="661" spans="1:14" s="103" customFormat="1" ht="15" customHeight="1" x14ac:dyDescent="0.25">
      <c r="A661" s="129">
        <v>2019</v>
      </c>
      <c r="B661" s="67" t="s">
        <v>246</v>
      </c>
      <c r="C661" s="68">
        <v>1</v>
      </c>
      <c r="D661" s="68">
        <v>1</v>
      </c>
      <c r="E661" s="68">
        <v>1</v>
      </c>
      <c r="F661" s="67" t="s">
        <v>87</v>
      </c>
      <c r="G661" s="67" t="s">
        <v>74</v>
      </c>
      <c r="H661" s="67" t="s">
        <v>40</v>
      </c>
      <c r="I661" s="110">
        <v>0</v>
      </c>
      <c r="J661" s="35">
        <v>0</v>
      </c>
      <c r="K661" s="110">
        <v>0</v>
      </c>
      <c r="L661" s="111">
        <v>0</v>
      </c>
      <c r="M661" s="111">
        <v>0</v>
      </c>
      <c r="N661" s="111">
        <v>0</v>
      </c>
    </row>
    <row r="662" spans="1:14" s="103" customFormat="1" ht="15" customHeight="1" x14ac:dyDescent="0.25">
      <c r="A662" s="129">
        <v>2019</v>
      </c>
      <c r="B662" s="67" t="s">
        <v>246</v>
      </c>
      <c r="C662" s="68">
        <v>1</v>
      </c>
      <c r="D662" s="68">
        <v>1</v>
      </c>
      <c r="E662" s="68">
        <v>1</v>
      </c>
      <c r="F662" s="67" t="s">
        <v>87</v>
      </c>
      <c r="G662" s="67" t="s">
        <v>74</v>
      </c>
      <c r="H662" s="67" t="s">
        <v>44</v>
      </c>
      <c r="I662" s="110">
        <v>0</v>
      </c>
      <c r="J662" s="35">
        <v>0</v>
      </c>
      <c r="K662" s="110">
        <v>0</v>
      </c>
      <c r="L662" s="111">
        <v>0</v>
      </c>
      <c r="M662" s="111">
        <v>0</v>
      </c>
      <c r="N662" s="111">
        <v>0</v>
      </c>
    </row>
    <row r="663" spans="1:14" s="103" customFormat="1" ht="15" customHeight="1" x14ac:dyDescent="0.25">
      <c r="A663" s="129">
        <v>2019</v>
      </c>
      <c r="B663" s="67" t="s">
        <v>246</v>
      </c>
      <c r="C663" s="68">
        <v>1</v>
      </c>
      <c r="D663" s="68">
        <v>1</v>
      </c>
      <c r="E663" s="68">
        <v>1</v>
      </c>
      <c r="F663" s="67" t="s">
        <v>87</v>
      </c>
      <c r="G663" s="67" t="s">
        <v>74</v>
      </c>
      <c r="H663" s="67" t="s">
        <v>45</v>
      </c>
      <c r="I663" s="110">
        <v>0</v>
      </c>
      <c r="J663" s="35">
        <v>0</v>
      </c>
      <c r="K663" s="110">
        <v>0</v>
      </c>
      <c r="L663" s="111">
        <v>0</v>
      </c>
      <c r="M663" s="111">
        <v>0</v>
      </c>
      <c r="N663" s="111">
        <v>0</v>
      </c>
    </row>
    <row r="664" spans="1:14" s="103" customFormat="1" ht="15" customHeight="1" x14ac:dyDescent="0.25">
      <c r="A664" s="129">
        <v>2019</v>
      </c>
      <c r="B664" s="67" t="s">
        <v>246</v>
      </c>
      <c r="C664" s="68">
        <v>1</v>
      </c>
      <c r="D664" s="68">
        <v>1</v>
      </c>
      <c r="E664" s="68">
        <v>0</v>
      </c>
      <c r="F664" s="67" t="s">
        <v>87</v>
      </c>
      <c r="G664" s="67" t="s">
        <v>74</v>
      </c>
      <c r="H664" s="67" t="s">
        <v>37</v>
      </c>
      <c r="I664" s="110">
        <v>0</v>
      </c>
      <c r="J664" s="35">
        <v>0</v>
      </c>
      <c r="K664" s="110">
        <v>0</v>
      </c>
      <c r="L664" s="111">
        <v>0</v>
      </c>
      <c r="M664" s="111">
        <v>0</v>
      </c>
      <c r="N664" s="111">
        <v>0</v>
      </c>
    </row>
    <row r="665" spans="1:14" s="103" customFormat="1" ht="15" customHeight="1" x14ac:dyDescent="0.25">
      <c r="A665" s="129">
        <v>2019</v>
      </c>
      <c r="B665" s="67" t="s">
        <v>246</v>
      </c>
      <c r="C665" s="68">
        <v>1</v>
      </c>
      <c r="D665" s="68">
        <v>1</v>
      </c>
      <c r="E665" s="68">
        <v>0</v>
      </c>
      <c r="F665" s="67" t="s">
        <v>87</v>
      </c>
      <c r="G665" s="67" t="s">
        <v>74</v>
      </c>
      <c r="H665" s="67" t="s">
        <v>13</v>
      </c>
      <c r="I665" s="110">
        <v>0</v>
      </c>
      <c r="J665" s="35">
        <v>0</v>
      </c>
      <c r="K665" s="110">
        <v>0</v>
      </c>
      <c r="L665" s="111">
        <v>0</v>
      </c>
      <c r="M665" s="111">
        <v>0</v>
      </c>
      <c r="N665" s="111">
        <v>0</v>
      </c>
    </row>
    <row r="666" spans="1:14" s="103" customFormat="1" ht="15" customHeight="1" x14ac:dyDescent="0.25">
      <c r="A666" s="129">
        <v>2019</v>
      </c>
      <c r="B666" s="67" t="s">
        <v>246</v>
      </c>
      <c r="C666" s="68">
        <v>1</v>
      </c>
      <c r="D666" s="68">
        <v>0</v>
      </c>
      <c r="E666" s="68">
        <v>0</v>
      </c>
      <c r="F666" s="67" t="s">
        <v>87</v>
      </c>
      <c r="G666" s="67" t="s">
        <v>74</v>
      </c>
      <c r="H666" s="67" t="s">
        <v>23</v>
      </c>
      <c r="I666" s="110">
        <v>0</v>
      </c>
      <c r="J666" s="35">
        <v>0</v>
      </c>
      <c r="K666" s="110">
        <v>0</v>
      </c>
      <c r="L666" s="111">
        <v>0</v>
      </c>
      <c r="M666" s="111">
        <v>0</v>
      </c>
      <c r="N666" s="111">
        <v>0</v>
      </c>
    </row>
    <row r="667" spans="1:14" s="103" customFormat="1" ht="15" customHeight="1" x14ac:dyDescent="0.25">
      <c r="A667" s="129">
        <v>2019</v>
      </c>
      <c r="B667" s="67" t="s">
        <v>246</v>
      </c>
      <c r="C667" s="68">
        <v>1</v>
      </c>
      <c r="D667" s="68">
        <v>0</v>
      </c>
      <c r="E667" s="68">
        <v>0</v>
      </c>
      <c r="F667" s="67" t="s">
        <v>87</v>
      </c>
      <c r="G667" s="67" t="s">
        <v>74</v>
      </c>
      <c r="H667" s="67" t="s">
        <v>22</v>
      </c>
      <c r="I667" s="110">
        <v>0</v>
      </c>
      <c r="J667" s="35">
        <v>0</v>
      </c>
      <c r="K667" s="110">
        <v>0</v>
      </c>
      <c r="L667" s="111">
        <v>0</v>
      </c>
      <c r="M667" s="111">
        <v>0</v>
      </c>
      <c r="N667" s="111">
        <v>56.430349999999997</v>
      </c>
    </row>
    <row r="668" spans="1:14" s="103" customFormat="1" ht="15" customHeight="1" x14ac:dyDescent="0.25">
      <c r="A668" s="129">
        <v>2019</v>
      </c>
      <c r="B668" s="67" t="s">
        <v>246</v>
      </c>
      <c r="C668" s="68">
        <v>1</v>
      </c>
      <c r="D668" s="68">
        <v>1</v>
      </c>
      <c r="E668" s="68">
        <v>1</v>
      </c>
      <c r="F668" s="67" t="s">
        <v>87</v>
      </c>
      <c r="G668" s="67" t="s">
        <v>75</v>
      </c>
      <c r="H668" s="67" t="s">
        <v>69</v>
      </c>
      <c r="I668" s="110">
        <v>0</v>
      </c>
      <c r="J668" s="35">
        <v>0</v>
      </c>
      <c r="K668" s="110">
        <v>31.324290000000001</v>
      </c>
      <c r="L668" s="111">
        <v>0</v>
      </c>
      <c r="M668" s="111">
        <v>118.58912000000055</v>
      </c>
      <c r="N668" s="111">
        <v>20473.56407</v>
      </c>
    </row>
    <row r="669" spans="1:14" s="103" customFormat="1" ht="15" customHeight="1" x14ac:dyDescent="0.25">
      <c r="A669" s="129">
        <v>2019</v>
      </c>
      <c r="B669" s="67" t="s">
        <v>246</v>
      </c>
      <c r="C669" s="68">
        <v>1</v>
      </c>
      <c r="D669" s="68">
        <v>1</v>
      </c>
      <c r="E669" s="68">
        <v>1</v>
      </c>
      <c r="F669" s="67" t="s">
        <v>87</v>
      </c>
      <c r="G669" s="67" t="s">
        <v>75</v>
      </c>
      <c r="H669" s="67" t="s">
        <v>40</v>
      </c>
      <c r="I669" s="110">
        <v>0</v>
      </c>
      <c r="J669" s="35">
        <v>0</v>
      </c>
      <c r="K669" s="110">
        <v>0</v>
      </c>
      <c r="L669" s="111">
        <v>0</v>
      </c>
      <c r="M669" s="111">
        <v>4.4721499999999992</v>
      </c>
      <c r="N669" s="111">
        <v>276.67712</v>
      </c>
    </row>
    <row r="670" spans="1:14" s="103" customFormat="1" ht="15" customHeight="1" x14ac:dyDescent="0.25">
      <c r="A670" s="129">
        <v>2019</v>
      </c>
      <c r="B670" s="67" t="s">
        <v>246</v>
      </c>
      <c r="C670" s="68">
        <v>1</v>
      </c>
      <c r="D670" s="68">
        <v>1</v>
      </c>
      <c r="E670" s="68">
        <v>1</v>
      </c>
      <c r="F670" s="67" t="s">
        <v>87</v>
      </c>
      <c r="G670" s="67" t="s">
        <v>75</v>
      </c>
      <c r="H670" s="67" t="s">
        <v>44</v>
      </c>
      <c r="I670" s="110">
        <v>0</v>
      </c>
      <c r="J670" s="35">
        <v>0</v>
      </c>
      <c r="K670" s="110">
        <v>0</v>
      </c>
      <c r="L670" s="111">
        <v>0</v>
      </c>
      <c r="M670" s="111">
        <v>0</v>
      </c>
      <c r="N670" s="111">
        <v>0</v>
      </c>
    </row>
    <row r="671" spans="1:14" s="103" customFormat="1" ht="15" customHeight="1" x14ac:dyDescent="0.25">
      <c r="A671" s="129">
        <v>2019</v>
      </c>
      <c r="B671" s="67" t="s">
        <v>246</v>
      </c>
      <c r="C671" s="68">
        <v>1</v>
      </c>
      <c r="D671" s="68">
        <v>1</v>
      </c>
      <c r="E671" s="68">
        <v>1</v>
      </c>
      <c r="F671" s="67" t="s">
        <v>87</v>
      </c>
      <c r="G671" s="67" t="s">
        <v>75</v>
      </c>
      <c r="H671" s="67" t="s">
        <v>45</v>
      </c>
      <c r="I671" s="110">
        <v>0</v>
      </c>
      <c r="J671" s="35">
        <v>0</v>
      </c>
      <c r="K671" s="110">
        <v>0</v>
      </c>
      <c r="L671" s="111">
        <v>0</v>
      </c>
      <c r="M671" s="111">
        <v>0</v>
      </c>
      <c r="N671" s="111">
        <v>0</v>
      </c>
    </row>
    <row r="672" spans="1:14" s="103" customFormat="1" ht="15" customHeight="1" x14ac:dyDescent="0.25">
      <c r="A672" s="129">
        <v>2019</v>
      </c>
      <c r="B672" s="67" t="s">
        <v>246</v>
      </c>
      <c r="C672" s="68">
        <v>1</v>
      </c>
      <c r="D672" s="68">
        <v>1</v>
      </c>
      <c r="E672" s="68">
        <v>0</v>
      </c>
      <c r="F672" s="67" t="s">
        <v>87</v>
      </c>
      <c r="G672" s="67" t="s">
        <v>75</v>
      </c>
      <c r="H672" s="67" t="s">
        <v>37</v>
      </c>
      <c r="I672" s="110">
        <v>0</v>
      </c>
      <c r="J672" s="35">
        <v>0</v>
      </c>
      <c r="K672" s="110">
        <v>0</v>
      </c>
      <c r="L672" s="111">
        <v>0</v>
      </c>
      <c r="M672" s="111">
        <v>0.31925000000001091</v>
      </c>
      <c r="N672" s="111">
        <v>443.00056000000001</v>
      </c>
    </row>
    <row r="673" spans="1:14" s="103" customFormat="1" ht="15" customHeight="1" x14ac:dyDescent="0.25">
      <c r="A673" s="129">
        <v>2019</v>
      </c>
      <c r="B673" s="67" t="s">
        <v>246</v>
      </c>
      <c r="C673" s="68">
        <v>1</v>
      </c>
      <c r="D673" s="68">
        <v>1</v>
      </c>
      <c r="E673" s="68">
        <v>0</v>
      </c>
      <c r="F673" s="67" t="s">
        <v>87</v>
      </c>
      <c r="G673" s="67" t="s">
        <v>75</v>
      </c>
      <c r="H673" s="67" t="s">
        <v>13</v>
      </c>
      <c r="I673" s="110">
        <v>0</v>
      </c>
      <c r="J673" s="35">
        <v>0</v>
      </c>
      <c r="K673" s="110">
        <v>0</v>
      </c>
      <c r="L673" s="111">
        <v>0</v>
      </c>
      <c r="M673" s="111">
        <v>0</v>
      </c>
      <c r="N673" s="111">
        <v>172.50619</v>
      </c>
    </row>
    <row r="674" spans="1:14" s="103" customFormat="1" ht="15" customHeight="1" x14ac:dyDescent="0.25">
      <c r="A674" s="129">
        <v>2019</v>
      </c>
      <c r="B674" s="67" t="s">
        <v>246</v>
      </c>
      <c r="C674" s="68">
        <v>1</v>
      </c>
      <c r="D674" s="68">
        <v>0</v>
      </c>
      <c r="E674" s="68">
        <v>0</v>
      </c>
      <c r="F674" s="67" t="s">
        <v>87</v>
      </c>
      <c r="G674" s="67" t="s">
        <v>75</v>
      </c>
      <c r="H674" s="67" t="s">
        <v>23</v>
      </c>
      <c r="I674" s="110">
        <v>0</v>
      </c>
      <c r="J674" s="35">
        <v>0</v>
      </c>
      <c r="K674" s="110">
        <v>0</v>
      </c>
      <c r="L674" s="111">
        <v>0</v>
      </c>
      <c r="M674" s="111">
        <v>0</v>
      </c>
      <c r="N674" s="111">
        <v>0</v>
      </c>
    </row>
    <row r="675" spans="1:14" s="103" customFormat="1" ht="15" customHeight="1" x14ac:dyDescent="0.25">
      <c r="A675" s="129">
        <v>2019</v>
      </c>
      <c r="B675" s="67" t="s">
        <v>246</v>
      </c>
      <c r="C675" s="68">
        <v>1</v>
      </c>
      <c r="D675" s="68">
        <v>0</v>
      </c>
      <c r="E675" s="68">
        <v>0</v>
      </c>
      <c r="F675" s="67" t="s">
        <v>87</v>
      </c>
      <c r="G675" s="67" t="s">
        <v>75</v>
      </c>
      <c r="H675" s="67" t="s">
        <v>22</v>
      </c>
      <c r="I675" s="110">
        <v>0</v>
      </c>
      <c r="J675" s="35">
        <v>0</v>
      </c>
      <c r="K675" s="110">
        <v>0</v>
      </c>
      <c r="L675" s="111">
        <v>0</v>
      </c>
      <c r="M675" s="111">
        <v>0</v>
      </c>
      <c r="N675" s="111">
        <v>25.880510000000001</v>
      </c>
    </row>
    <row r="676" spans="1:14" s="103" customFormat="1" ht="15" customHeight="1" x14ac:dyDescent="0.25">
      <c r="A676" s="129">
        <v>2019</v>
      </c>
      <c r="B676" s="67" t="s">
        <v>246</v>
      </c>
      <c r="C676" s="68">
        <v>1</v>
      </c>
      <c r="D676" s="68">
        <v>1</v>
      </c>
      <c r="E676" s="68">
        <v>1</v>
      </c>
      <c r="F676" s="67" t="s">
        <v>211</v>
      </c>
      <c r="G676" s="67" t="s">
        <v>54</v>
      </c>
      <c r="H676" s="67" t="s">
        <v>69</v>
      </c>
      <c r="I676" s="110">
        <v>0</v>
      </c>
      <c r="J676" s="35">
        <v>0</v>
      </c>
      <c r="K676" s="110">
        <v>0</v>
      </c>
      <c r="L676" s="111">
        <v>0</v>
      </c>
      <c r="M676" s="111">
        <v>0</v>
      </c>
      <c r="N676" s="111">
        <v>2000000</v>
      </c>
    </row>
    <row r="677" spans="1:14" s="103" customFormat="1" ht="15" customHeight="1" x14ac:dyDescent="0.25">
      <c r="A677" s="129">
        <v>2019</v>
      </c>
      <c r="B677" s="67" t="s">
        <v>246</v>
      </c>
      <c r="C677" s="68">
        <v>1</v>
      </c>
      <c r="D677" s="68">
        <v>1</v>
      </c>
      <c r="E677" s="68">
        <v>1</v>
      </c>
      <c r="F677" s="67" t="s">
        <v>211</v>
      </c>
      <c r="G677" s="67" t="s">
        <v>55</v>
      </c>
      <c r="H677" s="67" t="s">
        <v>69</v>
      </c>
      <c r="I677" s="110">
        <v>0</v>
      </c>
      <c r="J677" s="35">
        <v>0</v>
      </c>
      <c r="K677" s="110">
        <v>84437.5</v>
      </c>
      <c r="L677" s="111">
        <v>0</v>
      </c>
      <c r="M677" s="111">
        <v>0</v>
      </c>
      <c r="N677" s="111">
        <v>1750000</v>
      </c>
    </row>
    <row r="678" spans="1:14" s="103" customFormat="1" ht="15" customHeight="1" x14ac:dyDescent="0.25">
      <c r="A678" s="129">
        <v>2019</v>
      </c>
      <c r="B678" s="67" t="s">
        <v>246</v>
      </c>
      <c r="C678" s="68">
        <v>1</v>
      </c>
      <c r="D678" s="68">
        <v>1</v>
      </c>
      <c r="E678" s="68">
        <v>0</v>
      </c>
      <c r="F678" s="67" t="s">
        <v>211</v>
      </c>
      <c r="G678" s="67" t="s">
        <v>284</v>
      </c>
      <c r="H678" s="67" t="s">
        <v>51</v>
      </c>
      <c r="I678" s="110">
        <v>0</v>
      </c>
      <c r="J678" s="35">
        <v>26278.331709999999</v>
      </c>
      <c r="K678" s="110">
        <v>968.57533999999998</v>
      </c>
      <c r="L678" s="111">
        <v>0</v>
      </c>
      <c r="M678" s="111">
        <v>0</v>
      </c>
      <c r="N678" s="111">
        <v>210226.65372999999</v>
      </c>
    </row>
    <row r="679" spans="1:14" s="103" customFormat="1" ht="15" customHeight="1" x14ac:dyDescent="0.25">
      <c r="A679" s="129">
        <v>2019</v>
      </c>
      <c r="B679" s="67" t="s">
        <v>246</v>
      </c>
      <c r="C679" s="68">
        <v>1</v>
      </c>
      <c r="D679" s="68">
        <v>1</v>
      </c>
      <c r="E679" s="68">
        <v>1</v>
      </c>
      <c r="F679" s="67" t="s">
        <v>211</v>
      </c>
      <c r="G679" s="67" t="s">
        <v>56</v>
      </c>
      <c r="H679" s="67" t="s">
        <v>69</v>
      </c>
      <c r="I679" s="110">
        <v>0</v>
      </c>
      <c r="J679" s="35">
        <v>0</v>
      </c>
      <c r="K679" s="110">
        <v>0.67296</v>
      </c>
      <c r="L679" s="111">
        <v>0</v>
      </c>
      <c r="M679" s="111">
        <v>0</v>
      </c>
      <c r="N679" s="111">
        <v>1000000</v>
      </c>
    </row>
    <row r="680" spans="1:14" s="103" customFormat="1" ht="15" customHeight="1" x14ac:dyDescent="0.25">
      <c r="A680" s="129">
        <v>2019</v>
      </c>
      <c r="B680" s="67" t="s">
        <v>246</v>
      </c>
      <c r="C680" s="68">
        <v>1</v>
      </c>
      <c r="D680" s="68">
        <v>1</v>
      </c>
      <c r="E680" s="68">
        <v>1</v>
      </c>
      <c r="F680" s="67" t="s">
        <v>211</v>
      </c>
      <c r="G680" s="67" t="s">
        <v>57</v>
      </c>
      <c r="H680" s="67" t="s">
        <v>69</v>
      </c>
      <c r="I680" s="110">
        <v>0</v>
      </c>
      <c r="J680" s="35">
        <v>0</v>
      </c>
      <c r="K680" s="110">
        <v>0</v>
      </c>
      <c r="L680" s="111">
        <v>0</v>
      </c>
      <c r="M680" s="111">
        <v>0</v>
      </c>
      <c r="N680" s="111">
        <v>1000000</v>
      </c>
    </row>
    <row r="681" spans="1:14" s="103" customFormat="1" ht="15" customHeight="1" x14ac:dyDescent="0.25">
      <c r="A681" s="129">
        <v>2019</v>
      </c>
      <c r="B681" s="67" t="s">
        <v>246</v>
      </c>
      <c r="C681" s="68">
        <v>1</v>
      </c>
      <c r="D681" s="68">
        <v>1</v>
      </c>
      <c r="E681" s="68">
        <v>1</v>
      </c>
      <c r="F681" s="67" t="s">
        <v>211</v>
      </c>
      <c r="G681" s="67" t="s">
        <v>58</v>
      </c>
      <c r="H681" s="67" t="s">
        <v>69</v>
      </c>
      <c r="I681" s="110">
        <v>0</v>
      </c>
      <c r="J681" s="35">
        <v>0</v>
      </c>
      <c r="K681" s="110">
        <v>0</v>
      </c>
      <c r="L681" s="111">
        <v>0</v>
      </c>
      <c r="M681" s="111">
        <v>0</v>
      </c>
      <c r="N681" s="111">
        <v>2500000</v>
      </c>
    </row>
    <row r="682" spans="1:14" s="103" customFormat="1" ht="15" customHeight="1" x14ac:dyDescent="0.25">
      <c r="A682" s="129">
        <v>2019</v>
      </c>
      <c r="B682" s="67" t="s">
        <v>246</v>
      </c>
      <c r="C682" s="68">
        <v>1</v>
      </c>
      <c r="D682" s="68">
        <v>1</v>
      </c>
      <c r="E682" s="68">
        <v>0</v>
      </c>
      <c r="F682" s="67" t="s">
        <v>211</v>
      </c>
      <c r="G682" s="67" t="s">
        <v>284</v>
      </c>
      <c r="H682" s="67" t="s">
        <v>59</v>
      </c>
      <c r="I682" s="110">
        <v>0</v>
      </c>
      <c r="J682" s="35">
        <v>0</v>
      </c>
      <c r="K682" s="110">
        <v>1156.25</v>
      </c>
      <c r="L682" s="111">
        <v>0</v>
      </c>
      <c r="M682" s="111">
        <v>0</v>
      </c>
      <c r="N682" s="111">
        <v>300000</v>
      </c>
    </row>
    <row r="683" spans="1:14" s="103" customFormat="1" ht="15" customHeight="1" x14ac:dyDescent="0.25">
      <c r="A683" s="129">
        <v>2019</v>
      </c>
      <c r="B683" s="67" t="s">
        <v>246</v>
      </c>
      <c r="C683" s="68">
        <v>1</v>
      </c>
      <c r="D683" s="68">
        <v>1</v>
      </c>
      <c r="E683" s="68">
        <v>1</v>
      </c>
      <c r="F683" s="67" t="s">
        <v>211</v>
      </c>
      <c r="G683" s="67" t="s">
        <v>60</v>
      </c>
      <c r="H683" s="67" t="s">
        <v>69</v>
      </c>
      <c r="I683" s="110">
        <v>0</v>
      </c>
      <c r="J683" s="35">
        <v>0</v>
      </c>
      <c r="K683" s="110">
        <v>0</v>
      </c>
      <c r="L683" s="111">
        <v>0</v>
      </c>
      <c r="M683" s="111">
        <v>0</v>
      </c>
      <c r="N683" s="111">
        <v>3000000</v>
      </c>
    </row>
    <row r="684" spans="1:14" s="103" customFormat="1" ht="15" customHeight="1" x14ac:dyDescent="0.25">
      <c r="A684" s="66">
        <v>2019</v>
      </c>
      <c r="B684" s="67" t="s">
        <v>246</v>
      </c>
      <c r="C684" s="68">
        <v>1</v>
      </c>
      <c r="D684" s="68">
        <v>1</v>
      </c>
      <c r="E684" s="68">
        <v>1</v>
      </c>
      <c r="F684" s="67" t="s">
        <v>211</v>
      </c>
      <c r="G684" s="67" t="s">
        <v>62</v>
      </c>
      <c r="H684" s="67" t="s">
        <v>69</v>
      </c>
      <c r="I684" s="110">
        <v>1125000</v>
      </c>
      <c r="J684" s="35">
        <v>0</v>
      </c>
      <c r="K684" s="110">
        <v>1.8227199999999999</v>
      </c>
      <c r="L684" s="111">
        <v>0</v>
      </c>
      <c r="M684" s="111">
        <v>0</v>
      </c>
      <c r="N684" s="111">
        <v>2125000</v>
      </c>
    </row>
    <row r="685" spans="1:14" s="103" customFormat="1" ht="15" customHeight="1" x14ac:dyDescent="0.25">
      <c r="A685" s="130">
        <v>2019</v>
      </c>
      <c r="B685" s="67" t="s">
        <v>246</v>
      </c>
      <c r="C685" s="68">
        <v>1</v>
      </c>
      <c r="D685" s="68">
        <v>1</v>
      </c>
      <c r="E685" s="68">
        <v>0</v>
      </c>
      <c r="F685" s="67" t="s">
        <v>286</v>
      </c>
      <c r="G685" s="67" t="s">
        <v>202</v>
      </c>
      <c r="H685" s="67" t="s">
        <v>51</v>
      </c>
      <c r="I685" s="110">
        <v>0</v>
      </c>
      <c r="J685" s="35">
        <v>8709.3012500000186</v>
      </c>
      <c r="K685" s="110">
        <v>0</v>
      </c>
      <c r="L685" s="111">
        <v>0</v>
      </c>
      <c r="M685" s="111">
        <v>-8709.3012500000186</v>
      </c>
      <c r="N685" s="111">
        <v>708016.76757999999</v>
      </c>
    </row>
    <row r="686" spans="1:14" s="103" customFormat="1" ht="15" customHeight="1" x14ac:dyDescent="0.25">
      <c r="A686" s="130">
        <v>2019</v>
      </c>
      <c r="B686" s="67" t="s">
        <v>246</v>
      </c>
      <c r="C686" s="68">
        <v>1</v>
      </c>
      <c r="D686" s="68">
        <v>1</v>
      </c>
      <c r="E686" s="68">
        <v>0</v>
      </c>
      <c r="F686" s="67" t="s">
        <v>213</v>
      </c>
      <c r="G686" s="67" t="s">
        <v>189</v>
      </c>
      <c r="H686" s="67" t="s">
        <v>38</v>
      </c>
      <c r="I686" s="110">
        <v>0</v>
      </c>
      <c r="J686" s="35">
        <v>0</v>
      </c>
      <c r="K686" s="110">
        <v>0</v>
      </c>
      <c r="L686" s="111">
        <v>0</v>
      </c>
      <c r="M686" s="111">
        <v>0</v>
      </c>
      <c r="N686" s="111">
        <v>0</v>
      </c>
    </row>
    <row r="687" spans="1:14" s="103" customFormat="1" ht="15" customHeight="1" x14ac:dyDescent="0.25">
      <c r="A687" s="130">
        <v>2019</v>
      </c>
      <c r="B687" s="67" t="s">
        <v>246</v>
      </c>
      <c r="C687" s="68">
        <v>1</v>
      </c>
      <c r="D687" s="68">
        <v>1</v>
      </c>
      <c r="E687" s="68">
        <v>0</v>
      </c>
      <c r="F687" s="67" t="s">
        <v>213</v>
      </c>
      <c r="G687" s="67" t="s">
        <v>189</v>
      </c>
      <c r="H687" s="67" t="s">
        <v>38</v>
      </c>
      <c r="I687" s="110">
        <v>0</v>
      </c>
      <c r="J687" s="35">
        <v>0</v>
      </c>
      <c r="K687" s="110">
        <v>0</v>
      </c>
      <c r="L687" s="111">
        <v>0</v>
      </c>
      <c r="M687" s="111">
        <v>0</v>
      </c>
      <c r="N687" s="111">
        <v>0</v>
      </c>
    </row>
    <row r="688" spans="1:14" s="103" customFormat="1" ht="15" customHeight="1" x14ac:dyDescent="0.25">
      <c r="A688" s="130">
        <v>2019</v>
      </c>
      <c r="B688" s="67" t="s">
        <v>246</v>
      </c>
      <c r="C688" s="68">
        <v>1</v>
      </c>
      <c r="D688" s="68">
        <v>1</v>
      </c>
      <c r="E688" s="68">
        <v>0</v>
      </c>
      <c r="F688" s="67" t="s">
        <v>213</v>
      </c>
      <c r="G688" s="67" t="s">
        <v>189</v>
      </c>
      <c r="H688" s="67" t="s">
        <v>38</v>
      </c>
      <c r="I688" s="110">
        <v>0</v>
      </c>
      <c r="J688" s="35">
        <v>0</v>
      </c>
      <c r="K688" s="110">
        <v>0</v>
      </c>
      <c r="L688" s="111">
        <v>0</v>
      </c>
      <c r="M688" s="111">
        <v>0</v>
      </c>
      <c r="N688" s="111">
        <v>0</v>
      </c>
    </row>
    <row r="689" spans="1:14" s="103" customFormat="1" ht="15" customHeight="1" x14ac:dyDescent="0.25">
      <c r="A689" s="130">
        <v>2019</v>
      </c>
      <c r="B689" s="67" t="s">
        <v>246</v>
      </c>
      <c r="C689" s="68">
        <v>1</v>
      </c>
      <c r="D689" s="68">
        <v>1</v>
      </c>
      <c r="E689" s="68">
        <v>0</v>
      </c>
      <c r="F689" s="67" t="s">
        <v>213</v>
      </c>
      <c r="G689" s="67" t="s">
        <v>190</v>
      </c>
      <c r="H689" s="67" t="s">
        <v>38</v>
      </c>
      <c r="I689" s="110">
        <v>0</v>
      </c>
      <c r="J689" s="35">
        <v>0</v>
      </c>
      <c r="K689" s="110">
        <v>0</v>
      </c>
      <c r="L689" s="111">
        <v>0</v>
      </c>
      <c r="M689" s="111">
        <v>0</v>
      </c>
      <c r="N689" s="111">
        <v>0</v>
      </c>
    </row>
    <row r="690" spans="1:14" s="103" customFormat="1" ht="15" customHeight="1" x14ac:dyDescent="0.25">
      <c r="A690" s="130">
        <v>2019</v>
      </c>
      <c r="B690" s="67" t="s">
        <v>246</v>
      </c>
      <c r="C690" s="68">
        <v>1</v>
      </c>
      <c r="D690" s="68">
        <v>1</v>
      </c>
      <c r="E690" s="68">
        <v>0</v>
      </c>
      <c r="F690" s="67" t="s">
        <v>213</v>
      </c>
      <c r="G690" s="67" t="s">
        <v>190</v>
      </c>
      <c r="H690" s="67" t="s">
        <v>38</v>
      </c>
      <c r="I690" s="110">
        <v>0</v>
      </c>
      <c r="J690" s="35">
        <v>0</v>
      </c>
      <c r="K690" s="110">
        <v>0</v>
      </c>
      <c r="L690" s="111">
        <v>0</v>
      </c>
      <c r="M690" s="111">
        <v>0</v>
      </c>
      <c r="N690" s="111">
        <v>0</v>
      </c>
    </row>
    <row r="691" spans="1:14" s="103" customFormat="1" ht="15" customHeight="1" x14ac:dyDescent="0.25">
      <c r="A691" s="130">
        <v>2019</v>
      </c>
      <c r="B691" s="67" t="s">
        <v>246</v>
      </c>
      <c r="C691" s="68">
        <v>1</v>
      </c>
      <c r="D691" s="68">
        <v>1</v>
      </c>
      <c r="E691" s="68">
        <v>0</v>
      </c>
      <c r="F691" s="67" t="s">
        <v>213</v>
      </c>
      <c r="G691" s="67" t="s">
        <v>255</v>
      </c>
      <c r="H691" s="67" t="s">
        <v>38</v>
      </c>
      <c r="I691" s="110">
        <v>0</v>
      </c>
      <c r="J691" s="35">
        <v>0</v>
      </c>
      <c r="K691" s="110">
        <v>0</v>
      </c>
      <c r="L691" s="111">
        <v>0</v>
      </c>
      <c r="M691" s="111">
        <v>0</v>
      </c>
      <c r="N691" s="111">
        <v>0</v>
      </c>
    </row>
    <row r="692" spans="1:14" s="103" customFormat="1" ht="15" customHeight="1" x14ac:dyDescent="0.25">
      <c r="A692" s="130">
        <v>2019</v>
      </c>
      <c r="B692" s="67" t="s">
        <v>246</v>
      </c>
      <c r="C692" s="68">
        <v>1</v>
      </c>
      <c r="D692" s="68">
        <v>1</v>
      </c>
      <c r="E692" s="68">
        <v>0</v>
      </c>
      <c r="F692" s="67" t="s">
        <v>213</v>
      </c>
      <c r="G692" s="67" t="s">
        <v>256</v>
      </c>
      <c r="H692" s="67" t="s">
        <v>38</v>
      </c>
      <c r="I692" s="110">
        <v>0</v>
      </c>
      <c r="J692" s="35">
        <v>19166.666666667094</v>
      </c>
      <c r="K692" s="110">
        <v>1436.1546874999913</v>
      </c>
      <c r="L692" s="111">
        <v>0</v>
      </c>
      <c r="M692" s="111">
        <v>-19166.666666667094</v>
      </c>
      <c r="N692" s="111">
        <v>164999.99999999988</v>
      </c>
    </row>
    <row r="693" spans="1:14" s="103" customFormat="1" ht="15" customHeight="1" x14ac:dyDescent="0.25">
      <c r="A693" s="66">
        <v>2019</v>
      </c>
      <c r="B693" s="67" t="s">
        <v>246</v>
      </c>
      <c r="C693" s="68">
        <v>1</v>
      </c>
      <c r="D693" s="68">
        <v>1</v>
      </c>
      <c r="E693" s="68">
        <v>0</v>
      </c>
      <c r="F693" s="67" t="s">
        <v>213</v>
      </c>
      <c r="G693" s="67" t="s">
        <v>285</v>
      </c>
      <c r="H693" s="67" t="s">
        <v>38</v>
      </c>
      <c r="I693" s="110">
        <v>0</v>
      </c>
      <c r="J693" s="35">
        <v>10000</v>
      </c>
      <c r="K693" s="110">
        <v>57.083333333284827</v>
      </c>
      <c r="L693" s="111">
        <v>0</v>
      </c>
      <c r="M693" s="111">
        <v>-10000</v>
      </c>
      <c r="N693" s="111">
        <v>0</v>
      </c>
    </row>
    <row r="694" spans="1:14" s="103" customFormat="1" ht="15" customHeight="1" x14ac:dyDescent="0.25">
      <c r="A694" s="66">
        <v>2019</v>
      </c>
      <c r="B694" s="67" t="s">
        <v>246</v>
      </c>
      <c r="C694" s="68">
        <v>1</v>
      </c>
      <c r="D694" s="68">
        <v>0</v>
      </c>
      <c r="E694" s="68">
        <v>0</v>
      </c>
      <c r="F694" s="67" t="s">
        <v>287</v>
      </c>
      <c r="G694" s="67" t="s">
        <v>183</v>
      </c>
      <c r="H694" s="67" t="s">
        <v>17</v>
      </c>
      <c r="I694" s="110">
        <v>0</v>
      </c>
      <c r="J694" s="35">
        <v>0</v>
      </c>
      <c r="K694" s="110">
        <v>0</v>
      </c>
      <c r="L694" s="111">
        <v>0</v>
      </c>
      <c r="M694" s="111">
        <v>3293.9217000000062</v>
      </c>
      <c r="N694" s="111">
        <v>363720.64230000001</v>
      </c>
    </row>
    <row r="695" spans="1:14" s="103" customFormat="1" ht="15" customHeight="1" x14ac:dyDescent="0.25">
      <c r="A695" s="129">
        <v>2019</v>
      </c>
      <c r="B695" s="67" t="s">
        <v>246</v>
      </c>
      <c r="C695" s="68">
        <v>1</v>
      </c>
      <c r="D695" s="68">
        <v>0</v>
      </c>
      <c r="E695" s="68">
        <v>0</v>
      </c>
      <c r="F695" s="67" t="s">
        <v>287</v>
      </c>
      <c r="G695" s="67" t="s">
        <v>184</v>
      </c>
      <c r="H695" s="67" t="s">
        <v>17</v>
      </c>
      <c r="I695" s="110">
        <v>0</v>
      </c>
      <c r="J695" s="35">
        <v>0</v>
      </c>
      <c r="K695" s="110">
        <v>0</v>
      </c>
      <c r="L695" s="111">
        <v>0</v>
      </c>
      <c r="M695" s="111">
        <v>3197.6221748999669</v>
      </c>
      <c r="N695" s="111">
        <v>353087.07893309998</v>
      </c>
    </row>
    <row r="696" spans="1:14" s="103" customFormat="1" ht="15" customHeight="1" x14ac:dyDescent="0.25">
      <c r="A696" s="129">
        <v>2019</v>
      </c>
      <c r="B696" s="67" t="s">
        <v>257</v>
      </c>
      <c r="C696" s="68">
        <v>1</v>
      </c>
      <c r="D696" s="68">
        <v>1</v>
      </c>
      <c r="E696" s="68">
        <v>0</v>
      </c>
      <c r="F696" s="67" t="s">
        <v>281</v>
      </c>
      <c r="G696" s="67" t="s">
        <v>210</v>
      </c>
      <c r="H696" s="67" t="s">
        <v>46</v>
      </c>
      <c r="I696" s="110">
        <v>0</v>
      </c>
      <c r="J696" s="35">
        <v>0</v>
      </c>
      <c r="K696" s="110">
        <v>0</v>
      </c>
      <c r="L696" s="111">
        <v>0</v>
      </c>
      <c r="M696" s="111">
        <v>0</v>
      </c>
      <c r="N696" s="111">
        <v>52631.5789</v>
      </c>
    </row>
    <row r="697" spans="1:14" s="103" customFormat="1" ht="15" customHeight="1" x14ac:dyDescent="0.25">
      <c r="A697" s="129">
        <v>2019</v>
      </c>
      <c r="B697" s="67" t="s">
        <v>257</v>
      </c>
      <c r="C697" s="68">
        <v>1</v>
      </c>
      <c r="D697" s="68">
        <v>1</v>
      </c>
      <c r="E697" s="68">
        <v>0</v>
      </c>
      <c r="F697" s="67" t="s">
        <v>281</v>
      </c>
      <c r="G697" s="67" t="s">
        <v>210</v>
      </c>
      <c r="H697" s="67" t="s">
        <v>49</v>
      </c>
      <c r="I697" s="110">
        <v>0</v>
      </c>
      <c r="J697" s="35">
        <v>0</v>
      </c>
      <c r="K697" s="110">
        <v>0</v>
      </c>
      <c r="L697" s="111">
        <v>0</v>
      </c>
      <c r="M697" s="111">
        <v>0</v>
      </c>
      <c r="N697" s="111">
        <v>4166.6679999999997</v>
      </c>
    </row>
    <row r="698" spans="1:14" s="103" customFormat="1" ht="15" customHeight="1" x14ac:dyDescent="0.25">
      <c r="A698" s="129">
        <v>2019</v>
      </c>
      <c r="B698" s="67" t="s">
        <v>257</v>
      </c>
      <c r="C698" s="68">
        <v>1</v>
      </c>
      <c r="D698" s="68">
        <v>1</v>
      </c>
      <c r="E698" s="68">
        <v>0</v>
      </c>
      <c r="F698" s="67" t="s">
        <v>281</v>
      </c>
      <c r="G698" s="67" t="s">
        <v>210</v>
      </c>
      <c r="H698" s="67" t="s">
        <v>13</v>
      </c>
      <c r="I698" s="110">
        <v>0</v>
      </c>
      <c r="J698" s="35">
        <v>0</v>
      </c>
      <c r="K698" s="110">
        <v>0</v>
      </c>
      <c r="L698" s="111">
        <v>0</v>
      </c>
      <c r="M698" s="110">
        <v>0</v>
      </c>
      <c r="N698" s="111">
        <v>0</v>
      </c>
    </row>
    <row r="699" spans="1:14" s="103" customFormat="1" ht="15" customHeight="1" x14ac:dyDescent="0.25">
      <c r="A699" s="129">
        <v>2019</v>
      </c>
      <c r="B699" s="67" t="s">
        <v>257</v>
      </c>
      <c r="C699" s="68">
        <v>1</v>
      </c>
      <c r="D699" s="68">
        <v>1</v>
      </c>
      <c r="E699" s="68">
        <v>1</v>
      </c>
      <c r="F699" s="67" t="s">
        <v>282</v>
      </c>
      <c r="G699" s="67" t="s">
        <v>14</v>
      </c>
      <c r="H699" s="67" t="s">
        <v>69</v>
      </c>
      <c r="I699" s="110">
        <v>0</v>
      </c>
      <c r="J699" s="35">
        <v>14944.0296</v>
      </c>
      <c r="K699" s="110">
        <v>24184.417690000002</v>
      </c>
      <c r="L699" s="111">
        <v>0</v>
      </c>
      <c r="M699" s="110">
        <v>-1886.6595900002958</v>
      </c>
      <c r="N699" s="111">
        <v>2736666.4801099999</v>
      </c>
    </row>
    <row r="700" spans="1:14" s="103" customFormat="1" ht="15" customHeight="1" x14ac:dyDescent="0.25">
      <c r="A700" s="129">
        <v>2019</v>
      </c>
      <c r="B700" s="67" t="s">
        <v>257</v>
      </c>
      <c r="C700" s="68">
        <v>1</v>
      </c>
      <c r="D700" s="68">
        <v>1</v>
      </c>
      <c r="E700" s="68">
        <v>0</v>
      </c>
      <c r="F700" s="67" t="s">
        <v>282</v>
      </c>
      <c r="G700" s="67" t="s">
        <v>14</v>
      </c>
      <c r="H700" s="67" t="s">
        <v>15</v>
      </c>
      <c r="I700" s="110">
        <v>0</v>
      </c>
      <c r="J700" s="35">
        <v>0</v>
      </c>
      <c r="K700" s="110">
        <v>0</v>
      </c>
      <c r="L700" s="111">
        <v>0</v>
      </c>
      <c r="M700" s="110">
        <v>0</v>
      </c>
      <c r="N700" s="111">
        <v>0</v>
      </c>
    </row>
    <row r="701" spans="1:14" s="103" customFormat="1" ht="15" customHeight="1" x14ac:dyDescent="0.25">
      <c r="A701" s="129">
        <v>2019</v>
      </c>
      <c r="B701" s="67" t="s">
        <v>257</v>
      </c>
      <c r="C701" s="68">
        <v>1</v>
      </c>
      <c r="D701" s="68">
        <v>1</v>
      </c>
      <c r="E701" s="68">
        <v>0</v>
      </c>
      <c r="F701" s="67" t="s">
        <v>282</v>
      </c>
      <c r="G701" s="67" t="s">
        <v>14</v>
      </c>
      <c r="H701" s="67" t="s">
        <v>46</v>
      </c>
      <c r="I701" s="110">
        <v>0</v>
      </c>
      <c r="J701" s="35">
        <v>0</v>
      </c>
      <c r="K701" s="110">
        <v>0</v>
      </c>
      <c r="L701" s="111">
        <v>0</v>
      </c>
      <c r="M701" s="110">
        <v>0</v>
      </c>
      <c r="N701" s="111">
        <v>368000</v>
      </c>
    </row>
    <row r="702" spans="1:14" s="103" customFormat="1" ht="15" customHeight="1" x14ac:dyDescent="0.25">
      <c r="A702" s="129">
        <v>2019</v>
      </c>
      <c r="B702" s="67" t="s">
        <v>257</v>
      </c>
      <c r="C702" s="68">
        <v>1</v>
      </c>
      <c r="D702" s="68">
        <v>1</v>
      </c>
      <c r="E702" s="68">
        <v>0</v>
      </c>
      <c r="F702" s="67" t="s">
        <v>282</v>
      </c>
      <c r="G702" s="67" t="s">
        <v>14</v>
      </c>
      <c r="H702" s="67" t="s">
        <v>61</v>
      </c>
      <c r="I702" s="110">
        <v>0</v>
      </c>
      <c r="J702" s="35">
        <v>0</v>
      </c>
      <c r="K702" s="110">
        <v>64.934719999999999</v>
      </c>
      <c r="L702" s="111">
        <v>0</v>
      </c>
      <c r="M702" s="110">
        <v>0</v>
      </c>
      <c r="N702" s="111">
        <v>33499.906340000001</v>
      </c>
    </row>
    <row r="703" spans="1:14" s="103" customFormat="1" ht="15" customHeight="1" x14ac:dyDescent="0.25">
      <c r="A703" s="129">
        <v>2019</v>
      </c>
      <c r="B703" s="67" t="s">
        <v>257</v>
      </c>
      <c r="C703" s="68">
        <v>1</v>
      </c>
      <c r="D703" s="68">
        <v>1</v>
      </c>
      <c r="E703" s="68">
        <v>0</v>
      </c>
      <c r="F703" s="67" t="s">
        <v>282</v>
      </c>
      <c r="G703" s="67" t="s">
        <v>14</v>
      </c>
      <c r="H703" s="67" t="s">
        <v>49</v>
      </c>
      <c r="I703" s="110">
        <v>0</v>
      </c>
      <c r="J703" s="35">
        <v>0</v>
      </c>
      <c r="K703" s="110">
        <v>30</v>
      </c>
      <c r="L703" s="111">
        <v>0</v>
      </c>
      <c r="M703" s="110">
        <v>0</v>
      </c>
      <c r="N703" s="111">
        <v>92856.506129999994</v>
      </c>
    </row>
    <row r="704" spans="1:14" s="103" customFormat="1" ht="15" customHeight="1" x14ac:dyDescent="0.25">
      <c r="A704" s="129">
        <v>2019</v>
      </c>
      <c r="B704" s="67" t="s">
        <v>257</v>
      </c>
      <c r="C704" s="68">
        <v>1</v>
      </c>
      <c r="D704" s="68">
        <v>1</v>
      </c>
      <c r="E704" s="68">
        <v>1</v>
      </c>
      <c r="F704" s="67" t="s">
        <v>87</v>
      </c>
      <c r="G704" s="67" t="s">
        <v>283</v>
      </c>
      <c r="H704" s="67" t="s">
        <v>69</v>
      </c>
      <c r="I704" s="110">
        <v>37506.017829999997</v>
      </c>
      <c r="J704" s="35">
        <v>86900.184800000003</v>
      </c>
      <c r="K704" s="110">
        <v>33835.618440000006</v>
      </c>
      <c r="L704" s="110">
        <v>0</v>
      </c>
      <c r="M704" s="110">
        <v>-2629.307610000149</v>
      </c>
      <c r="N704" s="111">
        <v>6180074.7611699998</v>
      </c>
    </row>
    <row r="705" spans="1:14" s="103" customFormat="1" ht="15" customHeight="1" x14ac:dyDescent="0.25">
      <c r="A705" s="129">
        <v>2019</v>
      </c>
      <c r="B705" s="67" t="s">
        <v>257</v>
      </c>
      <c r="C705" s="68">
        <v>1</v>
      </c>
      <c r="D705" s="68">
        <v>1</v>
      </c>
      <c r="E705" s="68">
        <v>0</v>
      </c>
      <c r="F705" s="67" t="s">
        <v>87</v>
      </c>
      <c r="G705" s="67" t="s">
        <v>283</v>
      </c>
      <c r="H705" s="67" t="s">
        <v>47</v>
      </c>
      <c r="I705" s="110">
        <v>0</v>
      </c>
      <c r="J705" s="35">
        <v>0</v>
      </c>
      <c r="K705" s="110">
        <v>0</v>
      </c>
      <c r="L705" s="110">
        <v>0</v>
      </c>
      <c r="M705" s="110">
        <v>0</v>
      </c>
      <c r="N705" s="111">
        <v>99186.003589999993</v>
      </c>
    </row>
    <row r="706" spans="1:14" s="103" customFormat="1" ht="15" customHeight="1" x14ac:dyDescent="0.25">
      <c r="A706" s="129">
        <v>2019</v>
      </c>
      <c r="B706" s="67" t="s">
        <v>257</v>
      </c>
      <c r="C706" s="68">
        <v>1</v>
      </c>
      <c r="D706" s="68">
        <v>1</v>
      </c>
      <c r="E706" s="68">
        <v>0</v>
      </c>
      <c r="F706" s="67" t="s">
        <v>87</v>
      </c>
      <c r="G706" s="67" t="s">
        <v>283</v>
      </c>
      <c r="H706" s="67" t="s">
        <v>9</v>
      </c>
      <c r="I706" s="110">
        <v>0</v>
      </c>
      <c r="J706" s="35">
        <v>0</v>
      </c>
      <c r="K706" s="110">
        <v>0</v>
      </c>
      <c r="L706" s="110">
        <v>0</v>
      </c>
      <c r="M706" s="110">
        <v>0</v>
      </c>
      <c r="N706" s="111">
        <v>0</v>
      </c>
    </row>
    <row r="707" spans="1:14" s="103" customFormat="1" ht="15" customHeight="1" x14ac:dyDescent="0.25">
      <c r="A707" s="129">
        <v>2019</v>
      </c>
      <c r="B707" s="67" t="s">
        <v>257</v>
      </c>
      <c r="C707" s="68">
        <v>1</v>
      </c>
      <c r="D707" s="68">
        <v>0</v>
      </c>
      <c r="E707" s="68">
        <v>0</v>
      </c>
      <c r="F707" s="67" t="s">
        <v>87</v>
      </c>
      <c r="G707" s="67" t="s">
        <v>283</v>
      </c>
      <c r="H707" s="67" t="s">
        <v>17</v>
      </c>
      <c r="I707" s="110">
        <v>0</v>
      </c>
      <c r="J707" s="35">
        <v>0</v>
      </c>
      <c r="K707" s="110">
        <v>0</v>
      </c>
      <c r="L707" s="110">
        <v>0</v>
      </c>
      <c r="M707" s="110">
        <v>0</v>
      </c>
      <c r="N707" s="111">
        <v>0</v>
      </c>
    </row>
    <row r="708" spans="1:14" s="103" customFormat="1" ht="15" customHeight="1" x14ac:dyDescent="0.25">
      <c r="A708" s="129">
        <v>2019</v>
      </c>
      <c r="B708" s="67" t="s">
        <v>257</v>
      </c>
      <c r="C708" s="68">
        <v>1</v>
      </c>
      <c r="D708" s="68">
        <v>1</v>
      </c>
      <c r="E708" s="68">
        <v>1</v>
      </c>
      <c r="F708" s="67" t="s">
        <v>87</v>
      </c>
      <c r="G708" s="67" t="s">
        <v>283</v>
      </c>
      <c r="H708" s="67" t="s">
        <v>16</v>
      </c>
      <c r="I708" s="110">
        <v>0</v>
      </c>
      <c r="J708" s="35">
        <v>0</v>
      </c>
      <c r="K708" s="110">
        <v>0</v>
      </c>
      <c r="L708" s="110">
        <v>0</v>
      </c>
      <c r="M708" s="110">
        <v>-37.09023000000002</v>
      </c>
      <c r="N708" s="111">
        <v>1871.3783900000001</v>
      </c>
    </row>
    <row r="709" spans="1:14" s="103" customFormat="1" ht="15" customHeight="1" x14ac:dyDescent="0.25">
      <c r="A709" s="129">
        <v>2019</v>
      </c>
      <c r="B709" s="67" t="s">
        <v>257</v>
      </c>
      <c r="C709" s="68">
        <v>1</v>
      </c>
      <c r="D709" s="68">
        <v>1</v>
      </c>
      <c r="E709" s="68">
        <v>0</v>
      </c>
      <c r="F709" s="67" t="s">
        <v>87</v>
      </c>
      <c r="G709" s="67" t="s">
        <v>283</v>
      </c>
      <c r="H709" s="67" t="s">
        <v>18</v>
      </c>
      <c r="I709" s="110">
        <v>0</v>
      </c>
      <c r="J709" s="35">
        <v>0</v>
      </c>
      <c r="K709" s="111">
        <v>0</v>
      </c>
      <c r="L709" s="111">
        <v>0</v>
      </c>
      <c r="M709" s="111">
        <v>0</v>
      </c>
      <c r="N709" s="111">
        <v>0</v>
      </c>
    </row>
    <row r="710" spans="1:14" s="103" customFormat="1" ht="15" customHeight="1" x14ac:dyDescent="0.25">
      <c r="A710" s="129">
        <v>2019</v>
      </c>
      <c r="B710" s="67" t="s">
        <v>257</v>
      </c>
      <c r="C710" s="68">
        <v>1</v>
      </c>
      <c r="D710" s="68">
        <v>1</v>
      </c>
      <c r="E710" s="68">
        <v>0</v>
      </c>
      <c r="F710" s="67" t="s">
        <v>87</v>
      </c>
      <c r="G710" s="67" t="s">
        <v>283</v>
      </c>
      <c r="H710" s="67" t="s">
        <v>19</v>
      </c>
      <c r="I710" s="110">
        <v>0</v>
      </c>
      <c r="J710" s="35">
        <v>45.481999999999999</v>
      </c>
      <c r="K710" s="111">
        <v>13.725887704500002</v>
      </c>
      <c r="L710" s="111">
        <v>0</v>
      </c>
      <c r="M710" s="111">
        <v>-10.839370000000002</v>
      </c>
      <c r="N710" s="111">
        <v>546.69632999999999</v>
      </c>
    </row>
    <row r="711" spans="1:14" s="103" customFormat="1" ht="15" customHeight="1" x14ac:dyDescent="0.25">
      <c r="A711" s="129">
        <v>2019</v>
      </c>
      <c r="B711" s="67" t="s">
        <v>257</v>
      </c>
      <c r="C711" s="68">
        <v>1</v>
      </c>
      <c r="D711" s="68">
        <v>1</v>
      </c>
      <c r="E711" s="68">
        <v>0</v>
      </c>
      <c r="F711" s="67" t="s">
        <v>87</v>
      </c>
      <c r="G711" s="67" t="s">
        <v>283</v>
      </c>
      <c r="H711" s="67" t="s">
        <v>70</v>
      </c>
      <c r="I711" s="110">
        <v>0</v>
      </c>
      <c r="J711" s="35">
        <v>0</v>
      </c>
      <c r="K711" s="111">
        <v>0</v>
      </c>
      <c r="L711" s="111">
        <v>0</v>
      </c>
      <c r="M711" s="111">
        <v>-312.07138999999734</v>
      </c>
      <c r="N711" s="111">
        <v>104745.48411</v>
      </c>
    </row>
    <row r="712" spans="1:14" s="103" customFormat="1" ht="15" customHeight="1" x14ac:dyDescent="0.25">
      <c r="A712" s="129">
        <v>2019</v>
      </c>
      <c r="B712" s="67" t="s">
        <v>257</v>
      </c>
      <c r="C712" s="68">
        <v>1</v>
      </c>
      <c r="D712" s="68">
        <v>1</v>
      </c>
      <c r="E712" s="68">
        <v>0</v>
      </c>
      <c r="F712" s="67" t="s">
        <v>87</v>
      </c>
      <c r="G712" s="67" t="s">
        <v>283</v>
      </c>
      <c r="H712" s="67" t="s">
        <v>20</v>
      </c>
      <c r="I712" s="110">
        <v>0</v>
      </c>
      <c r="J712" s="35">
        <v>0</v>
      </c>
      <c r="K712" s="111">
        <v>0</v>
      </c>
      <c r="L712" s="111">
        <v>0</v>
      </c>
      <c r="M712" s="111">
        <v>0</v>
      </c>
      <c r="N712" s="111">
        <v>21865.82358</v>
      </c>
    </row>
    <row r="713" spans="1:14" s="103" customFormat="1" ht="15" customHeight="1" x14ac:dyDescent="0.25">
      <c r="A713" s="129">
        <v>2019</v>
      </c>
      <c r="B713" s="67" t="s">
        <v>257</v>
      </c>
      <c r="C713" s="68">
        <v>1</v>
      </c>
      <c r="D713" s="68">
        <v>1</v>
      </c>
      <c r="E713" s="68">
        <v>0</v>
      </c>
      <c r="F713" s="67" t="s">
        <v>87</v>
      </c>
      <c r="G713" s="67" t="s">
        <v>283</v>
      </c>
      <c r="H713" s="67" t="s">
        <v>21</v>
      </c>
      <c r="I713" s="110">
        <v>1464.0487000000001</v>
      </c>
      <c r="J713" s="35">
        <v>0</v>
      </c>
      <c r="K713" s="111">
        <v>1.4420500000000001</v>
      </c>
      <c r="L713" s="111">
        <v>0</v>
      </c>
      <c r="M713" s="111">
        <v>-832.32882000001041</v>
      </c>
      <c r="N713" s="111">
        <v>68989.503849999994</v>
      </c>
    </row>
    <row r="714" spans="1:14" s="103" customFormat="1" ht="15" customHeight="1" x14ac:dyDescent="0.25">
      <c r="A714" s="129">
        <v>2019</v>
      </c>
      <c r="B714" s="67" t="s">
        <v>257</v>
      </c>
      <c r="C714" s="68">
        <v>1</v>
      </c>
      <c r="D714" s="68">
        <v>1</v>
      </c>
      <c r="E714" s="68">
        <v>0</v>
      </c>
      <c r="F714" s="67" t="s">
        <v>87</v>
      </c>
      <c r="G714" s="67" t="s">
        <v>283</v>
      </c>
      <c r="H714" s="67" t="s">
        <v>10</v>
      </c>
      <c r="I714" s="110">
        <v>15680.606470000001</v>
      </c>
      <c r="J714" s="35">
        <v>0</v>
      </c>
      <c r="K714" s="111">
        <v>0</v>
      </c>
      <c r="L714" s="111">
        <v>0</v>
      </c>
      <c r="M714" s="111">
        <v>-1.8189894035458565E-12</v>
      </c>
      <c r="N714" s="111">
        <v>39690.18866</v>
      </c>
    </row>
    <row r="715" spans="1:14" s="103" customFormat="1" ht="15" customHeight="1" x14ac:dyDescent="0.25">
      <c r="A715" s="129">
        <v>2019</v>
      </c>
      <c r="B715" s="67" t="s">
        <v>257</v>
      </c>
      <c r="C715" s="68">
        <v>1</v>
      </c>
      <c r="D715" s="68">
        <v>1</v>
      </c>
      <c r="E715" s="68">
        <v>0</v>
      </c>
      <c r="F715" s="67" t="s">
        <v>87</v>
      </c>
      <c r="G715" s="67" t="s">
        <v>283</v>
      </c>
      <c r="H715" s="67" t="s">
        <v>30</v>
      </c>
      <c r="I715" s="110">
        <v>12361.70465</v>
      </c>
      <c r="J715" s="35">
        <v>0</v>
      </c>
      <c r="K715" s="111">
        <v>0</v>
      </c>
      <c r="L715" s="111">
        <v>0</v>
      </c>
      <c r="M715" s="111">
        <v>0</v>
      </c>
      <c r="N715" s="111">
        <v>57169.475570000002</v>
      </c>
    </row>
    <row r="716" spans="1:14" s="103" customFormat="1" ht="15" customHeight="1" x14ac:dyDescent="0.25">
      <c r="A716" s="129">
        <v>2019</v>
      </c>
      <c r="B716" s="67" t="s">
        <v>257</v>
      </c>
      <c r="C716" s="68">
        <v>1</v>
      </c>
      <c r="D716" s="68">
        <v>1</v>
      </c>
      <c r="E716" s="68">
        <v>0</v>
      </c>
      <c r="F716" s="67" t="s">
        <v>87</v>
      </c>
      <c r="G716" s="67" t="s">
        <v>283</v>
      </c>
      <c r="H716" s="67" t="s">
        <v>50</v>
      </c>
      <c r="I716" s="110">
        <v>0</v>
      </c>
      <c r="J716" s="35">
        <v>0</v>
      </c>
      <c r="K716" s="110">
        <v>0</v>
      </c>
      <c r="L716" s="111">
        <v>0</v>
      </c>
      <c r="M716" s="111">
        <v>-46.409999999999854</v>
      </c>
      <c r="N716" s="111">
        <v>2341.605</v>
      </c>
    </row>
    <row r="717" spans="1:14" s="103" customFormat="1" ht="15" customHeight="1" x14ac:dyDescent="0.25">
      <c r="A717" s="129">
        <v>2019</v>
      </c>
      <c r="B717" s="67" t="s">
        <v>257</v>
      </c>
      <c r="C717" s="68">
        <v>1</v>
      </c>
      <c r="D717" s="68">
        <v>1</v>
      </c>
      <c r="E717" s="68">
        <v>1</v>
      </c>
      <c r="F717" s="67" t="s">
        <v>209</v>
      </c>
      <c r="G717" s="67" t="s">
        <v>2</v>
      </c>
      <c r="H717" s="67" t="s">
        <v>69</v>
      </c>
      <c r="I717" s="110">
        <v>0</v>
      </c>
      <c r="J717" s="35">
        <v>0</v>
      </c>
      <c r="K717" s="110">
        <v>0</v>
      </c>
      <c r="L717" s="111">
        <v>0</v>
      </c>
      <c r="M717" s="111">
        <v>0</v>
      </c>
      <c r="N717" s="111">
        <v>1533.10079</v>
      </c>
    </row>
    <row r="718" spans="1:14" s="103" customFormat="1" ht="15" customHeight="1" x14ac:dyDescent="0.25">
      <c r="A718" s="129">
        <v>2019</v>
      </c>
      <c r="B718" s="67" t="s">
        <v>257</v>
      </c>
      <c r="C718" s="68">
        <v>1</v>
      </c>
      <c r="D718" s="68">
        <v>1</v>
      </c>
      <c r="E718" s="68">
        <v>1</v>
      </c>
      <c r="F718" s="67" t="s">
        <v>209</v>
      </c>
      <c r="G718" s="67" t="s">
        <v>8</v>
      </c>
      <c r="H718" s="67" t="s">
        <v>69</v>
      </c>
      <c r="I718" s="110">
        <v>0</v>
      </c>
      <c r="J718" s="35">
        <v>0</v>
      </c>
      <c r="K718" s="110">
        <v>0</v>
      </c>
      <c r="L718" s="111">
        <v>0</v>
      </c>
      <c r="M718" s="111">
        <v>-510.6999300000025</v>
      </c>
      <c r="N718" s="111">
        <v>38476.270539999998</v>
      </c>
    </row>
    <row r="719" spans="1:14" s="103" customFormat="1" ht="15" customHeight="1" x14ac:dyDescent="0.25">
      <c r="A719" s="129">
        <v>2019</v>
      </c>
      <c r="B719" s="67" t="s">
        <v>257</v>
      </c>
      <c r="C719" s="68">
        <v>1</v>
      </c>
      <c r="D719" s="68">
        <v>1</v>
      </c>
      <c r="E719" s="68">
        <v>1</v>
      </c>
      <c r="F719" s="67" t="s">
        <v>209</v>
      </c>
      <c r="G719" s="67" t="s">
        <v>7</v>
      </c>
      <c r="H719" s="67" t="s">
        <v>69</v>
      </c>
      <c r="I719" s="110">
        <v>0</v>
      </c>
      <c r="J719" s="35">
        <v>40977.777779999997</v>
      </c>
      <c r="K719" s="110">
        <v>5460.8548899999996</v>
      </c>
      <c r="L719" s="111">
        <v>0</v>
      </c>
      <c r="M719" s="111">
        <v>0</v>
      </c>
      <c r="N719" s="111">
        <v>327822.22222</v>
      </c>
    </row>
    <row r="720" spans="1:14" s="103" customFormat="1" ht="15" customHeight="1" x14ac:dyDescent="0.25">
      <c r="A720" s="129">
        <v>2019</v>
      </c>
      <c r="B720" s="67" t="s">
        <v>257</v>
      </c>
      <c r="C720" s="68">
        <v>1</v>
      </c>
      <c r="D720" s="68">
        <v>1</v>
      </c>
      <c r="E720" s="68">
        <v>1</v>
      </c>
      <c r="F720" s="67" t="s">
        <v>209</v>
      </c>
      <c r="G720" s="67" t="s">
        <v>63</v>
      </c>
      <c r="H720" s="67" t="s">
        <v>69</v>
      </c>
      <c r="I720" s="110">
        <v>251141.71121000001</v>
      </c>
      <c r="J720" s="35">
        <v>0</v>
      </c>
      <c r="K720" s="110">
        <v>1250.5857599999999</v>
      </c>
      <c r="L720" s="111">
        <v>0</v>
      </c>
      <c r="M720" s="111">
        <v>-9518.1467099999136</v>
      </c>
      <c r="N720" s="111">
        <v>894562.92850000004</v>
      </c>
    </row>
    <row r="721" spans="1:14" s="103" customFormat="1" ht="15" customHeight="1" x14ac:dyDescent="0.25">
      <c r="A721" s="129">
        <v>2019</v>
      </c>
      <c r="B721" s="67" t="s">
        <v>257</v>
      </c>
      <c r="C721" s="68">
        <v>1</v>
      </c>
      <c r="D721" s="68">
        <v>1</v>
      </c>
      <c r="E721" s="68">
        <v>1</v>
      </c>
      <c r="F721" s="67" t="s">
        <v>211</v>
      </c>
      <c r="G721" s="67" t="s">
        <v>71</v>
      </c>
      <c r="H721" s="67" t="s">
        <v>69</v>
      </c>
      <c r="I721" s="110">
        <v>0</v>
      </c>
      <c r="J721" s="35">
        <v>0</v>
      </c>
      <c r="K721" s="110">
        <v>0</v>
      </c>
      <c r="L721" s="111">
        <v>0</v>
      </c>
      <c r="M721" s="111">
        <v>0</v>
      </c>
      <c r="N721" s="111">
        <v>12343</v>
      </c>
    </row>
    <row r="722" spans="1:14" s="103" customFormat="1" ht="15" customHeight="1" x14ac:dyDescent="0.25">
      <c r="A722" s="129">
        <v>2019</v>
      </c>
      <c r="B722" s="67" t="s">
        <v>257</v>
      </c>
      <c r="C722" s="68">
        <v>1</v>
      </c>
      <c r="D722" s="68">
        <v>1</v>
      </c>
      <c r="E722" s="68">
        <v>1</v>
      </c>
      <c r="F722" s="67" t="s">
        <v>211</v>
      </c>
      <c r="G722" s="67" t="s">
        <v>73</v>
      </c>
      <c r="H722" s="67" t="s">
        <v>69</v>
      </c>
      <c r="I722" s="110">
        <v>0</v>
      </c>
      <c r="J722" s="35">
        <v>0</v>
      </c>
      <c r="K722" s="110">
        <v>0</v>
      </c>
      <c r="L722" s="111">
        <v>0</v>
      </c>
      <c r="M722" s="111">
        <v>0</v>
      </c>
      <c r="N722" s="111">
        <v>50183</v>
      </c>
    </row>
    <row r="723" spans="1:14" s="103" customFormat="1" ht="15" customHeight="1" x14ac:dyDescent="0.25">
      <c r="A723" s="129">
        <v>2019</v>
      </c>
      <c r="B723" s="67" t="s">
        <v>257</v>
      </c>
      <c r="C723" s="68">
        <v>1</v>
      </c>
      <c r="D723" s="68">
        <v>1</v>
      </c>
      <c r="E723" s="68">
        <v>1</v>
      </c>
      <c r="F723" s="67" t="s">
        <v>211</v>
      </c>
      <c r="G723" s="67" t="s">
        <v>86</v>
      </c>
      <c r="H723" s="67" t="s">
        <v>69</v>
      </c>
      <c r="I723" s="110">
        <v>0</v>
      </c>
      <c r="J723" s="35">
        <v>0</v>
      </c>
      <c r="K723" s="110">
        <v>0</v>
      </c>
      <c r="L723" s="111">
        <v>0</v>
      </c>
      <c r="M723" s="111">
        <v>0</v>
      </c>
      <c r="N723" s="111">
        <v>0</v>
      </c>
    </row>
    <row r="724" spans="1:14" s="103" customFormat="1" ht="15" customHeight="1" x14ac:dyDescent="0.25">
      <c r="A724" s="129">
        <v>2019</v>
      </c>
      <c r="B724" s="67" t="s">
        <v>257</v>
      </c>
      <c r="C724" s="68">
        <v>1</v>
      </c>
      <c r="D724" s="68">
        <v>1</v>
      </c>
      <c r="E724" s="68">
        <v>1</v>
      </c>
      <c r="F724" s="67" t="s">
        <v>209</v>
      </c>
      <c r="G724" s="67" t="s">
        <v>5</v>
      </c>
      <c r="H724" s="67" t="s">
        <v>69</v>
      </c>
      <c r="I724" s="110">
        <v>16217.257670000001</v>
      </c>
      <c r="J724" s="35">
        <v>46147.252249999998</v>
      </c>
      <c r="K724" s="110">
        <v>16071.265509999999</v>
      </c>
      <c r="L724" s="111">
        <v>15.60806</v>
      </c>
      <c r="M724" s="111">
        <v>-2.9742999995942228</v>
      </c>
      <c r="N724" s="111">
        <v>5221344.58543</v>
      </c>
    </row>
    <row r="725" spans="1:14" s="103" customFormat="1" ht="15" customHeight="1" x14ac:dyDescent="0.25">
      <c r="A725" s="129">
        <v>2019</v>
      </c>
      <c r="B725" s="67" t="s">
        <v>257</v>
      </c>
      <c r="C725" s="68">
        <v>1</v>
      </c>
      <c r="D725" s="68">
        <v>1</v>
      </c>
      <c r="E725" s="68">
        <v>0</v>
      </c>
      <c r="F725" s="67" t="s">
        <v>209</v>
      </c>
      <c r="G725" s="67" t="s">
        <v>5</v>
      </c>
      <c r="H725" s="67" t="s">
        <v>9</v>
      </c>
      <c r="I725" s="110">
        <v>0</v>
      </c>
      <c r="J725" s="35">
        <v>0</v>
      </c>
      <c r="K725" s="110">
        <v>0</v>
      </c>
      <c r="L725" s="111">
        <v>0</v>
      </c>
      <c r="M725" s="111">
        <v>0</v>
      </c>
      <c r="N725" s="111">
        <v>23361.689149999998</v>
      </c>
    </row>
    <row r="726" spans="1:14" s="103" customFormat="1" ht="15" customHeight="1" x14ac:dyDescent="0.25">
      <c r="A726" s="129">
        <v>2019</v>
      </c>
      <c r="B726" s="67" t="s">
        <v>257</v>
      </c>
      <c r="C726" s="68">
        <v>1</v>
      </c>
      <c r="D726" s="68">
        <v>0</v>
      </c>
      <c r="E726" s="68">
        <v>0</v>
      </c>
      <c r="F726" s="67" t="s">
        <v>209</v>
      </c>
      <c r="G726" s="67" t="s">
        <v>5</v>
      </c>
      <c r="H726" s="67" t="s">
        <v>22</v>
      </c>
      <c r="I726" s="110">
        <v>0</v>
      </c>
      <c r="J726" s="35">
        <v>0</v>
      </c>
      <c r="K726" s="110">
        <v>0</v>
      </c>
      <c r="L726" s="111">
        <v>0</v>
      </c>
      <c r="M726" s="111">
        <v>0</v>
      </c>
      <c r="N726" s="111">
        <v>983.12721999999997</v>
      </c>
    </row>
    <row r="727" spans="1:14" s="103" customFormat="1" ht="15" customHeight="1" x14ac:dyDescent="0.25">
      <c r="A727" s="129">
        <v>2019</v>
      </c>
      <c r="B727" s="67" t="s">
        <v>257</v>
      </c>
      <c r="C727" s="68">
        <v>1</v>
      </c>
      <c r="D727" s="68">
        <v>0</v>
      </c>
      <c r="E727" s="68">
        <v>0</v>
      </c>
      <c r="F727" s="67" t="s">
        <v>209</v>
      </c>
      <c r="G727" s="67" t="s">
        <v>5</v>
      </c>
      <c r="H727" s="67" t="s">
        <v>23</v>
      </c>
      <c r="I727" s="110">
        <v>0</v>
      </c>
      <c r="J727" s="35">
        <v>0</v>
      </c>
      <c r="K727" s="110">
        <v>0</v>
      </c>
      <c r="L727" s="111">
        <v>0</v>
      </c>
      <c r="M727" s="111">
        <v>0</v>
      </c>
      <c r="N727" s="111">
        <v>0</v>
      </c>
    </row>
    <row r="728" spans="1:14" s="103" customFormat="1" ht="15" customHeight="1" x14ac:dyDescent="0.25">
      <c r="A728" s="129">
        <v>2019</v>
      </c>
      <c r="B728" s="67" t="s">
        <v>257</v>
      </c>
      <c r="C728" s="68">
        <v>1</v>
      </c>
      <c r="D728" s="68">
        <v>0</v>
      </c>
      <c r="E728" s="68">
        <v>0</v>
      </c>
      <c r="F728" s="67" t="s">
        <v>209</v>
      </c>
      <c r="G728" s="67" t="s">
        <v>5</v>
      </c>
      <c r="H728" s="67" t="s">
        <v>24</v>
      </c>
      <c r="I728" s="110">
        <v>0</v>
      </c>
      <c r="J728" s="35">
        <v>0</v>
      </c>
      <c r="K728" s="110">
        <v>0</v>
      </c>
      <c r="L728" s="111">
        <v>0</v>
      </c>
      <c r="M728" s="111">
        <v>0</v>
      </c>
      <c r="N728" s="111">
        <v>0</v>
      </c>
    </row>
    <row r="729" spans="1:14" s="103" customFormat="1" ht="15" customHeight="1" x14ac:dyDescent="0.25">
      <c r="A729" s="129">
        <v>2019</v>
      </c>
      <c r="B729" s="67" t="s">
        <v>257</v>
      </c>
      <c r="C729" s="68">
        <v>1</v>
      </c>
      <c r="D729" s="68">
        <v>1</v>
      </c>
      <c r="E729" s="68">
        <v>0</v>
      </c>
      <c r="F729" s="67" t="s">
        <v>209</v>
      </c>
      <c r="G729" s="67" t="s">
        <v>5</v>
      </c>
      <c r="H729" s="67" t="s">
        <v>30</v>
      </c>
      <c r="I729" s="110">
        <v>0</v>
      </c>
      <c r="J729" s="35">
        <v>0</v>
      </c>
      <c r="K729" s="110">
        <v>0</v>
      </c>
      <c r="L729" s="111">
        <v>0</v>
      </c>
      <c r="M729" s="111">
        <v>0</v>
      </c>
      <c r="N729" s="111">
        <v>75962.544179999997</v>
      </c>
    </row>
    <row r="730" spans="1:14" s="103" customFormat="1" ht="15" customHeight="1" x14ac:dyDescent="0.25">
      <c r="A730" s="129">
        <v>2019</v>
      </c>
      <c r="B730" s="67" t="s">
        <v>257</v>
      </c>
      <c r="C730" s="68">
        <v>1</v>
      </c>
      <c r="D730" s="68">
        <v>1</v>
      </c>
      <c r="E730" s="68">
        <v>0</v>
      </c>
      <c r="F730" s="67" t="s">
        <v>209</v>
      </c>
      <c r="G730" s="67" t="s">
        <v>5</v>
      </c>
      <c r="H730" s="67" t="s">
        <v>25</v>
      </c>
      <c r="I730" s="110">
        <v>0</v>
      </c>
      <c r="J730" s="35">
        <v>0</v>
      </c>
      <c r="K730" s="110">
        <v>0</v>
      </c>
      <c r="L730" s="111">
        <v>0</v>
      </c>
      <c r="M730" s="111">
        <v>0</v>
      </c>
      <c r="N730" s="111">
        <v>42102.525600000001</v>
      </c>
    </row>
    <row r="731" spans="1:14" s="103" customFormat="1" ht="15" customHeight="1" x14ac:dyDescent="0.25">
      <c r="A731" s="129">
        <v>2019</v>
      </c>
      <c r="B731" s="67" t="s">
        <v>257</v>
      </c>
      <c r="C731" s="68">
        <v>1</v>
      </c>
      <c r="D731" s="68">
        <v>1</v>
      </c>
      <c r="E731" s="68">
        <v>0</v>
      </c>
      <c r="F731" s="67" t="s">
        <v>209</v>
      </c>
      <c r="G731" s="67" t="s">
        <v>5</v>
      </c>
      <c r="H731" s="67" t="s">
        <v>70</v>
      </c>
      <c r="I731" s="110">
        <v>0</v>
      </c>
      <c r="J731" s="35">
        <v>1.91231</v>
      </c>
      <c r="K731" s="110">
        <v>0.26772000000000001</v>
      </c>
      <c r="L731" s="111">
        <v>0</v>
      </c>
      <c r="M731" s="111">
        <v>-1.6142642778049776E-13</v>
      </c>
      <c r="N731" s="111">
        <v>1432.9439299999999</v>
      </c>
    </row>
    <row r="732" spans="1:14" s="103" customFormat="1" ht="15" customHeight="1" x14ac:dyDescent="0.25">
      <c r="A732" s="129">
        <v>2019</v>
      </c>
      <c r="B732" s="67" t="s">
        <v>257</v>
      </c>
      <c r="C732" s="68">
        <v>1</v>
      </c>
      <c r="D732" s="68">
        <v>1</v>
      </c>
      <c r="E732" s="68">
        <v>1</v>
      </c>
      <c r="F732" s="67" t="s">
        <v>209</v>
      </c>
      <c r="G732" s="67" t="s">
        <v>5</v>
      </c>
      <c r="H732" s="67" t="s">
        <v>26</v>
      </c>
      <c r="I732" s="110">
        <v>0</v>
      </c>
      <c r="J732" s="35">
        <v>0</v>
      </c>
      <c r="K732" s="110">
        <v>0</v>
      </c>
      <c r="L732" s="111">
        <v>0</v>
      </c>
      <c r="M732" s="111">
        <v>-7.9999999999999776E-5</v>
      </c>
      <c r="N732" s="111">
        <v>3.65E-3</v>
      </c>
    </row>
    <row r="733" spans="1:14" s="103" customFormat="1" ht="15" customHeight="1" x14ac:dyDescent="0.25">
      <c r="A733" s="129">
        <v>2019</v>
      </c>
      <c r="B733" s="67" t="s">
        <v>257</v>
      </c>
      <c r="C733" s="68">
        <v>1</v>
      </c>
      <c r="D733" s="68">
        <v>1</v>
      </c>
      <c r="E733" s="68">
        <v>1</v>
      </c>
      <c r="F733" s="67" t="s">
        <v>209</v>
      </c>
      <c r="G733" s="67" t="s">
        <v>5</v>
      </c>
      <c r="H733" s="67" t="s">
        <v>27</v>
      </c>
      <c r="I733" s="110">
        <v>0</v>
      </c>
      <c r="J733" s="35">
        <v>479.89071999999999</v>
      </c>
      <c r="K733" s="110">
        <v>43.190159999999999</v>
      </c>
      <c r="L733" s="111">
        <v>0</v>
      </c>
      <c r="M733" s="111">
        <v>0</v>
      </c>
      <c r="N733" s="111">
        <v>3839.12572</v>
      </c>
    </row>
    <row r="734" spans="1:14" s="103" customFormat="1" ht="15" customHeight="1" x14ac:dyDescent="0.25">
      <c r="A734" s="129">
        <v>2019</v>
      </c>
      <c r="B734" s="67" t="s">
        <v>257</v>
      </c>
      <c r="C734" s="68">
        <v>1</v>
      </c>
      <c r="D734" s="68">
        <v>1</v>
      </c>
      <c r="E734" s="68">
        <v>0</v>
      </c>
      <c r="F734" s="67" t="s">
        <v>209</v>
      </c>
      <c r="G734" s="67" t="s">
        <v>5</v>
      </c>
      <c r="H734" s="67" t="s">
        <v>28</v>
      </c>
      <c r="I734" s="110">
        <v>0</v>
      </c>
      <c r="J734" s="35">
        <v>0</v>
      </c>
      <c r="K734" s="110">
        <v>0</v>
      </c>
      <c r="L734" s="111">
        <v>0</v>
      </c>
      <c r="M734" s="111">
        <v>0</v>
      </c>
      <c r="N734" s="111">
        <v>3462.0118699999998</v>
      </c>
    </row>
    <row r="735" spans="1:14" s="103" customFormat="1" ht="15" customHeight="1" x14ac:dyDescent="0.25">
      <c r="A735" s="129">
        <v>2019</v>
      </c>
      <c r="B735" s="67" t="s">
        <v>257</v>
      </c>
      <c r="C735" s="68">
        <v>1</v>
      </c>
      <c r="D735" s="68">
        <v>1</v>
      </c>
      <c r="E735" s="68">
        <v>0</v>
      </c>
      <c r="F735" s="67" t="s">
        <v>209</v>
      </c>
      <c r="G735" s="67" t="s">
        <v>5</v>
      </c>
      <c r="H735" s="67" t="s">
        <v>32</v>
      </c>
      <c r="I735" s="110">
        <v>0</v>
      </c>
      <c r="J735" s="35">
        <v>0</v>
      </c>
      <c r="K735" s="110">
        <v>0</v>
      </c>
      <c r="L735" s="111">
        <v>0</v>
      </c>
      <c r="M735" s="111">
        <v>0</v>
      </c>
      <c r="N735" s="111">
        <v>14500</v>
      </c>
    </row>
    <row r="736" spans="1:14" s="103" customFormat="1" ht="15" customHeight="1" x14ac:dyDescent="0.25">
      <c r="A736" s="129">
        <v>2019</v>
      </c>
      <c r="B736" s="67" t="s">
        <v>257</v>
      </c>
      <c r="C736" s="68">
        <v>1</v>
      </c>
      <c r="D736" s="68">
        <v>1</v>
      </c>
      <c r="E736" s="68">
        <v>0</v>
      </c>
      <c r="F736" s="67" t="s">
        <v>209</v>
      </c>
      <c r="G736" s="67" t="s">
        <v>5</v>
      </c>
      <c r="H736" s="67" t="s">
        <v>13</v>
      </c>
      <c r="I736" s="110">
        <v>0</v>
      </c>
      <c r="J736" s="35">
        <v>0</v>
      </c>
      <c r="K736" s="110">
        <v>0</v>
      </c>
      <c r="L736" s="111">
        <v>0</v>
      </c>
      <c r="M736" s="111">
        <v>0</v>
      </c>
      <c r="N736" s="111">
        <v>27823.76281</v>
      </c>
    </row>
    <row r="737" spans="1:14" s="103" customFormat="1" ht="15" customHeight="1" x14ac:dyDescent="0.25">
      <c r="A737" s="129">
        <v>2019</v>
      </c>
      <c r="B737" s="67" t="s">
        <v>257</v>
      </c>
      <c r="C737" s="68">
        <v>1</v>
      </c>
      <c r="D737" s="68">
        <v>1</v>
      </c>
      <c r="E737" s="68">
        <v>1</v>
      </c>
      <c r="F737" s="67" t="s">
        <v>209</v>
      </c>
      <c r="G737" s="67" t="s">
        <v>6</v>
      </c>
      <c r="H737" s="67" t="s">
        <v>69</v>
      </c>
      <c r="I737" s="110">
        <v>9333.7662799999998</v>
      </c>
      <c r="J737" s="35">
        <v>16264.83093</v>
      </c>
      <c r="K737" s="110">
        <v>8398.0251599999992</v>
      </c>
      <c r="L737" s="111">
        <v>344.52674999999999</v>
      </c>
      <c r="M737" s="111">
        <v>-7.2759576141834259E-11</v>
      </c>
      <c r="N737" s="111">
        <v>2949725.2624900001</v>
      </c>
    </row>
    <row r="738" spans="1:14" s="103" customFormat="1" ht="15" customHeight="1" x14ac:dyDescent="0.25">
      <c r="A738" s="129">
        <v>2019</v>
      </c>
      <c r="B738" s="67" t="s">
        <v>257</v>
      </c>
      <c r="C738" s="68">
        <v>1</v>
      </c>
      <c r="D738" s="68">
        <v>1</v>
      </c>
      <c r="E738" s="68">
        <v>0</v>
      </c>
      <c r="F738" s="67" t="s">
        <v>209</v>
      </c>
      <c r="G738" s="67" t="s">
        <v>6</v>
      </c>
      <c r="H738" s="67" t="s">
        <v>10</v>
      </c>
      <c r="I738" s="110">
        <v>0</v>
      </c>
      <c r="J738" s="35">
        <v>3333.3333299999999</v>
      </c>
      <c r="K738" s="110">
        <v>604.03052000000002</v>
      </c>
      <c r="L738" s="111">
        <v>0</v>
      </c>
      <c r="M738" s="111">
        <v>-8.6401996668428183E-12</v>
      </c>
      <c r="N738" s="111">
        <v>121218.04844</v>
      </c>
    </row>
    <row r="739" spans="1:14" s="103" customFormat="1" ht="15" customHeight="1" x14ac:dyDescent="0.25">
      <c r="A739" s="129">
        <v>2019</v>
      </c>
      <c r="B739" s="67" t="s">
        <v>257</v>
      </c>
      <c r="C739" s="68">
        <v>1</v>
      </c>
      <c r="D739" s="68">
        <v>1</v>
      </c>
      <c r="E739" s="68">
        <v>0</v>
      </c>
      <c r="F739" s="67" t="s">
        <v>209</v>
      </c>
      <c r="G739" s="67" t="s">
        <v>6</v>
      </c>
      <c r="H739" s="67" t="s">
        <v>9</v>
      </c>
      <c r="I739" s="110">
        <v>0</v>
      </c>
      <c r="J739" s="35">
        <v>4166.5512500000004</v>
      </c>
      <c r="K739" s="110">
        <v>1665.09521</v>
      </c>
      <c r="L739" s="111">
        <v>284.89952</v>
      </c>
      <c r="M739" s="111">
        <v>-1.8189894035458565E-11</v>
      </c>
      <c r="N739" s="111">
        <v>201923.40041999999</v>
      </c>
    </row>
    <row r="740" spans="1:14" s="103" customFormat="1" ht="15" customHeight="1" x14ac:dyDescent="0.25">
      <c r="A740" s="129">
        <v>2019</v>
      </c>
      <c r="B740" s="67" t="s">
        <v>257</v>
      </c>
      <c r="C740" s="68">
        <v>1</v>
      </c>
      <c r="D740" s="68">
        <v>1</v>
      </c>
      <c r="E740" s="68">
        <v>0</v>
      </c>
      <c r="F740" s="67" t="s">
        <v>209</v>
      </c>
      <c r="G740" s="67" t="s">
        <v>6</v>
      </c>
      <c r="H740" s="67" t="s">
        <v>29</v>
      </c>
      <c r="I740" s="110">
        <v>0</v>
      </c>
      <c r="J740" s="35">
        <v>0</v>
      </c>
      <c r="K740" s="110">
        <v>0</v>
      </c>
      <c r="L740" s="111">
        <v>0</v>
      </c>
      <c r="M740" s="111">
        <v>0</v>
      </c>
      <c r="N740" s="111">
        <v>0</v>
      </c>
    </row>
    <row r="741" spans="1:14" s="103" customFormat="1" ht="15" customHeight="1" x14ac:dyDescent="0.25">
      <c r="A741" s="129">
        <v>2019</v>
      </c>
      <c r="B741" s="67" t="s">
        <v>257</v>
      </c>
      <c r="C741" s="68">
        <v>1</v>
      </c>
      <c r="D741" s="68">
        <v>1</v>
      </c>
      <c r="E741" s="68">
        <v>0</v>
      </c>
      <c r="F741" s="67" t="s">
        <v>209</v>
      </c>
      <c r="G741" s="67" t="s">
        <v>6</v>
      </c>
      <c r="H741" s="67" t="s">
        <v>28</v>
      </c>
      <c r="I741" s="110">
        <v>0</v>
      </c>
      <c r="J741" s="35">
        <v>0</v>
      </c>
      <c r="K741" s="110">
        <v>0</v>
      </c>
      <c r="L741" s="111">
        <v>0</v>
      </c>
      <c r="M741" s="111">
        <v>0</v>
      </c>
      <c r="N741" s="111">
        <v>56938.824330000003</v>
      </c>
    </row>
    <row r="742" spans="1:14" s="103" customFormat="1" ht="15" customHeight="1" x14ac:dyDescent="0.25">
      <c r="A742" s="129">
        <v>2019</v>
      </c>
      <c r="B742" s="67" t="s">
        <v>257</v>
      </c>
      <c r="C742" s="68">
        <v>1</v>
      </c>
      <c r="D742" s="68">
        <v>1</v>
      </c>
      <c r="E742" s="68">
        <v>0</v>
      </c>
      <c r="F742" s="67" t="s">
        <v>209</v>
      </c>
      <c r="G742" s="67" t="s">
        <v>6</v>
      </c>
      <c r="H742" s="67" t="s">
        <v>70</v>
      </c>
      <c r="I742" s="110">
        <v>0</v>
      </c>
      <c r="J742" s="35">
        <v>0</v>
      </c>
      <c r="K742" s="110">
        <v>0</v>
      </c>
      <c r="L742" s="111">
        <v>0</v>
      </c>
      <c r="M742" s="111">
        <v>0</v>
      </c>
      <c r="N742" s="111">
        <v>0</v>
      </c>
    </row>
    <row r="743" spans="1:14" s="103" customFormat="1" ht="15" customHeight="1" x14ac:dyDescent="0.25">
      <c r="A743" s="129">
        <v>2019</v>
      </c>
      <c r="B743" s="67" t="s">
        <v>257</v>
      </c>
      <c r="C743" s="68">
        <v>1</v>
      </c>
      <c r="D743" s="68">
        <v>1</v>
      </c>
      <c r="E743" s="68">
        <v>0</v>
      </c>
      <c r="F743" s="67" t="s">
        <v>209</v>
      </c>
      <c r="G743" s="67" t="s">
        <v>6</v>
      </c>
      <c r="H743" s="67" t="s">
        <v>30</v>
      </c>
      <c r="I743" s="110">
        <v>0</v>
      </c>
      <c r="J743" s="35">
        <v>0</v>
      </c>
      <c r="K743" s="110">
        <v>0</v>
      </c>
      <c r="L743" s="111">
        <v>0</v>
      </c>
      <c r="M743" s="111">
        <v>0</v>
      </c>
      <c r="N743" s="111">
        <v>0</v>
      </c>
    </row>
    <row r="744" spans="1:14" s="103" customFormat="1" ht="15" customHeight="1" x14ac:dyDescent="0.25">
      <c r="A744" s="129">
        <v>2019</v>
      </c>
      <c r="B744" s="67" t="s">
        <v>257</v>
      </c>
      <c r="C744" s="68">
        <v>1</v>
      </c>
      <c r="D744" s="68">
        <v>0</v>
      </c>
      <c r="E744" s="68">
        <v>0</v>
      </c>
      <c r="F744" s="67" t="s">
        <v>209</v>
      </c>
      <c r="G744" s="67" t="s">
        <v>6</v>
      </c>
      <c r="H744" s="67" t="s">
        <v>22</v>
      </c>
      <c r="I744" s="110">
        <v>0</v>
      </c>
      <c r="J744" s="35">
        <v>0</v>
      </c>
      <c r="K744" s="110">
        <v>0</v>
      </c>
      <c r="L744" s="111">
        <v>0</v>
      </c>
      <c r="M744" s="111">
        <v>0</v>
      </c>
      <c r="N744" s="111">
        <v>0</v>
      </c>
    </row>
    <row r="745" spans="1:14" s="103" customFormat="1" ht="15" customHeight="1" x14ac:dyDescent="0.25">
      <c r="A745" s="129">
        <v>2019</v>
      </c>
      <c r="B745" s="67" t="s">
        <v>257</v>
      </c>
      <c r="C745" s="68">
        <v>1</v>
      </c>
      <c r="D745" s="68">
        <v>1</v>
      </c>
      <c r="E745" s="68">
        <v>0</v>
      </c>
      <c r="F745" s="67" t="s">
        <v>209</v>
      </c>
      <c r="G745" s="67" t="s">
        <v>6</v>
      </c>
      <c r="H745" s="67" t="s">
        <v>18</v>
      </c>
      <c r="I745" s="110">
        <v>0</v>
      </c>
      <c r="J745" s="35">
        <v>0</v>
      </c>
      <c r="K745" s="110">
        <v>0</v>
      </c>
      <c r="L745" s="111">
        <v>0</v>
      </c>
      <c r="M745" s="111">
        <v>0</v>
      </c>
      <c r="N745" s="111">
        <v>44359.044320000001</v>
      </c>
    </row>
    <row r="746" spans="1:14" s="103" customFormat="1" ht="15" customHeight="1" x14ac:dyDescent="0.25">
      <c r="A746" s="129">
        <v>2019</v>
      </c>
      <c r="B746" s="67" t="s">
        <v>257</v>
      </c>
      <c r="C746" s="68">
        <v>1</v>
      </c>
      <c r="D746" s="68">
        <v>1</v>
      </c>
      <c r="E746" s="68">
        <v>0</v>
      </c>
      <c r="F746" s="67" t="s">
        <v>209</v>
      </c>
      <c r="G746" s="67" t="s">
        <v>6</v>
      </c>
      <c r="H746" s="67" t="s">
        <v>31</v>
      </c>
      <c r="I746" s="110">
        <v>0</v>
      </c>
      <c r="J746" s="35">
        <v>0</v>
      </c>
      <c r="K746" s="110">
        <v>0</v>
      </c>
      <c r="L746" s="111">
        <v>0</v>
      </c>
      <c r="M746" s="111">
        <v>0</v>
      </c>
      <c r="N746" s="111">
        <v>44650.454030000001</v>
      </c>
    </row>
    <row r="747" spans="1:14" s="103" customFormat="1" ht="15" customHeight="1" x14ac:dyDescent="0.25">
      <c r="A747" s="129">
        <v>2019</v>
      </c>
      <c r="B747" s="67" t="s">
        <v>257</v>
      </c>
      <c r="C747" s="68">
        <v>1</v>
      </c>
      <c r="D747" s="68">
        <v>1</v>
      </c>
      <c r="E747" s="68">
        <v>1</v>
      </c>
      <c r="F747" s="67" t="s">
        <v>209</v>
      </c>
      <c r="G747" s="67" t="s">
        <v>3</v>
      </c>
      <c r="H747" s="67" t="s">
        <v>69</v>
      </c>
      <c r="I747" s="110">
        <v>71</v>
      </c>
      <c r="J747" s="35">
        <v>0</v>
      </c>
      <c r="K747" s="110">
        <v>0</v>
      </c>
      <c r="L747" s="111">
        <v>0</v>
      </c>
      <c r="M747" s="111">
        <v>0</v>
      </c>
      <c r="N747" s="111">
        <v>605836.89078000002</v>
      </c>
    </row>
    <row r="748" spans="1:14" s="103" customFormat="1" ht="15" customHeight="1" x14ac:dyDescent="0.25">
      <c r="A748" s="129">
        <v>2019</v>
      </c>
      <c r="B748" s="67" t="s">
        <v>257</v>
      </c>
      <c r="C748" s="68">
        <v>1</v>
      </c>
      <c r="D748" s="68">
        <v>1</v>
      </c>
      <c r="E748" s="68">
        <v>0</v>
      </c>
      <c r="F748" s="67" t="s">
        <v>209</v>
      </c>
      <c r="G748" s="67" t="s">
        <v>3</v>
      </c>
      <c r="H748" s="67" t="s">
        <v>72</v>
      </c>
      <c r="I748" s="110">
        <v>0</v>
      </c>
      <c r="J748" s="35">
        <v>0</v>
      </c>
      <c r="K748" s="110">
        <v>0</v>
      </c>
      <c r="L748" s="111">
        <v>0</v>
      </c>
      <c r="M748" s="111">
        <v>0</v>
      </c>
      <c r="N748" s="111">
        <v>91469.876640000002</v>
      </c>
    </row>
    <row r="749" spans="1:14" s="103" customFormat="1" ht="15" customHeight="1" x14ac:dyDescent="0.25">
      <c r="A749" s="129">
        <v>2019</v>
      </c>
      <c r="B749" s="67" t="s">
        <v>257</v>
      </c>
      <c r="C749" s="68">
        <v>1</v>
      </c>
      <c r="D749" s="68">
        <v>1</v>
      </c>
      <c r="E749" s="68">
        <v>0</v>
      </c>
      <c r="F749" s="67" t="s">
        <v>209</v>
      </c>
      <c r="G749" s="67" t="s">
        <v>3</v>
      </c>
      <c r="H749" s="67" t="s">
        <v>9</v>
      </c>
      <c r="I749" s="110">
        <v>0</v>
      </c>
      <c r="J749" s="35">
        <v>0</v>
      </c>
      <c r="K749" s="110">
        <v>0</v>
      </c>
      <c r="L749" s="111">
        <v>0</v>
      </c>
      <c r="M749" s="111">
        <v>0</v>
      </c>
      <c r="N749" s="111">
        <v>326087.08601999999</v>
      </c>
    </row>
    <row r="750" spans="1:14" s="103" customFormat="1" ht="15" customHeight="1" x14ac:dyDescent="0.25">
      <c r="A750" s="129">
        <v>2019</v>
      </c>
      <c r="B750" s="67" t="s">
        <v>257</v>
      </c>
      <c r="C750" s="68">
        <v>1</v>
      </c>
      <c r="D750" s="68">
        <v>1</v>
      </c>
      <c r="E750" s="68">
        <v>0</v>
      </c>
      <c r="F750" s="67" t="s">
        <v>209</v>
      </c>
      <c r="G750" s="67" t="s">
        <v>3</v>
      </c>
      <c r="H750" s="67" t="s">
        <v>61</v>
      </c>
      <c r="I750" s="110">
        <v>0</v>
      </c>
      <c r="J750" s="35">
        <v>0</v>
      </c>
      <c r="K750" s="110">
        <v>0</v>
      </c>
      <c r="L750" s="111">
        <v>0</v>
      </c>
      <c r="M750" s="111">
        <v>0</v>
      </c>
      <c r="N750" s="111">
        <v>82817.632880000005</v>
      </c>
    </row>
    <row r="751" spans="1:14" s="103" customFormat="1" ht="15" customHeight="1" x14ac:dyDescent="0.25">
      <c r="A751" s="129">
        <v>2019</v>
      </c>
      <c r="B751" s="67" t="s">
        <v>257</v>
      </c>
      <c r="C751" s="68">
        <v>1</v>
      </c>
      <c r="D751" s="68">
        <v>1</v>
      </c>
      <c r="E751" s="68">
        <v>0</v>
      </c>
      <c r="F751" s="67" t="s">
        <v>209</v>
      </c>
      <c r="G751" s="67" t="s">
        <v>3</v>
      </c>
      <c r="H751" s="67" t="s">
        <v>48</v>
      </c>
      <c r="I751" s="110">
        <v>0</v>
      </c>
      <c r="J751" s="35">
        <v>0</v>
      </c>
      <c r="K751" s="110">
        <v>0</v>
      </c>
      <c r="L751" s="111">
        <v>0</v>
      </c>
      <c r="M751" s="111">
        <v>0</v>
      </c>
      <c r="N751" s="111">
        <v>24951.483899999999</v>
      </c>
    </row>
    <row r="752" spans="1:14" s="103" customFormat="1" ht="15" customHeight="1" x14ac:dyDescent="0.25">
      <c r="A752" s="129">
        <v>2019</v>
      </c>
      <c r="B752" s="67" t="s">
        <v>257</v>
      </c>
      <c r="C752" s="68">
        <v>1</v>
      </c>
      <c r="D752" s="68">
        <v>1</v>
      </c>
      <c r="E752" s="68">
        <v>0</v>
      </c>
      <c r="F752" s="67" t="s">
        <v>209</v>
      </c>
      <c r="G752" s="67" t="s">
        <v>3</v>
      </c>
      <c r="H752" s="67" t="s">
        <v>32</v>
      </c>
      <c r="I752" s="110">
        <v>0</v>
      </c>
      <c r="J752" s="35">
        <v>0</v>
      </c>
      <c r="K752" s="110">
        <v>0</v>
      </c>
      <c r="L752" s="110">
        <v>0</v>
      </c>
      <c r="M752" s="111">
        <v>0</v>
      </c>
      <c r="N752" s="111">
        <v>7684.4087399999999</v>
      </c>
    </row>
    <row r="753" spans="1:14" s="103" customFormat="1" ht="15" customHeight="1" x14ac:dyDescent="0.25">
      <c r="A753" s="129">
        <v>2019</v>
      </c>
      <c r="B753" s="67" t="s">
        <v>257</v>
      </c>
      <c r="C753" s="68">
        <v>1</v>
      </c>
      <c r="D753" s="68">
        <v>1</v>
      </c>
      <c r="E753" s="68">
        <v>1</v>
      </c>
      <c r="F753" s="67" t="s">
        <v>211</v>
      </c>
      <c r="G753" s="67" t="s">
        <v>33</v>
      </c>
      <c r="H753" s="67" t="s">
        <v>69</v>
      </c>
      <c r="I753" s="110">
        <v>0</v>
      </c>
      <c r="J753" s="35">
        <v>0</v>
      </c>
      <c r="K753" s="110">
        <v>0</v>
      </c>
      <c r="L753" s="111">
        <v>0</v>
      </c>
      <c r="M753" s="111">
        <v>0</v>
      </c>
      <c r="N753" s="111">
        <v>87605</v>
      </c>
    </row>
    <row r="754" spans="1:14" s="103" customFormat="1" ht="15" customHeight="1" x14ac:dyDescent="0.25">
      <c r="A754" s="129">
        <v>2019</v>
      </c>
      <c r="B754" s="67" t="s">
        <v>257</v>
      </c>
      <c r="C754" s="68">
        <v>1</v>
      </c>
      <c r="D754" s="68">
        <v>1</v>
      </c>
      <c r="E754" s="68">
        <v>1</v>
      </c>
      <c r="F754" s="67" t="s">
        <v>211</v>
      </c>
      <c r="G754" s="67" t="s">
        <v>33</v>
      </c>
      <c r="H754" s="67" t="s">
        <v>34</v>
      </c>
      <c r="I754" s="110">
        <v>0</v>
      </c>
      <c r="J754" s="35">
        <v>0</v>
      </c>
      <c r="K754" s="110">
        <v>0</v>
      </c>
      <c r="L754" s="111">
        <v>0</v>
      </c>
      <c r="M754" s="111">
        <v>0</v>
      </c>
      <c r="N754" s="111">
        <v>299</v>
      </c>
    </row>
    <row r="755" spans="1:14" s="103" customFormat="1" ht="15" customHeight="1" x14ac:dyDescent="0.25">
      <c r="A755" s="129">
        <v>2019</v>
      </c>
      <c r="B755" s="67" t="s">
        <v>257</v>
      </c>
      <c r="C755" s="68">
        <v>1</v>
      </c>
      <c r="D755" s="68">
        <v>1</v>
      </c>
      <c r="E755" s="68">
        <v>1</v>
      </c>
      <c r="F755" s="67" t="s">
        <v>211</v>
      </c>
      <c r="G755" s="67" t="s">
        <v>33</v>
      </c>
      <c r="H755" s="67" t="s">
        <v>35</v>
      </c>
      <c r="I755" s="110">
        <v>0</v>
      </c>
      <c r="J755" s="35">
        <v>0</v>
      </c>
      <c r="K755" s="110">
        <v>0</v>
      </c>
      <c r="L755" s="111">
        <v>0</v>
      </c>
      <c r="M755" s="111">
        <v>0</v>
      </c>
      <c r="N755" s="111">
        <v>1263</v>
      </c>
    </row>
    <row r="756" spans="1:14" s="103" customFormat="1" ht="15" customHeight="1" x14ac:dyDescent="0.25">
      <c r="A756" s="129">
        <v>2019</v>
      </c>
      <c r="B756" s="67" t="s">
        <v>257</v>
      </c>
      <c r="C756" s="68">
        <v>1</v>
      </c>
      <c r="D756" s="68">
        <v>0</v>
      </c>
      <c r="E756" s="68">
        <v>0</v>
      </c>
      <c r="F756" s="67" t="s">
        <v>211</v>
      </c>
      <c r="G756" s="67" t="s">
        <v>33</v>
      </c>
      <c r="H756" s="67" t="s">
        <v>22</v>
      </c>
      <c r="I756" s="110">
        <v>0</v>
      </c>
      <c r="J756" s="35">
        <v>0</v>
      </c>
      <c r="K756" s="110">
        <v>0</v>
      </c>
      <c r="L756" s="111">
        <v>0</v>
      </c>
      <c r="M756" s="111">
        <v>0</v>
      </c>
      <c r="N756" s="111">
        <v>2</v>
      </c>
    </row>
    <row r="757" spans="1:14" s="103" customFormat="1" ht="15" customHeight="1" x14ac:dyDescent="0.25">
      <c r="A757" s="129">
        <v>2019</v>
      </c>
      <c r="B757" s="67" t="s">
        <v>257</v>
      </c>
      <c r="C757" s="68">
        <v>1</v>
      </c>
      <c r="D757" s="68">
        <v>1</v>
      </c>
      <c r="E757" s="68">
        <v>1</v>
      </c>
      <c r="F757" s="67" t="s">
        <v>211</v>
      </c>
      <c r="G757" s="67" t="s">
        <v>33</v>
      </c>
      <c r="H757" s="67" t="s">
        <v>36</v>
      </c>
      <c r="I757" s="110">
        <v>0</v>
      </c>
      <c r="J757" s="35">
        <v>0</v>
      </c>
      <c r="K757" s="110">
        <v>0</v>
      </c>
      <c r="L757" s="111">
        <v>0</v>
      </c>
      <c r="M757" s="111">
        <v>0</v>
      </c>
      <c r="N757" s="111">
        <v>155</v>
      </c>
    </row>
    <row r="758" spans="1:14" s="103" customFormat="1" ht="15" customHeight="1" x14ac:dyDescent="0.25">
      <c r="A758" s="129">
        <v>2019</v>
      </c>
      <c r="B758" s="67" t="s">
        <v>257</v>
      </c>
      <c r="C758" s="68">
        <v>1</v>
      </c>
      <c r="D758" s="68">
        <v>1</v>
      </c>
      <c r="E758" s="68">
        <v>1</v>
      </c>
      <c r="F758" s="67" t="s">
        <v>211</v>
      </c>
      <c r="G758" s="67" t="s">
        <v>33</v>
      </c>
      <c r="H758" s="67" t="s">
        <v>44</v>
      </c>
      <c r="I758" s="110">
        <v>0</v>
      </c>
      <c r="J758" s="35">
        <v>0</v>
      </c>
      <c r="K758" s="110">
        <v>0</v>
      </c>
      <c r="L758" s="111">
        <v>0</v>
      </c>
      <c r="M758" s="111">
        <v>0</v>
      </c>
      <c r="N758" s="111">
        <v>239</v>
      </c>
    </row>
    <row r="759" spans="1:14" s="103" customFormat="1" ht="15" customHeight="1" x14ac:dyDescent="0.25">
      <c r="A759" s="129">
        <v>2019</v>
      </c>
      <c r="B759" s="67" t="s">
        <v>257</v>
      </c>
      <c r="C759" s="68">
        <v>1</v>
      </c>
      <c r="D759" s="68">
        <v>1</v>
      </c>
      <c r="E759" s="68">
        <v>1</v>
      </c>
      <c r="F759" s="67" t="s">
        <v>211</v>
      </c>
      <c r="G759" s="67" t="s">
        <v>33</v>
      </c>
      <c r="H759" s="67" t="s">
        <v>45</v>
      </c>
      <c r="I759" s="110">
        <v>0</v>
      </c>
      <c r="J759" s="35">
        <v>0</v>
      </c>
      <c r="K759" s="110">
        <v>0</v>
      </c>
      <c r="L759" s="111">
        <v>0</v>
      </c>
      <c r="M759" s="111">
        <v>0</v>
      </c>
      <c r="N759" s="111">
        <v>699</v>
      </c>
    </row>
    <row r="760" spans="1:14" s="103" customFormat="1" ht="15" customHeight="1" x14ac:dyDescent="0.25">
      <c r="A760" s="129">
        <v>2019</v>
      </c>
      <c r="B760" s="67" t="s">
        <v>257</v>
      </c>
      <c r="C760" s="68">
        <v>1</v>
      </c>
      <c r="D760" s="68">
        <v>1</v>
      </c>
      <c r="E760" s="68">
        <v>0</v>
      </c>
      <c r="F760" s="67" t="s">
        <v>211</v>
      </c>
      <c r="G760" s="67" t="s">
        <v>33</v>
      </c>
      <c r="H760" s="67" t="s">
        <v>37</v>
      </c>
      <c r="I760" s="110">
        <v>0</v>
      </c>
      <c r="J760" s="35">
        <v>0</v>
      </c>
      <c r="K760" s="110">
        <v>0</v>
      </c>
      <c r="L760" s="111">
        <v>0</v>
      </c>
      <c r="M760" s="111">
        <v>0</v>
      </c>
      <c r="N760" s="111">
        <v>2711</v>
      </c>
    </row>
    <row r="761" spans="1:14" s="103" customFormat="1" ht="15" customHeight="1" x14ac:dyDescent="0.25">
      <c r="A761" s="129">
        <v>2019</v>
      </c>
      <c r="B761" s="67" t="s">
        <v>257</v>
      </c>
      <c r="C761" s="68">
        <v>1</v>
      </c>
      <c r="D761" s="68">
        <v>1</v>
      </c>
      <c r="E761" s="68">
        <v>0</v>
      </c>
      <c r="F761" s="67" t="s">
        <v>211</v>
      </c>
      <c r="G761" s="67" t="s">
        <v>33</v>
      </c>
      <c r="H761" s="67" t="s">
        <v>38</v>
      </c>
      <c r="I761" s="110">
        <v>0</v>
      </c>
      <c r="J761" s="35">
        <v>0</v>
      </c>
      <c r="K761" s="110">
        <v>0</v>
      </c>
      <c r="L761" s="111">
        <v>0</v>
      </c>
      <c r="M761" s="111">
        <v>0</v>
      </c>
      <c r="N761" s="111">
        <v>11335</v>
      </c>
    </row>
    <row r="762" spans="1:14" s="103" customFormat="1" ht="15" customHeight="1" x14ac:dyDescent="0.25">
      <c r="A762" s="129">
        <v>2019</v>
      </c>
      <c r="B762" s="67" t="s">
        <v>257</v>
      </c>
      <c r="C762" s="68">
        <v>1</v>
      </c>
      <c r="D762" s="68">
        <v>1</v>
      </c>
      <c r="E762" s="68">
        <v>0</v>
      </c>
      <c r="F762" s="67" t="s">
        <v>211</v>
      </c>
      <c r="G762" s="67" t="s">
        <v>33</v>
      </c>
      <c r="H762" s="67" t="s">
        <v>13</v>
      </c>
      <c r="I762" s="110">
        <v>0</v>
      </c>
      <c r="J762" s="35">
        <v>0</v>
      </c>
      <c r="K762" s="110">
        <v>0</v>
      </c>
      <c r="L762" s="110">
        <v>0</v>
      </c>
      <c r="M762" s="111">
        <v>0</v>
      </c>
      <c r="N762" s="111">
        <v>487</v>
      </c>
    </row>
    <row r="763" spans="1:14" s="103" customFormat="1" ht="15" customHeight="1" x14ac:dyDescent="0.25">
      <c r="A763" s="129">
        <v>2019</v>
      </c>
      <c r="B763" s="67" t="s">
        <v>257</v>
      </c>
      <c r="C763" s="68">
        <v>1</v>
      </c>
      <c r="D763" s="68">
        <v>1</v>
      </c>
      <c r="E763" s="68">
        <v>1</v>
      </c>
      <c r="F763" s="67" t="s">
        <v>211</v>
      </c>
      <c r="G763" s="67" t="s">
        <v>39</v>
      </c>
      <c r="H763" s="67" t="s">
        <v>69</v>
      </c>
      <c r="I763" s="110">
        <v>0</v>
      </c>
      <c r="J763" s="35">
        <v>0</v>
      </c>
      <c r="K763" s="110">
        <v>0</v>
      </c>
      <c r="L763" s="111">
        <v>0</v>
      </c>
      <c r="M763" s="111">
        <v>0</v>
      </c>
      <c r="N763" s="111">
        <v>184368</v>
      </c>
    </row>
    <row r="764" spans="1:14" s="103" customFormat="1" ht="15" customHeight="1" x14ac:dyDescent="0.25">
      <c r="A764" s="129">
        <v>2019</v>
      </c>
      <c r="B764" s="67" t="s">
        <v>257</v>
      </c>
      <c r="C764" s="68">
        <v>1</v>
      </c>
      <c r="D764" s="68">
        <v>1</v>
      </c>
      <c r="E764" s="68">
        <v>1</v>
      </c>
      <c r="F764" s="67" t="s">
        <v>211</v>
      </c>
      <c r="G764" s="67" t="s">
        <v>39</v>
      </c>
      <c r="H764" s="67" t="s">
        <v>34</v>
      </c>
      <c r="I764" s="110">
        <v>0</v>
      </c>
      <c r="J764" s="35">
        <v>0</v>
      </c>
      <c r="K764" s="110">
        <v>0</v>
      </c>
      <c r="L764" s="111">
        <v>0</v>
      </c>
      <c r="M764" s="111">
        <v>0</v>
      </c>
      <c r="N764" s="111">
        <v>2230</v>
      </c>
    </row>
    <row r="765" spans="1:14" s="103" customFormat="1" ht="15" customHeight="1" x14ac:dyDescent="0.25">
      <c r="A765" s="129">
        <v>2019</v>
      </c>
      <c r="B765" s="67" t="s">
        <v>257</v>
      </c>
      <c r="C765" s="68">
        <v>1</v>
      </c>
      <c r="D765" s="68">
        <v>1</v>
      </c>
      <c r="E765" s="68">
        <v>1</v>
      </c>
      <c r="F765" s="67" t="s">
        <v>211</v>
      </c>
      <c r="G765" s="67" t="s">
        <v>39</v>
      </c>
      <c r="H765" s="67" t="s">
        <v>35</v>
      </c>
      <c r="I765" s="110">
        <v>0</v>
      </c>
      <c r="J765" s="35">
        <v>0</v>
      </c>
      <c r="K765" s="110">
        <v>0</v>
      </c>
      <c r="L765" s="111">
        <v>0</v>
      </c>
      <c r="M765" s="111">
        <v>0</v>
      </c>
      <c r="N765" s="111">
        <v>8092</v>
      </c>
    </row>
    <row r="766" spans="1:14" s="103" customFormat="1" ht="15" customHeight="1" x14ac:dyDescent="0.25">
      <c r="A766" s="129">
        <v>2019</v>
      </c>
      <c r="B766" s="67" t="s">
        <v>257</v>
      </c>
      <c r="C766" s="68">
        <v>1</v>
      </c>
      <c r="D766" s="68">
        <v>0</v>
      </c>
      <c r="E766" s="68">
        <v>0</v>
      </c>
      <c r="F766" s="67" t="s">
        <v>211</v>
      </c>
      <c r="G766" s="67" t="s">
        <v>39</v>
      </c>
      <c r="H766" s="67" t="s">
        <v>22</v>
      </c>
      <c r="I766" s="110">
        <v>0</v>
      </c>
      <c r="J766" s="35">
        <v>0</v>
      </c>
      <c r="K766" s="110">
        <v>0</v>
      </c>
      <c r="L766" s="111">
        <v>0</v>
      </c>
      <c r="M766" s="111">
        <v>0</v>
      </c>
      <c r="N766" s="111">
        <v>19.411000000000001</v>
      </c>
    </row>
    <row r="767" spans="1:14" s="103" customFormat="1" ht="15" customHeight="1" x14ac:dyDescent="0.25">
      <c r="A767" s="129">
        <v>2019</v>
      </c>
      <c r="B767" s="67" t="s">
        <v>257</v>
      </c>
      <c r="C767" s="68">
        <v>1</v>
      </c>
      <c r="D767" s="68">
        <v>1</v>
      </c>
      <c r="E767" s="68">
        <v>1</v>
      </c>
      <c r="F767" s="67" t="s">
        <v>211</v>
      </c>
      <c r="G767" s="67" t="s">
        <v>39</v>
      </c>
      <c r="H767" s="67" t="s">
        <v>36</v>
      </c>
      <c r="I767" s="110">
        <v>0</v>
      </c>
      <c r="J767" s="35">
        <v>0</v>
      </c>
      <c r="K767" s="110">
        <v>0</v>
      </c>
      <c r="L767" s="111">
        <v>0</v>
      </c>
      <c r="M767" s="111">
        <v>0</v>
      </c>
      <c r="N767" s="111">
        <v>1030</v>
      </c>
    </row>
    <row r="768" spans="1:14" s="103" customFormat="1" ht="15" customHeight="1" x14ac:dyDescent="0.25">
      <c r="A768" s="129">
        <v>2019</v>
      </c>
      <c r="B768" s="67" t="s">
        <v>257</v>
      </c>
      <c r="C768" s="68">
        <v>1</v>
      </c>
      <c r="D768" s="68">
        <v>1</v>
      </c>
      <c r="E768" s="68">
        <v>1</v>
      </c>
      <c r="F768" s="67" t="s">
        <v>211</v>
      </c>
      <c r="G768" s="67" t="s">
        <v>39</v>
      </c>
      <c r="H768" s="67" t="s">
        <v>44</v>
      </c>
      <c r="I768" s="110">
        <v>0</v>
      </c>
      <c r="J768" s="35">
        <v>0</v>
      </c>
      <c r="K768" s="110">
        <v>0</v>
      </c>
      <c r="L768" s="111">
        <v>0</v>
      </c>
      <c r="M768" s="111">
        <v>0</v>
      </c>
      <c r="N768" s="111">
        <v>2390</v>
      </c>
    </row>
    <row r="769" spans="1:14" s="103" customFormat="1" ht="15" customHeight="1" x14ac:dyDescent="0.25">
      <c r="A769" s="129">
        <v>2019</v>
      </c>
      <c r="B769" s="67" t="s">
        <v>257</v>
      </c>
      <c r="C769" s="68">
        <v>1</v>
      </c>
      <c r="D769" s="68">
        <v>1</v>
      </c>
      <c r="E769" s="68">
        <v>1</v>
      </c>
      <c r="F769" s="67" t="s">
        <v>211</v>
      </c>
      <c r="G769" s="67" t="s">
        <v>39</v>
      </c>
      <c r="H769" s="67" t="s">
        <v>45</v>
      </c>
      <c r="I769" s="110">
        <v>0</v>
      </c>
      <c r="J769" s="35">
        <v>0</v>
      </c>
      <c r="K769" s="110">
        <v>0</v>
      </c>
      <c r="L769" s="111">
        <v>0</v>
      </c>
      <c r="M769" s="111">
        <v>0</v>
      </c>
      <c r="N769" s="111">
        <v>5701</v>
      </c>
    </row>
    <row r="770" spans="1:14" s="103" customFormat="1" ht="15" customHeight="1" x14ac:dyDescent="0.25">
      <c r="A770" s="129">
        <v>2019</v>
      </c>
      <c r="B770" s="67" t="s">
        <v>257</v>
      </c>
      <c r="C770" s="68">
        <v>1</v>
      </c>
      <c r="D770" s="68">
        <v>1</v>
      </c>
      <c r="E770" s="68">
        <v>0</v>
      </c>
      <c r="F770" s="67" t="s">
        <v>211</v>
      </c>
      <c r="G770" s="67" t="s">
        <v>39</v>
      </c>
      <c r="H770" s="67" t="s">
        <v>37</v>
      </c>
      <c r="I770" s="110">
        <v>0</v>
      </c>
      <c r="J770" s="35">
        <v>0</v>
      </c>
      <c r="K770" s="110">
        <v>0</v>
      </c>
      <c r="L770" s="111">
        <v>0</v>
      </c>
      <c r="M770" s="111">
        <v>0</v>
      </c>
      <c r="N770" s="111">
        <v>18150</v>
      </c>
    </row>
    <row r="771" spans="1:14" s="103" customFormat="1" ht="15" customHeight="1" x14ac:dyDescent="0.25">
      <c r="A771" s="129">
        <v>2019</v>
      </c>
      <c r="B771" s="67" t="s">
        <v>257</v>
      </c>
      <c r="C771" s="68">
        <v>1</v>
      </c>
      <c r="D771" s="68">
        <v>1</v>
      </c>
      <c r="E771" s="68">
        <v>0</v>
      </c>
      <c r="F771" s="67" t="s">
        <v>211</v>
      </c>
      <c r="G771" s="67" t="s">
        <v>39</v>
      </c>
      <c r="H771" s="67" t="s">
        <v>38</v>
      </c>
      <c r="I771" s="110">
        <v>0</v>
      </c>
      <c r="J771" s="35">
        <v>0</v>
      </c>
      <c r="K771" s="110">
        <v>0</v>
      </c>
      <c r="L771" s="111">
        <v>0</v>
      </c>
      <c r="M771" s="111">
        <v>0</v>
      </c>
      <c r="N771" s="111">
        <v>81058</v>
      </c>
    </row>
    <row r="772" spans="1:14" s="103" customFormat="1" ht="15" customHeight="1" x14ac:dyDescent="0.25">
      <c r="A772" s="129">
        <v>2019</v>
      </c>
      <c r="B772" s="67" t="s">
        <v>257</v>
      </c>
      <c r="C772" s="68">
        <v>1</v>
      </c>
      <c r="D772" s="68">
        <v>1</v>
      </c>
      <c r="E772" s="68">
        <v>0</v>
      </c>
      <c r="F772" s="67" t="s">
        <v>211</v>
      </c>
      <c r="G772" s="67" t="s">
        <v>39</v>
      </c>
      <c r="H772" s="67" t="s">
        <v>13</v>
      </c>
      <c r="I772" s="110">
        <v>0</v>
      </c>
      <c r="J772" s="35">
        <v>0</v>
      </c>
      <c r="K772" s="110">
        <v>0</v>
      </c>
      <c r="L772" s="111">
        <v>0</v>
      </c>
      <c r="M772" s="111">
        <v>0</v>
      </c>
      <c r="N772" s="111">
        <v>3718</v>
      </c>
    </row>
    <row r="773" spans="1:14" s="103" customFormat="1" ht="15" customHeight="1" x14ac:dyDescent="0.25">
      <c r="A773" s="129">
        <v>2019</v>
      </c>
      <c r="B773" s="67" t="s">
        <v>257</v>
      </c>
      <c r="C773" s="68">
        <v>1</v>
      </c>
      <c r="D773" s="68">
        <v>1</v>
      </c>
      <c r="E773" s="68">
        <v>1</v>
      </c>
      <c r="F773" s="67" t="s">
        <v>211</v>
      </c>
      <c r="G773" s="67" t="s">
        <v>52</v>
      </c>
      <c r="H773" s="67" t="s">
        <v>69</v>
      </c>
      <c r="I773" s="110">
        <v>0</v>
      </c>
      <c r="J773" s="35">
        <v>0</v>
      </c>
      <c r="K773" s="110">
        <v>7.5</v>
      </c>
      <c r="L773" s="111">
        <v>0</v>
      </c>
      <c r="M773" s="111">
        <v>0</v>
      </c>
      <c r="N773" s="111">
        <v>2000000</v>
      </c>
    </row>
    <row r="774" spans="1:14" s="103" customFormat="1" ht="15" customHeight="1" x14ac:dyDescent="0.25">
      <c r="A774" s="129">
        <v>2019</v>
      </c>
      <c r="B774" s="67" t="s">
        <v>257</v>
      </c>
      <c r="C774" s="68">
        <v>1</v>
      </c>
      <c r="D774" s="68">
        <v>1</v>
      </c>
      <c r="E774" s="68">
        <v>1</v>
      </c>
      <c r="F774" s="67" t="s">
        <v>211</v>
      </c>
      <c r="G774" s="67" t="s">
        <v>53</v>
      </c>
      <c r="H774" s="67" t="s">
        <v>69</v>
      </c>
      <c r="I774" s="110">
        <v>0</v>
      </c>
      <c r="J774" s="35">
        <v>0</v>
      </c>
      <c r="K774" s="110">
        <v>0</v>
      </c>
      <c r="L774" s="111">
        <v>0</v>
      </c>
      <c r="M774" s="111">
        <v>0</v>
      </c>
      <c r="N774" s="111">
        <v>324630</v>
      </c>
    </row>
    <row r="775" spans="1:14" s="103" customFormat="1" ht="15" customHeight="1" x14ac:dyDescent="0.25">
      <c r="A775" s="129">
        <v>2019</v>
      </c>
      <c r="B775" s="67" t="s">
        <v>257</v>
      </c>
      <c r="C775" s="68">
        <v>1</v>
      </c>
      <c r="D775" s="68">
        <v>1</v>
      </c>
      <c r="E775" s="68">
        <v>1</v>
      </c>
      <c r="F775" s="67" t="s">
        <v>87</v>
      </c>
      <c r="G775" s="67" t="s">
        <v>74</v>
      </c>
      <c r="H775" s="67" t="s">
        <v>69</v>
      </c>
      <c r="I775" s="110">
        <v>0</v>
      </c>
      <c r="J775" s="35">
        <v>0</v>
      </c>
      <c r="K775" s="110">
        <v>0</v>
      </c>
      <c r="L775" s="111">
        <v>0</v>
      </c>
      <c r="M775" s="111">
        <v>-42.195960000000014</v>
      </c>
      <c r="N775" s="111">
        <v>3815.9490499999997</v>
      </c>
    </row>
    <row r="776" spans="1:14" s="103" customFormat="1" ht="15" customHeight="1" x14ac:dyDescent="0.25">
      <c r="A776" s="129">
        <v>2019</v>
      </c>
      <c r="B776" s="67" t="s">
        <v>257</v>
      </c>
      <c r="C776" s="68">
        <v>1</v>
      </c>
      <c r="D776" s="68">
        <v>1</v>
      </c>
      <c r="E776" s="68">
        <v>1</v>
      </c>
      <c r="F776" s="67" t="s">
        <v>87</v>
      </c>
      <c r="G776" s="67" t="s">
        <v>74</v>
      </c>
      <c r="H776" s="67" t="s">
        <v>40</v>
      </c>
      <c r="I776" s="110">
        <v>0</v>
      </c>
      <c r="J776" s="35">
        <v>0</v>
      </c>
      <c r="K776" s="110">
        <v>0</v>
      </c>
      <c r="L776" s="111">
        <v>0</v>
      </c>
      <c r="M776" s="111">
        <v>0</v>
      </c>
      <c r="N776" s="111">
        <v>0</v>
      </c>
    </row>
    <row r="777" spans="1:14" s="103" customFormat="1" ht="15" customHeight="1" x14ac:dyDescent="0.25">
      <c r="A777" s="129">
        <v>2019</v>
      </c>
      <c r="B777" s="67" t="s">
        <v>257</v>
      </c>
      <c r="C777" s="68">
        <v>1</v>
      </c>
      <c r="D777" s="68">
        <v>1</v>
      </c>
      <c r="E777" s="68">
        <v>1</v>
      </c>
      <c r="F777" s="67" t="s">
        <v>87</v>
      </c>
      <c r="G777" s="67" t="s">
        <v>74</v>
      </c>
      <c r="H777" s="67" t="s">
        <v>44</v>
      </c>
      <c r="I777" s="110">
        <v>0</v>
      </c>
      <c r="J777" s="35">
        <v>0</v>
      </c>
      <c r="K777" s="110">
        <v>0</v>
      </c>
      <c r="L777" s="111">
        <v>0</v>
      </c>
      <c r="M777" s="111">
        <v>0</v>
      </c>
      <c r="N777" s="111">
        <v>0</v>
      </c>
    </row>
    <row r="778" spans="1:14" s="103" customFormat="1" ht="15" customHeight="1" x14ac:dyDescent="0.25">
      <c r="A778" s="129">
        <v>2019</v>
      </c>
      <c r="B778" s="67" t="s">
        <v>257</v>
      </c>
      <c r="C778" s="68">
        <v>1</v>
      </c>
      <c r="D778" s="68">
        <v>1</v>
      </c>
      <c r="E778" s="68">
        <v>1</v>
      </c>
      <c r="F778" s="67" t="s">
        <v>87</v>
      </c>
      <c r="G778" s="67" t="s">
        <v>74</v>
      </c>
      <c r="H778" s="67" t="s">
        <v>45</v>
      </c>
      <c r="I778" s="110">
        <v>0</v>
      </c>
      <c r="J778" s="35">
        <v>0</v>
      </c>
      <c r="K778" s="110">
        <v>0</v>
      </c>
      <c r="L778" s="111">
        <v>0</v>
      </c>
      <c r="M778" s="111">
        <v>0</v>
      </c>
      <c r="N778" s="111">
        <v>0</v>
      </c>
    </row>
    <row r="779" spans="1:14" s="103" customFormat="1" ht="15" customHeight="1" x14ac:dyDescent="0.25">
      <c r="A779" s="129">
        <v>2019</v>
      </c>
      <c r="B779" s="67" t="s">
        <v>257</v>
      </c>
      <c r="C779" s="68">
        <v>1</v>
      </c>
      <c r="D779" s="68">
        <v>1</v>
      </c>
      <c r="E779" s="68">
        <v>0</v>
      </c>
      <c r="F779" s="67" t="s">
        <v>87</v>
      </c>
      <c r="G779" s="67" t="s">
        <v>74</v>
      </c>
      <c r="H779" s="67" t="s">
        <v>37</v>
      </c>
      <c r="I779" s="110">
        <v>0</v>
      </c>
      <c r="J779" s="35">
        <v>0</v>
      </c>
      <c r="K779" s="110">
        <v>0</v>
      </c>
      <c r="L779" s="111">
        <v>0</v>
      </c>
      <c r="M779" s="111">
        <v>0</v>
      </c>
      <c r="N779" s="111">
        <v>0</v>
      </c>
    </row>
    <row r="780" spans="1:14" s="103" customFormat="1" ht="15" customHeight="1" x14ac:dyDescent="0.25">
      <c r="A780" s="129">
        <v>2019</v>
      </c>
      <c r="B780" s="67" t="s">
        <v>257</v>
      </c>
      <c r="C780" s="68">
        <v>1</v>
      </c>
      <c r="D780" s="68">
        <v>1</v>
      </c>
      <c r="E780" s="68">
        <v>0</v>
      </c>
      <c r="F780" s="67" t="s">
        <v>87</v>
      </c>
      <c r="G780" s="67" t="s">
        <v>74</v>
      </c>
      <c r="H780" s="67" t="s">
        <v>13</v>
      </c>
      <c r="I780" s="110">
        <v>0</v>
      </c>
      <c r="J780" s="35">
        <v>0</v>
      </c>
      <c r="K780" s="110">
        <v>0</v>
      </c>
      <c r="L780" s="111">
        <v>0</v>
      </c>
      <c r="M780" s="111">
        <v>0</v>
      </c>
      <c r="N780" s="111">
        <v>0</v>
      </c>
    </row>
    <row r="781" spans="1:14" s="103" customFormat="1" ht="15" customHeight="1" x14ac:dyDescent="0.25">
      <c r="A781" s="129">
        <v>2019</v>
      </c>
      <c r="B781" s="67" t="s">
        <v>257</v>
      </c>
      <c r="C781" s="68">
        <v>1</v>
      </c>
      <c r="D781" s="68">
        <v>0</v>
      </c>
      <c r="E781" s="68">
        <v>0</v>
      </c>
      <c r="F781" s="67" t="s">
        <v>87</v>
      </c>
      <c r="G781" s="67" t="s">
        <v>74</v>
      </c>
      <c r="H781" s="67" t="s">
        <v>23</v>
      </c>
      <c r="I781" s="110">
        <v>0</v>
      </c>
      <c r="J781" s="35">
        <v>0</v>
      </c>
      <c r="K781" s="110">
        <v>0</v>
      </c>
      <c r="L781" s="111">
        <v>0</v>
      </c>
      <c r="M781" s="111">
        <v>0</v>
      </c>
      <c r="N781" s="111">
        <v>0</v>
      </c>
    </row>
    <row r="782" spans="1:14" s="103" customFormat="1" ht="15" customHeight="1" x14ac:dyDescent="0.25">
      <c r="A782" s="129">
        <v>2019</v>
      </c>
      <c r="B782" s="67" t="s">
        <v>257</v>
      </c>
      <c r="C782" s="68">
        <v>1</v>
      </c>
      <c r="D782" s="68">
        <v>0</v>
      </c>
      <c r="E782" s="68">
        <v>0</v>
      </c>
      <c r="F782" s="67" t="s">
        <v>87</v>
      </c>
      <c r="G782" s="67" t="s">
        <v>74</v>
      </c>
      <c r="H782" s="67" t="s">
        <v>22</v>
      </c>
      <c r="I782" s="110">
        <v>0</v>
      </c>
      <c r="J782" s="35">
        <v>0</v>
      </c>
      <c r="K782" s="110">
        <v>0</v>
      </c>
      <c r="L782" s="111">
        <v>0</v>
      </c>
      <c r="M782" s="111">
        <v>0</v>
      </c>
      <c r="N782" s="111">
        <v>56.430349999999997</v>
      </c>
    </row>
    <row r="783" spans="1:14" s="103" customFormat="1" ht="15" customHeight="1" x14ac:dyDescent="0.25">
      <c r="A783" s="129">
        <v>2019</v>
      </c>
      <c r="B783" s="67" t="s">
        <v>257</v>
      </c>
      <c r="C783" s="68">
        <v>1</v>
      </c>
      <c r="D783" s="68">
        <v>1</v>
      </c>
      <c r="E783" s="68">
        <v>1</v>
      </c>
      <c r="F783" s="67" t="s">
        <v>87</v>
      </c>
      <c r="G783" s="67" t="s">
        <v>75</v>
      </c>
      <c r="H783" s="67" t="s">
        <v>69</v>
      </c>
      <c r="I783" s="110">
        <v>0</v>
      </c>
      <c r="J783" s="35">
        <v>0</v>
      </c>
      <c r="K783" s="110">
        <v>0</v>
      </c>
      <c r="L783" s="111">
        <v>0</v>
      </c>
      <c r="M783" s="111">
        <v>-125.39588999999978</v>
      </c>
      <c r="N783" s="111">
        <v>20348.168180000001</v>
      </c>
    </row>
    <row r="784" spans="1:14" s="103" customFormat="1" ht="15" customHeight="1" x14ac:dyDescent="0.25">
      <c r="A784" s="129">
        <v>2019</v>
      </c>
      <c r="B784" s="67" t="s">
        <v>257</v>
      </c>
      <c r="C784" s="68">
        <v>1</v>
      </c>
      <c r="D784" s="68">
        <v>1</v>
      </c>
      <c r="E784" s="68">
        <v>1</v>
      </c>
      <c r="F784" s="67" t="s">
        <v>87</v>
      </c>
      <c r="G784" s="67" t="s">
        <v>75</v>
      </c>
      <c r="H784" s="67" t="s">
        <v>40</v>
      </c>
      <c r="I784" s="110">
        <v>0</v>
      </c>
      <c r="J784" s="35">
        <v>0</v>
      </c>
      <c r="K784" s="110">
        <v>0</v>
      </c>
      <c r="L784" s="111">
        <v>0</v>
      </c>
      <c r="M784" s="111">
        <v>-2.3851500000000101</v>
      </c>
      <c r="N784" s="111">
        <v>274.29196999999999</v>
      </c>
    </row>
    <row r="785" spans="1:14" s="103" customFormat="1" ht="15" customHeight="1" x14ac:dyDescent="0.25">
      <c r="A785" s="129">
        <v>2019</v>
      </c>
      <c r="B785" s="67" t="s">
        <v>257</v>
      </c>
      <c r="C785" s="68">
        <v>1</v>
      </c>
      <c r="D785" s="68">
        <v>1</v>
      </c>
      <c r="E785" s="68">
        <v>1</v>
      </c>
      <c r="F785" s="67" t="s">
        <v>87</v>
      </c>
      <c r="G785" s="67" t="s">
        <v>75</v>
      </c>
      <c r="H785" s="67" t="s">
        <v>44</v>
      </c>
      <c r="I785" s="110">
        <v>0</v>
      </c>
      <c r="J785" s="35">
        <v>0</v>
      </c>
      <c r="K785" s="110">
        <v>0</v>
      </c>
      <c r="L785" s="111">
        <v>0</v>
      </c>
      <c r="M785" s="111">
        <v>0</v>
      </c>
      <c r="N785" s="111">
        <v>0</v>
      </c>
    </row>
    <row r="786" spans="1:14" s="103" customFormat="1" ht="15" customHeight="1" x14ac:dyDescent="0.25">
      <c r="A786" s="129">
        <v>2019</v>
      </c>
      <c r="B786" s="67" t="s">
        <v>257</v>
      </c>
      <c r="C786" s="68">
        <v>1</v>
      </c>
      <c r="D786" s="68">
        <v>1</v>
      </c>
      <c r="E786" s="68">
        <v>1</v>
      </c>
      <c r="F786" s="67" t="s">
        <v>87</v>
      </c>
      <c r="G786" s="67" t="s">
        <v>75</v>
      </c>
      <c r="H786" s="67" t="s">
        <v>45</v>
      </c>
      <c r="I786" s="110">
        <v>0</v>
      </c>
      <c r="J786" s="35">
        <v>0</v>
      </c>
      <c r="K786" s="110">
        <v>0</v>
      </c>
      <c r="L786" s="111">
        <v>0</v>
      </c>
      <c r="M786" s="111">
        <v>0</v>
      </c>
      <c r="N786" s="111">
        <v>0</v>
      </c>
    </row>
    <row r="787" spans="1:14" s="103" customFormat="1" ht="15" customHeight="1" x14ac:dyDescent="0.25">
      <c r="A787" s="129">
        <v>2019</v>
      </c>
      <c r="B787" s="67" t="s">
        <v>257</v>
      </c>
      <c r="C787" s="68">
        <v>1</v>
      </c>
      <c r="D787" s="68">
        <v>1</v>
      </c>
      <c r="E787" s="68">
        <v>0</v>
      </c>
      <c r="F787" s="67" t="s">
        <v>87</v>
      </c>
      <c r="G787" s="67" t="s">
        <v>75</v>
      </c>
      <c r="H787" s="67" t="s">
        <v>37</v>
      </c>
      <c r="I787" s="110">
        <v>0</v>
      </c>
      <c r="J787" s="35">
        <v>0</v>
      </c>
      <c r="K787" s="110">
        <v>0</v>
      </c>
      <c r="L787" s="111">
        <v>0</v>
      </c>
      <c r="M787" s="111">
        <v>-2.7758800000000292</v>
      </c>
      <c r="N787" s="111">
        <v>440.22467999999998</v>
      </c>
    </row>
    <row r="788" spans="1:14" s="103" customFormat="1" ht="15" customHeight="1" x14ac:dyDescent="0.25">
      <c r="A788" s="129">
        <v>2019</v>
      </c>
      <c r="B788" s="67" t="s">
        <v>257</v>
      </c>
      <c r="C788" s="68">
        <v>1</v>
      </c>
      <c r="D788" s="68">
        <v>1</v>
      </c>
      <c r="E788" s="68">
        <v>0</v>
      </c>
      <c r="F788" s="67" t="s">
        <v>87</v>
      </c>
      <c r="G788" s="67" t="s">
        <v>75</v>
      </c>
      <c r="H788" s="67" t="s">
        <v>13</v>
      </c>
      <c r="I788" s="110">
        <v>0</v>
      </c>
      <c r="J788" s="35">
        <v>0</v>
      </c>
      <c r="K788" s="110">
        <v>0</v>
      </c>
      <c r="L788" s="111">
        <v>0</v>
      </c>
      <c r="M788" s="111">
        <v>0</v>
      </c>
      <c r="N788" s="111">
        <v>172.50619</v>
      </c>
    </row>
    <row r="789" spans="1:14" s="103" customFormat="1" ht="15" customHeight="1" x14ac:dyDescent="0.25">
      <c r="A789" s="129">
        <v>2019</v>
      </c>
      <c r="B789" s="67" t="s">
        <v>257</v>
      </c>
      <c r="C789" s="68">
        <v>1</v>
      </c>
      <c r="D789" s="68">
        <v>0</v>
      </c>
      <c r="E789" s="68">
        <v>0</v>
      </c>
      <c r="F789" s="67" t="s">
        <v>87</v>
      </c>
      <c r="G789" s="67" t="s">
        <v>75</v>
      </c>
      <c r="H789" s="67" t="s">
        <v>23</v>
      </c>
      <c r="I789" s="110">
        <v>0</v>
      </c>
      <c r="J789" s="35">
        <v>0</v>
      </c>
      <c r="K789" s="110">
        <v>0</v>
      </c>
      <c r="L789" s="111">
        <v>0</v>
      </c>
      <c r="M789" s="111">
        <v>0</v>
      </c>
      <c r="N789" s="111">
        <v>0</v>
      </c>
    </row>
    <row r="790" spans="1:14" s="103" customFormat="1" ht="15" customHeight="1" x14ac:dyDescent="0.25">
      <c r="A790" s="129">
        <v>2019</v>
      </c>
      <c r="B790" s="67" t="s">
        <v>257</v>
      </c>
      <c r="C790" s="68">
        <v>1</v>
      </c>
      <c r="D790" s="68">
        <v>0</v>
      </c>
      <c r="E790" s="68">
        <v>0</v>
      </c>
      <c r="F790" s="67" t="s">
        <v>87</v>
      </c>
      <c r="G790" s="67" t="s">
        <v>75</v>
      </c>
      <c r="H790" s="67" t="s">
        <v>22</v>
      </c>
      <c r="I790" s="110">
        <v>0</v>
      </c>
      <c r="J790" s="35">
        <v>0</v>
      </c>
      <c r="K790" s="110">
        <v>0</v>
      </c>
      <c r="L790" s="111">
        <v>0</v>
      </c>
      <c r="M790" s="111">
        <v>0</v>
      </c>
      <c r="N790" s="111">
        <v>25.880510000000001</v>
      </c>
    </row>
    <row r="791" spans="1:14" s="103" customFormat="1" ht="15" customHeight="1" x14ac:dyDescent="0.25">
      <c r="A791" s="129">
        <v>2019</v>
      </c>
      <c r="B791" s="67" t="s">
        <v>257</v>
      </c>
      <c r="C791" s="68">
        <v>1</v>
      </c>
      <c r="D791" s="68">
        <v>1</v>
      </c>
      <c r="E791" s="68">
        <v>1</v>
      </c>
      <c r="F791" s="67" t="s">
        <v>211</v>
      </c>
      <c r="G791" s="67" t="s">
        <v>54</v>
      </c>
      <c r="H791" s="67" t="s">
        <v>69</v>
      </c>
      <c r="I791" s="110">
        <v>0</v>
      </c>
      <c r="J791" s="35">
        <v>0</v>
      </c>
      <c r="K791" s="110">
        <v>0</v>
      </c>
      <c r="L791" s="111">
        <v>0</v>
      </c>
      <c r="M791" s="111">
        <v>0</v>
      </c>
      <c r="N791" s="111">
        <v>2000000</v>
      </c>
    </row>
    <row r="792" spans="1:14" s="103" customFormat="1" ht="15" customHeight="1" x14ac:dyDescent="0.25">
      <c r="A792" s="129">
        <v>2019</v>
      </c>
      <c r="B792" s="67" t="s">
        <v>257</v>
      </c>
      <c r="C792" s="68">
        <v>1</v>
      </c>
      <c r="D792" s="68">
        <v>1</v>
      </c>
      <c r="E792" s="68">
        <v>1</v>
      </c>
      <c r="F792" s="67" t="s">
        <v>211</v>
      </c>
      <c r="G792" s="67" t="s">
        <v>55</v>
      </c>
      <c r="H792" s="67" t="s">
        <v>69</v>
      </c>
      <c r="I792" s="110">
        <v>0</v>
      </c>
      <c r="J792" s="35">
        <v>0</v>
      </c>
      <c r="K792" s="110">
        <v>0</v>
      </c>
      <c r="L792" s="111">
        <v>0</v>
      </c>
      <c r="M792" s="111">
        <v>0</v>
      </c>
      <c r="N792" s="111">
        <v>1750000</v>
      </c>
    </row>
    <row r="793" spans="1:14" s="103" customFormat="1" ht="15" customHeight="1" x14ac:dyDescent="0.25">
      <c r="A793" s="129">
        <v>2019</v>
      </c>
      <c r="B793" s="67" t="s">
        <v>257</v>
      </c>
      <c r="C793" s="68">
        <v>1</v>
      </c>
      <c r="D793" s="68">
        <v>1</v>
      </c>
      <c r="E793" s="68">
        <v>0</v>
      </c>
      <c r="F793" s="67" t="s">
        <v>211</v>
      </c>
      <c r="G793" s="67" t="s">
        <v>284</v>
      </c>
      <c r="H793" s="67" t="s">
        <v>51</v>
      </c>
      <c r="I793" s="110">
        <v>0</v>
      </c>
      <c r="J793" s="35">
        <v>26278.331709999999</v>
      </c>
      <c r="K793" s="110">
        <v>810.24856</v>
      </c>
      <c r="L793" s="111">
        <v>0</v>
      </c>
      <c r="M793" s="111">
        <v>0</v>
      </c>
      <c r="N793" s="111">
        <v>183948.32201999999</v>
      </c>
    </row>
    <row r="794" spans="1:14" s="103" customFormat="1" ht="15" customHeight="1" x14ac:dyDescent="0.25">
      <c r="A794" s="129">
        <v>2019</v>
      </c>
      <c r="B794" s="67" t="s">
        <v>257</v>
      </c>
      <c r="C794" s="68">
        <v>1</v>
      </c>
      <c r="D794" s="68">
        <v>1</v>
      </c>
      <c r="E794" s="68">
        <v>1</v>
      </c>
      <c r="F794" s="67" t="s">
        <v>211</v>
      </c>
      <c r="G794" s="67" t="s">
        <v>56</v>
      </c>
      <c r="H794" s="67" t="s">
        <v>69</v>
      </c>
      <c r="I794" s="110">
        <v>0</v>
      </c>
      <c r="J794" s="35">
        <v>0</v>
      </c>
      <c r="K794" s="110">
        <v>15</v>
      </c>
      <c r="L794" s="111">
        <v>0</v>
      </c>
      <c r="M794" s="111">
        <v>0</v>
      </c>
      <c r="N794" s="111">
        <v>1000000</v>
      </c>
    </row>
    <row r="795" spans="1:14" s="103" customFormat="1" ht="15" customHeight="1" x14ac:dyDescent="0.25">
      <c r="A795" s="129">
        <v>2019</v>
      </c>
      <c r="B795" s="67" t="s">
        <v>257</v>
      </c>
      <c r="C795" s="68">
        <v>1</v>
      </c>
      <c r="D795" s="68">
        <v>1</v>
      </c>
      <c r="E795" s="68">
        <v>1</v>
      </c>
      <c r="F795" s="67" t="s">
        <v>211</v>
      </c>
      <c r="G795" s="67" t="s">
        <v>57</v>
      </c>
      <c r="H795" s="67" t="s">
        <v>69</v>
      </c>
      <c r="I795" s="110">
        <v>0</v>
      </c>
      <c r="J795" s="35">
        <v>0</v>
      </c>
      <c r="K795" s="110">
        <v>0</v>
      </c>
      <c r="L795" s="111">
        <v>0</v>
      </c>
      <c r="M795" s="111">
        <v>0</v>
      </c>
      <c r="N795" s="111">
        <v>1000000</v>
      </c>
    </row>
    <row r="796" spans="1:14" s="103" customFormat="1" ht="15" customHeight="1" x14ac:dyDescent="0.25">
      <c r="A796" s="129">
        <v>2019</v>
      </c>
      <c r="B796" s="67" t="s">
        <v>257</v>
      </c>
      <c r="C796" s="68">
        <v>1</v>
      </c>
      <c r="D796" s="68">
        <v>1</v>
      </c>
      <c r="E796" s="68">
        <v>1</v>
      </c>
      <c r="F796" s="67" t="s">
        <v>211</v>
      </c>
      <c r="G796" s="67" t="s">
        <v>58</v>
      </c>
      <c r="H796" s="67" t="s">
        <v>69</v>
      </c>
      <c r="I796" s="110">
        <v>0</v>
      </c>
      <c r="J796" s="35">
        <v>0</v>
      </c>
      <c r="K796" s="110">
        <v>0</v>
      </c>
      <c r="L796" s="111">
        <v>0</v>
      </c>
      <c r="M796" s="111">
        <v>0</v>
      </c>
      <c r="N796" s="111">
        <v>2500000</v>
      </c>
    </row>
    <row r="797" spans="1:14" s="103" customFormat="1" ht="15" customHeight="1" x14ac:dyDescent="0.25">
      <c r="A797" s="129">
        <v>2019</v>
      </c>
      <c r="B797" s="67" t="s">
        <v>257</v>
      </c>
      <c r="C797" s="68">
        <v>1</v>
      </c>
      <c r="D797" s="68">
        <v>1</v>
      </c>
      <c r="E797" s="68">
        <v>0</v>
      </c>
      <c r="F797" s="67" t="s">
        <v>211</v>
      </c>
      <c r="G797" s="67" t="s">
        <v>284</v>
      </c>
      <c r="H797" s="67" t="s">
        <v>59</v>
      </c>
      <c r="I797" s="110">
        <v>0</v>
      </c>
      <c r="J797" s="35">
        <v>0</v>
      </c>
      <c r="K797" s="110">
        <v>1156.25</v>
      </c>
      <c r="L797" s="111">
        <v>0</v>
      </c>
      <c r="M797" s="111">
        <v>0</v>
      </c>
      <c r="N797" s="111">
        <v>300000</v>
      </c>
    </row>
    <row r="798" spans="1:14" s="103" customFormat="1" ht="15" customHeight="1" x14ac:dyDescent="0.25">
      <c r="A798" s="129">
        <v>2019</v>
      </c>
      <c r="B798" s="67" t="s">
        <v>257</v>
      </c>
      <c r="C798" s="68">
        <v>1</v>
      </c>
      <c r="D798" s="68">
        <v>1</v>
      </c>
      <c r="E798" s="68">
        <v>1</v>
      </c>
      <c r="F798" s="67" t="s">
        <v>211</v>
      </c>
      <c r="G798" s="67" t="s">
        <v>60</v>
      </c>
      <c r="H798" s="67" t="s">
        <v>69</v>
      </c>
      <c r="I798" s="110">
        <v>0</v>
      </c>
      <c r="J798" s="35">
        <v>0</v>
      </c>
      <c r="K798" s="110">
        <v>118125</v>
      </c>
      <c r="L798" s="111">
        <v>0</v>
      </c>
      <c r="M798" s="111">
        <v>0</v>
      </c>
      <c r="N798" s="111">
        <v>3000000</v>
      </c>
    </row>
    <row r="799" spans="1:14" s="103" customFormat="1" ht="15" customHeight="1" x14ac:dyDescent="0.25">
      <c r="A799" s="66">
        <v>2019</v>
      </c>
      <c r="B799" s="67" t="s">
        <v>257</v>
      </c>
      <c r="C799" s="68">
        <v>1</v>
      </c>
      <c r="D799" s="68">
        <v>1</v>
      </c>
      <c r="E799" s="68">
        <v>1</v>
      </c>
      <c r="F799" s="67" t="s">
        <v>211</v>
      </c>
      <c r="G799" s="67" t="s">
        <v>62</v>
      </c>
      <c r="H799" s="67" t="s">
        <v>69</v>
      </c>
      <c r="I799" s="110">
        <v>0</v>
      </c>
      <c r="J799" s="35">
        <v>0</v>
      </c>
      <c r="K799" s="110">
        <v>114218.75</v>
      </c>
      <c r="L799" s="111">
        <v>0</v>
      </c>
      <c r="M799" s="111">
        <v>0</v>
      </c>
      <c r="N799" s="111">
        <v>2125000</v>
      </c>
    </row>
    <row r="800" spans="1:14" s="103" customFormat="1" ht="15" customHeight="1" x14ac:dyDescent="0.25">
      <c r="A800" s="130">
        <v>2019</v>
      </c>
      <c r="B800" s="67" t="s">
        <v>257</v>
      </c>
      <c r="C800" s="68">
        <v>1</v>
      </c>
      <c r="D800" s="68">
        <v>1</v>
      </c>
      <c r="E800" s="68">
        <v>0</v>
      </c>
      <c r="F800" s="67" t="s">
        <v>286</v>
      </c>
      <c r="G800" s="67" t="s">
        <v>202</v>
      </c>
      <c r="H800" s="67" t="s">
        <v>51</v>
      </c>
      <c r="I800" s="110">
        <v>0</v>
      </c>
      <c r="J800" s="35">
        <v>8425.540309999953</v>
      </c>
      <c r="K800" s="110">
        <v>0</v>
      </c>
      <c r="L800" s="111">
        <v>0</v>
      </c>
      <c r="M800" s="111">
        <v>-8425.540309999953</v>
      </c>
      <c r="N800" s="111">
        <v>699591.22727000003</v>
      </c>
    </row>
    <row r="801" spans="1:14" s="103" customFormat="1" ht="15" customHeight="1" x14ac:dyDescent="0.25">
      <c r="A801" s="130">
        <v>2019</v>
      </c>
      <c r="B801" s="67" t="s">
        <v>257</v>
      </c>
      <c r="C801" s="68">
        <v>1</v>
      </c>
      <c r="D801" s="68">
        <v>1</v>
      </c>
      <c r="E801" s="68">
        <v>0</v>
      </c>
      <c r="F801" s="67" t="s">
        <v>213</v>
      </c>
      <c r="G801" s="67" t="s">
        <v>189</v>
      </c>
      <c r="H801" s="67" t="s">
        <v>38</v>
      </c>
      <c r="I801" s="110">
        <v>0</v>
      </c>
      <c r="J801" s="35">
        <v>0</v>
      </c>
      <c r="K801" s="110">
        <v>0</v>
      </c>
      <c r="L801" s="111">
        <v>0</v>
      </c>
      <c r="M801" s="111">
        <v>0</v>
      </c>
      <c r="N801" s="111">
        <v>0</v>
      </c>
    </row>
    <row r="802" spans="1:14" s="103" customFormat="1" ht="15" customHeight="1" x14ac:dyDescent="0.25">
      <c r="A802" s="130">
        <v>2019</v>
      </c>
      <c r="B802" s="67" t="s">
        <v>257</v>
      </c>
      <c r="C802" s="68">
        <v>1</v>
      </c>
      <c r="D802" s="68">
        <v>1</v>
      </c>
      <c r="E802" s="68">
        <v>0</v>
      </c>
      <c r="F802" s="67" t="s">
        <v>213</v>
      </c>
      <c r="G802" s="67" t="s">
        <v>189</v>
      </c>
      <c r="H802" s="67" t="s">
        <v>38</v>
      </c>
      <c r="I802" s="110">
        <v>0</v>
      </c>
      <c r="J802" s="35">
        <v>0</v>
      </c>
      <c r="K802" s="110">
        <v>0</v>
      </c>
      <c r="L802" s="111">
        <v>0</v>
      </c>
      <c r="M802" s="111">
        <v>0</v>
      </c>
      <c r="N802" s="111">
        <v>0</v>
      </c>
    </row>
    <row r="803" spans="1:14" s="103" customFormat="1" ht="15" customHeight="1" x14ac:dyDescent="0.25">
      <c r="A803" s="130">
        <v>2019</v>
      </c>
      <c r="B803" s="67" t="s">
        <v>257</v>
      </c>
      <c r="C803" s="68">
        <v>1</v>
      </c>
      <c r="D803" s="68">
        <v>1</v>
      </c>
      <c r="E803" s="68">
        <v>0</v>
      </c>
      <c r="F803" s="67" t="s">
        <v>213</v>
      </c>
      <c r="G803" s="67" t="s">
        <v>189</v>
      </c>
      <c r="H803" s="67" t="s">
        <v>38</v>
      </c>
      <c r="I803" s="110">
        <v>0</v>
      </c>
      <c r="J803" s="35">
        <v>0</v>
      </c>
      <c r="K803" s="110">
        <v>0</v>
      </c>
      <c r="L803" s="111">
        <v>0</v>
      </c>
      <c r="M803" s="111">
        <v>0</v>
      </c>
      <c r="N803" s="111">
        <v>0</v>
      </c>
    </row>
    <row r="804" spans="1:14" s="103" customFormat="1" ht="15" customHeight="1" x14ac:dyDescent="0.25">
      <c r="A804" s="130">
        <v>2019</v>
      </c>
      <c r="B804" s="67" t="s">
        <v>257</v>
      </c>
      <c r="C804" s="68">
        <v>1</v>
      </c>
      <c r="D804" s="68">
        <v>1</v>
      </c>
      <c r="E804" s="68">
        <v>0</v>
      </c>
      <c r="F804" s="67" t="s">
        <v>213</v>
      </c>
      <c r="G804" s="67" t="s">
        <v>190</v>
      </c>
      <c r="H804" s="67" t="s">
        <v>38</v>
      </c>
      <c r="I804" s="110">
        <v>0</v>
      </c>
      <c r="J804" s="35">
        <v>0</v>
      </c>
      <c r="K804" s="110">
        <v>0</v>
      </c>
      <c r="L804" s="111">
        <v>0</v>
      </c>
      <c r="M804" s="111">
        <v>0</v>
      </c>
      <c r="N804" s="111">
        <v>0</v>
      </c>
    </row>
    <row r="805" spans="1:14" s="103" customFormat="1" ht="15" customHeight="1" x14ac:dyDescent="0.25">
      <c r="A805" s="130">
        <v>2019</v>
      </c>
      <c r="B805" s="67" t="s">
        <v>257</v>
      </c>
      <c r="C805" s="68">
        <v>1</v>
      </c>
      <c r="D805" s="68">
        <v>1</v>
      </c>
      <c r="E805" s="68">
        <v>0</v>
      </c>
      <c r="F805" s="67" t="s">
        <v>213</v>
      </c>
      <c r="G805" s="67" t="s">
        <v>190</v>
      </c>
      <c r="H805" s="67" t="s">
        <v>38</v>
      </c>
      <c r="I805" s="110">
        <v>0</v>
      </c>
      <c r="J805" s="35">
        <v>0</v>
      </c>
      <c r="K805" s="110">
        <v>0</v>
      </c>
      <c r="L805" s="111">
        <v>0</v>
      </c>
      <c r="M805" s="111">
        <v>0</v>
      </c>
      <c r="N805" s="111">
        <v>0</v>
      </c>
    </row>
    <row r="806" spans="1:14" s="103" customFormat="1" ht="15" customHeight="1" x14ac:dyDescent="0.25">
      <c r="A806" s="130">
        <v>2019</v>
      </c>
      <c r="B806" s="67" t="s">
        <v>257</v>
      </c>
      <c r="C806" s="68">
        <v>1</v>
      </c>
      <c r="D806" s="68">
        <v>1</v>
      </c>
      <c r="E806" s="68">
        <v>0</v>
      </c>
      <c r="F806" s="67" t="s">
        <v>213</v>
      </c>
      <c r="G806" s="67" t="s">
        <v>255</v>
      </c>
      <c r="H806" s="67" t="s">
        <v>38</v>
      </c>
      <c r="I806" s="110">
        <v>180000</v>
      </c>
      <c r="J806" s="35">
        <v>69022.008990000002</v>
      </c>
      <c r="K806" s="110">
        <v>965.84249999999884</v>
      </c>
      <c r="L806" s="111">
        <v>0</v>
      </c>
      <c r="M806" s="111">
        <v>110977.99101</v>
      </c>
      <c r="N806" s="111">
        <v>110977.99101</v>
      </c>
    </row>
    <row r="807" spans="1:14" s="103" customFormat="1" ht="15" customHeight="1" x14ac:dyDescent="0.25">
      <c r="A807" s="130">
        <v>2019</v>
      </c>
      <c r="B807" s="67" t="s">
        <v>257</v>
      </c>
      <c r="C807" s="68">
        <v>1</v>
      </c>
      <c r="D807" s="68">
        <v>1</v>
      </c>
      <c r="E807" s="68">
        <v>0</v>
      </c>
      <c r="F807" s="67" t="s">
        <v>213</v>
      </c>
      <c r="G807" s="67" t="s">
        <v>256</v>
      </c>
      <c r="H807" s="67" t="s">
        <v>38</v>
      </c>
      <c r="I807" s="110">
        <v>0</v>
      </c>
      <c r="J807" s="35">
        <v>19166.666666666686</v>
      </c>
      <c r="K807" s="110">
        <v>1391.2731249999924</v>
      </c>
      <c r="L807" s="111">
        <v>0</v>
      </c>
      <c r="M807" s="111">
        <v>-19166.666666666686</v>
      </c>
      <c r="N807" s="111">
        <v>145833.3333333332</v>
      </c>
    </row>
    <row r="808" spans="1:14" s="103" customFormat="1" ht="15" customHeight="1" x14ac:dyDescent="0.25">
      <c r="A808" s="66">
        <v>2019</v>
      </c>
      <c r="B808" s="67" t="s">
        <v>257</v>
      </c>
      <c r="C808" s="68">
        <v>1</v>
      </c>
      <c r="D808" s="68">
        <v>1</v>
      </c>
      <c r="E808" s="68">
        <v>0</v>
      </c>
      <c r="F808" s="67" t="s">
        <v>213</v>
      </c>
      <c r="G808" s="67" t="s">
        <v>285</v>
      </c>
      <c r="H808" s="67" t="s">
        <v>38</v>
      </c>
      <c r="I808" s="110">
        <v>0</v>
      </c>
      <c r="J808" s="35">
        <v>0</v>
      </c>
      <c r="K808" s="110">
        <v>0</v>
      </c>
      <c r="L808" s="111">
        <v>0</v>
      </c>
      <c r="M808" s="111">
        <v>0</v>
      </c>
      <c r="N808" s="111">
        <v>0</v>
      </c>
    </row>
    <row r="809" spans="1:14" s="103" customFormat="1" ht="15" customHeight="1" x14ac:dyDescent="0.25">
      <c r="A809" s="66">
        <v>2019</v>
      </c>
      <c r="B809" s="67" t="s">
        <v>257</v>
      </c>
      <c r="C809" s="68">
        <v>1</v>
      </c>
      <c r="D809" s="68">
        <v>0</v>
      </c>
      <c r="E809" s="68">
        <v>0</v>
      </c>
      <c r="F809" s="67" t="s">
        <v>287</v>
      </c>
      <c r="G809" s="67" t="s">
        <v>183</v>
      </c>
      <c r="H809" s="67" t="s">
        <v>17</v>
      </c>
      <c r="I809" s="110">
        <v>0</v>
      </c>
      <c r="J809" s="35">
        <v>0</v>
      </c>
      <c r="K809" s="110">
        <v>0</v>
      </c>
      <c r="L809" s="111">
        <v>0</v>
      </c>
      <c r="M809" s="111">
        <v>-3869.5076999999583</v>
      </c>
      <c r="N809" s="111">
        <v>359851.13460000005</v>
      </c>
    </row>
    <row r="810" spans="1:14" s="103" customFormat="1" ht="15" customHeight="1" x14ac:dyDescent="0.25">
      <c r="A810" s="129">
        <v>2019</v>
      </c>
      <c r="B810" s="67" t="s">
        <v>257</v>
      </c>
      <c r="C810" s="68">
        <v>1</v>
      </c>
      <c r="D810" s="68">
        <v>0</v>
      </c>
      <c r="E810" s="68">
        <v>0</v>
      </c>
      <c r="F810" s="67" t="s">
        <v>287</v>
      </c>
      <c r="G810" s="67" t="s">
        <v>184</v>
      </c>
      <c r="H810" s="67" t="s">
        <v>17</v>
      </c>
      <c r="I810" s="110">
        <v>0</v>
      </c>
      <c r="J810" s="35">
        <v>0</v>
      </c>
      <c r="K810" s="110">
        <v>0</v>
      </c>
      <c r="L810" s="111">
        <v>0</v>
      </c>
      <c r="M810" s="111">
        <v>-3756.380616899929</v>
      </c>
      <c r="N810" s="111">
        <v>349330.69831620005</v>
      </c>
    </row>
    <row r="811" spans="1:14" s="103" customFormat="1" ht="15" customHeight="1" x14ac:dyDescent="0.25">
      <c r="A811" s="129">
        <v>2019</v>
      </c>
      <c r="B811" s="67" t="s">
        <v>264</v>
      </c>
      <c r="C811" s="68">
        <v>1</v>
      </c>
      <c r="D811" s="68">
        <v>1</v>
      </c>
      <c r="E811" s="68">
        <v>0</v>
      </c>
      <c r="F811" s="67" t="s">
        <v>281</v>
      </c>
      <c r="G811" s="67" t="s">
        <v>210</v>
      </c>
      <c r="H811" s="67" t="s">
        <v>46</v>
      </c>
      <c r="I811" s="110">
        <v>0</v>
      </c>
      <c r="J811" s="35">
        <v>0</v>
      </c>
      <c r="K811" s="110">
        <v>0</v>
      </c>
      <c r="L811" s="111">
        <v>0</v>
      </c>
      <c r="M811" s="111">
        <v>0</v>
      </c>
      <c r="N811" s="111">
        <v>52631.5789</v>
      </c>
    </row>
    <row r="812" spans="1:14" s="103" customFormat="1" ht="15" customHeight="1" x14ac:dyDescent="0.25">
      <c r="A812" s="129">
        <v>2019</v>
      </c>
      <c r="B812" s="67" t="s">
        <v>264</v>
      </c>
      <c r="C812" s="68">
        <v>1</v>
      </c>
      <c r="D812" s="68">
        <v>1</v>
      </c>
      <c r="E812" s="68">
        <v>0</v>
      </c>
      <c r="F812" s="67" t="s">
        <v>281</v>
      </c>
      <c r="G812" s="67" t="s">
        <v>210</v>
      </c>
      <c r="H812" s="67" t="s">
        <v>49</v>
      </c>
      <c r="I812" s="110">
        <v>0</v>
      </c>
      <c r="J812" s="35">
        <v>0</v>
      </c>
      <c r="K812" s="110">
        <v>0</v>
      </c>
      <c r="L812" s="111">
        <v>0</v>
      </c>
      <c r="M812" s="111">
        <v>0</v>
      </c>
      <c r="N812" s="111">
        <v>4166.6679999999997</v>
      </c>
    </row>
    <row r="813" spans="1:14" s="103" customFormat="1" ht="15" customHeight="1" x14ac:dyDescent="0.25">
      <c r="A813" s="129">
        <v>2019</v>
      </c>
      <c r="B813" s="67" t="s">
        <v>264</v>
      </c>
      <c r="C813" s="68">
        <v>1</v>
      </c>
      <c r="D813" s="68">
        <v>1</v>
      </c>
      <c r="E813" s="68">
        <v>0</v>
      </c>
      <c r="F813" s="67" t="s">
        <v>281</v>
      </c>
      <c r="G813" s="67" t="s">
        <v>210</v>
      </c>
      <c r="H813" s="67" t="s">
        <v>13</v>
      </c>
      <c r="I813" s="110">
        <v>0</v>
      </c>
      <c r="J813" s="35">
        <v>0</v>
      </c>
      <c r="K813" s="110">
        <v>0</v>
      </c>
      <c r="L813" s="111">
        <v>0</v>
      </c>
      <c r="M813" s="110">
        <v>0</v>
      </c>
      <c r="N813" s="111">
        <v>0</v>
      </c>
    </row>
    <row r="814" spans="1:14" s="103" customFormat="1" ht="15" customHeight="1" x14ac:dyDescent="0.25">
      <c r="A814" s="129">
        <v>2019</v>
      </c>
      <c r="B814" s="67" t="s">
        <v>264</v>
      </c>
      <c r="C814" s="68">
        <v>1</v>
      </c>
      <c r="D814" s="68">
        <v>1</v>
      </c>
      <c r="E814" s="68">
        <v>1</v>
      </c>
      <c r="F814" s="67" t="s">
        <v>282</v>
      </c>
      <c r="G814" s="67" t="s">
        <v>14</v>
      </c>
      <c r="H814" s="67" t="s">
        <v>69</v>
      </c>
      <c r="I814" s="110">
        <v>0</v>
      </c>
      <c r="J814" s="35">
        <v>24225.554</v>
      </c>
      <c r="K814" s="110">
        <v>9404.10196</v>
      </c>
      <c r="L814" s="111">
        <v>0</v>
      </c>
      <c r="M814" s="110">
        <v>377.35064000030616</v>
      </c>
      <c r="N814" s="111">
        <v>2712818.2767500002</v>
      </c>
    </row>
    <row r="815" spans="1:14" s="103" customFormat="1" ht="15" customHeight="1" x14ac:dyDescent="0.25">
      <c r="A815" s="129">
        <v>2019</v>
      </c>
      <c r="B815" s="67" t="s">
        <v>264</v>
      </c>
      <c r="C815" s="68">
        <v>1</v>
      </c>
      <c r="D815" s="68">
        <v>1</v>
      </c>
      <c r="E815" s="68">
        <v>0</v>
      </c>
      <c r="F815" s="67" t="s">
        <v>282</v>
      </c>
      <c r="G815" s="67" t="s">
        <v>14</v>
      </c>
      <c r="H815" s="67" t="s">
        <v>15</v>
      </c>
      <c r="I815" s="110">
        <v>0</v>
      </c>
      <c r="J815" s="35">
        <v>0</v>
      </c>
      <c r="K815" s="110">
        <v>0</v>
      </c>
      <c r="L815" s="111">
        <v>0</v>
      </c>
      <c r="M815" s="110">
        <v>0</v>
      </c>
      <c r="N815" s="111">
        <v>0</v>
      </c>
    </row>
    <row r="816" spans="1:14" s="103" customFormat="1" ht="15" customHeight="1" x14ac:dyDescent="0.25">
      <c r="A816" s="129">
        <v>2019</v>
      </c>
      <c r="B816" s="67" t="s">
        <v>264</v>
      </c>
      <c r="C816" s="68">
        <v>1</v>
      </c>
      <c r="D816" s="68">
        <v>1</v>
      </c>
      <c r="E816" s="68">
        <v>0</v>
      </c>
      <c r="F816" s="67" t="s">
        <v>282</v>
      </c>
      <c r="G816" s="67" t="s">
        <v>14</v>
      </c>
      <c r="H816" s="67" t="s">
        <v>46</v>
      </c>
      <c r="I816" s="110">
        <v>0</v>
      </c>
      <c r="J816" s="35">
        <v>52500</v>
      </c>
      <c r="K816" s="110">
        <v>8112.1238199999998</v>
      </c>
      <c r="L816" s="111">
        <v>0</v>
      </c>
      <c r="M816" s="110">
        <v>0</v>
      </c>
      <c r="N816" s="111">
        <v>315500</v>
      </c>
    </row>
    <row r="817" spans="1:14" s="103" customFormat="1" ht="15" customHeight="1" x14ac:dyDescent="0.25">
      <c r="A817" s="129">
        <v>2019</v>
      </c>
      <c r="B817" s="67" t="s">
        <v>264</v>
      </c>
      <c r="C817" s="68">
        <v>1</v>
      </c>
      <c r="D817" s="68">
        <v>1</v>
      </c>
      <c r="E817" s="68">
        <v>0</v>
      </c>
      <c r="F817" s="67" t="s">
        <v>282</v>
      </c>
      <c r="G817" s="67" t="s">
        <v>14</v>
      </c>
      <c r="H817" s="67" t="s">
        <v>61</v>
      </c>
      <c r="I817" s="110">
        <v>0</v>
      </c>
      <c r="J817" s="35">
        <v>0</v>
      </c>
      <c r="K817" s="110">
        <v>228.55500000000001</v>
      </c>
      <c r="L817" s="111">
        <v>0</v>
      </c>
      <c r="M817" s="110">
        <v>0</v>
      </c>
      <c r="N817" s="111">
        <v>33499.906340000001</v>
      </c>
    </row>
    <row r="818" spans="1:14" s="103" customFormat="1" ht="15" customHeight="1" x14ac:dyDescent="0.25">
      <c r="A818" s="129">
        <v>2019</v>
      </c>
      <c r="B818" s="67" t="s">
        <v>264</v>
      </c>
      <c r="C818" s="68">
        <v>1</v>
      </c>
      <c r="D818" s="68">
        <v>1</v>
      </c>
      <c r="E818" s="68">
        <v>0</v>
      </c>
      <c r="F818" s="67" t="s">
        <v>282</v>
      </c>
      <c r="G818" s="67" t="s">
        <v>14</v>
      </c>
      <c r="H818" s="67" t="s">
        <v>49</v>
      </c>
      <c r="I818" s="110">
        <v>0</v>
      </c>
      <c r="J818" s="35">
        <v>950.47607000000005</v>
      </c>
      <c r="K818" s="110">
        <v>265.81977000000001</v>
      </c>
      <c r="L818" s="111">
        <v>0</v>
      </c>
      <c r="M818" s="110">
        <v>1.0345502232667059E-11</v>
      </c>
      <c r="N818" s="111">
        <v>91906.030060000005</v>
      </c>
    </row>
    <row r="819" spans="1:14" s="103" customFormat="1" ht="15" customHeight="1" x14ac:dyDescent="0.25">
      <c r="A819" s="129">
        <v>2019</v>
      </c>
      <c r="B819" s="67" t="s">
        <v>264</v>
      </c>
      <c r="C819" s="68">
        <v>1</v>
      </c>
      <c r="D819" s="68">
        <v>1</v>
      </c>
      <c r="E819" s="68">
        <v>1</v>
      </c>
      <c r="F819" s="67" t="s">
        <v>87</v>
      </c>
      <c r="G819" s="67" t="s">
        <v>283</v>
      </c>
      <c r="H819" s="67" t="s">
        <v>69</v>
      </c>
      <c r="I819" s="110">
        <v>0</v>
      </c>
      <c r="J819" s="35">
        <v>9708.2785600000007</v>
      </c>
      <c r="K819" s="110">
        <v>1823.7853300000002</v>
      </c>
      <c r="L819" s="110">
        <v>0</v>
      </c>
      <c r="M819" s="110">
        <v>-18926.337979999844</v>
      </c>
      <c r="N819" s="111">
        <v>6151440.14463</v>
      </c>
    </row>
    <row r="820" spans="1:14" s="103" customFormat="1" ht="15" customHeight="1" x14ac:dyDescent="0.25">
      <c r="A820" s="129">
        <v>2019</v>
      </c>
      <c r="B820" s="67" t="s">
        <v>264</v>
      </c>
      <c r="C820" s="68">
        <v>1</v>
      </c>
      <c r="D820" s="68">
        <v>1</v>
      </c>
      <c r="E820" s="68">
        <v>0</v>
      </c>
      <c r="F820" s="67" t="s">
        <v>87</v>
      </c>
      <c r="G820" s="67" t="s">
        <v>283</v>
      </c>
      <c r="H820" s="67" t="s">
        <v>47</v>
      </c>
      <c r="I820" s="110">
        <v>0</v>
      </c>
      <c r="J820" s="35">
        <v>0</v>
      </c>
      <c r="K820" s="110">
        <v>0</v>
      </c>
      <c r="L820" s="110">
        <v>0</v>
      </c>
      <c r="M820" s="110">
        <v>0</v>
      </c>
      <c r="N820" s="111">
        <v>99186.003589999993</v>
      </c>
    </row>
    <row r="821" spans="1:14" s="103" customFormat="1" ht="15" customHeight="1" x14ac:dyDescent="0.25">
      <c r="A821" s="129">
        <v>2019</v>
      </c>
      <c r="B821" s="67" t="s">
        <v>264</v>
      </c>
      <c r="C821" s="68">
        <v>1</v>
      </c>
      <c r="D821" s="68">
        <v>1</v>
      </c>
      <c r="E821" s="68">
        <v>0</v>
      </c>
      <c r="F821" s="67" t="s">
        <v>87</v>
      </c>
      <c r="G821" s="67" t="s">
        <v>283</v>
      </c>
      <c r="H821" s="67" t="s">
        <v>9</v>
      </c>
      <c r="I821" s="110">
        <v>0</v>
      </c>
      <c r="J821" s="35">
        <v>0</v>
      </c>
      <c r="K821" s="110">
        <v>0</v>
      </c>
      <c r="L821" s="110">
        <v>0</v>
      </c>
      <c r="M821" s="110">
        <v>0</v>
      </c>
      <c r="N821" s="111">
        <v>0</v>
      </c>
    </row>
    <row r="822" spans="1:14" s="103" customFormat="1" ht="15" customHeight="1" x14ac:dyDescent="0.25">
      <c r="A822" s="129">
        <v>2019</v>
      </c>
      <c r="B822" s="67" t="s">
        <v>264</v>
      </c>
      <c r="C822" s="68">
        <v>1</v>
      </c>
      <c r="D822" s="68">
        <v>0</v>
      </c>
      <c r="E822" s="68">
        <v>0</v>
      </c>
      <c r="F822" s="67" t="s">
        <v>87</v>
      </c>
      <c r="G822" s="67" t="s">
        <v>283</v>
      </c>
      <c r="H822" s="67" t="s">
        <v>17</v>
      </c>
      <c r="I822" s="110">
        <v>0</v>
      </c>
      <c r="J822" s="35">
        <v>0</v>
      </c>
      <c r="K822" s="110">
        <v>0</v>
      </c>
      <c r="L822" s="110">
        <v>0</v>
      </c>
      <c r="M822" s="110">
        <v>0</v>
      </c>
      <c r="N822" s="111">
        <v>0</v>
      </c>
    </row>
    <row r="823" spans="1:14" s="103" customFormat="1" ht="15" customHeight="1" x14ac:dyDescent="0.25">
      <c r="A823" s="129">
        <v>2019</v>
      </c>
      <c r="B823" s="67" t="s">
        <v>264</v>
      </c>
      <c r="C823" s="68">
        <v>1</v>
      </c>
      <c r="D823" s="68">
        <v>1</v>
      </c>
      <c r="E823" s="68">
        <v>1</v>
      </c>
      <c r="F823" s="67" t="s">
        <v>87</v>
      </c>
      <c r="G823" s="67" t="s">
        <v>283</v>
      </c>
      <c r="H823" s="67" t="s">
        <v>16</v>
      </c>
      <c r="I823" s="110">
        <v>0</v>
      </c>
      <c r="J823" s="35">
        <v>0</v>
      </c>
      <c r="K823" s="110">
        <v>0</v>
      </c>
      <c r="L823" s="110">
        <v>0</v>
      </c>
      <c r="M823" s="110">
        <v>-15.52419000000009</v>
      </c>
      <c r="N823" s="111">
        <v>1855.8542</v>
      </c>
    </row>
    <row r="824" spans="1:14" s="103" customFormat="1" ht="15" customHeight="1" x14ac:dyDescent="0.25">
      <c r="A824" s="129">
        <v>2019</v>
      </c>
      <c r="B824" s="67" t="s">
        <v>264</v>
      </c>
      <c r="C824" s="68">
        <v>1</v>
      </c>
      <c r="D824" s="68">
        <v>1</v>
      </c>
      <c r="E824" s="68">
        <v>0</v>
      </c>
      <c r="F824" s="67" t="s">
        <v>87</v>
      </c>
      <c r="G824" s="67" t="s">
        <v>283</v>
      </c>
      <c r="H824" s="67" t="s">
        <v>18</v>
      </c>
      <c r="I824" s="110">
        <v>0</v>
      </c>
      <c r="J824" s="35">
        <v>0</v>
      </c>
      <c r="K824" s="110">
        <v>0</v>
      </c>
      <c r="L824" s="111">
        <v>0</v>
      </c>
      <c r="M824" s="111">
        <v>0</v>
      </c>
      <c r="N824" s="111">
        <v>0</v>
      </c>
    </row>
    <row r="825" spans="1:14" s="103" customFormat="1" ht="15" customHeight="1" x14ac:dyDescent="0.25">
      <c r="A825" s="129">
        <v>2019</v>
      </c>
      <c r="B825" s="67" t="s">
        <v>264</v>
      </c>
      <c r="C825" s="68">
        <v>1</v>
      </c>
      <c r="D825" s="68">
        <v>1</v>
      </c>
      <c r="E825" s="68">
        <v>0</v>
      </c>
      <c r="F825" s="67" t="s">
        <v>87</v>
      </c>
      <c r="G825" s="67" t="s">
        <v>283</v>
      </c>
      <c r="H825" s="67" t="s">
        <v>19</v>
      </c>
      <c r="I825" s="110">
        <v>0</v>
      </c>
      <c r="J825" s="35">
        <v>0</v>
      </c>
      <c r="K825" s="110">
        <v>0</v>
      </c>
      <c r="L825" s="111">
        <v>0</v>
      </c>
      <c r="M825" s="111">
        <v>-4.5351699999999937</v>
      </c>
      <c r="N825" s="111">
        <v>542.16116</v>
      </c>
    </row>
    <row r="826" spans="1:14" s="103" customFormat="1" ht="15" customHeight="1" x14ac:dyDescent="0.25">
      <c r="A826" s="129">
        <v>2019</v>
      </c>
      <c r="B826" s="67" t="s">
        <v>264</v>
      </c>
      <c r="C826" s="68">
        <v>1</v>
      </c>
      <c r="D826" s="68">
        <v>1</v>
      </c>
      <c r="E826" s="68">
        <v>0</v>
      </c>
      <c r="F826" s="67" t="s">
        <v>87</v>
      </c>
      <c r="G826" s="67" t="s">
        <v>283</v>
      </c>
      <c r="H826" s="67" t="s">
        <v>70</v>
      </c>
      <c r="I826" s="110">
        <v>0</v>
      </c>
      <c r="J826" s="35">
        <v>0</v>
      </c>
      <c r="K826" s="110">
        <v>0</v>
      </c>
      <c r="L826" s="111">
        <v>0</v>
      </c>
      <c r="M826" s="111">
        <v>-130.61811000001035</v>
      </c>
      <c r="N826" s="111">
        <v>104614.86599999999</v>
      </c>
    </row>
    <row r="827" spans="1:14" s="103" customFormat="1" ht="15" customHeight="1" x14ac:dyDescent="0.25">
      <c r="A827" s="129">
        <v>2019</v>
      </c>
      <c r="B827" s="67" t="s">
        <v>264</v>
      </c>
      <c r="C827" s="68">
        <v>1</v>
      </c>
      <c r="D827" s="68">
        <v>1</v>
      </c>
      <c r="E827" s="68">
        <v>0</v>
      </c>
      <c r="F827" s="67" t="s">
        <v>87</v>
      </c>
      <c r="G827" s="67" t="s">
        <v>283</v>
      </c>
      <c r="H827" s="67" t="s">
        <v>20</v>
      </c>
      <c r="I827" s="110">
        <v>0</v>
      </c>
      <c r="J827" s="35">
        <v>0</v>
      </c>
      <c r="K827" s="110">
        <v>0</v>
      </c>
      <c r="L827" s="111">
        <v>0</v>
      </c>
      <c r="M827" s="111">
        <v>0</v>
      </c>
      <c r="N827" s="111">
        <v>21865.82358</v>
      </c>
    </row>
    <row r="828" spans="1:14" s="103" customFormat="1" ht="15" customHeight="1" x14ac:dyDescent="0.25">
      <c r="A828" s="129">
        <v>2019</v>
      </c>
      <c r="B828" s="67" t="s">
        <v>264</v>
      </c>
      <c r="C828" s="68">
        <v>1</v>
      </c>
      <c r="D828" s="68">
        <v>1</v>
      </c>
      <c r="E828" s="68">
        <v>0</v>
      </c>
      <c r="F828" s="67" t="s">
        <v>87</v>
      </c>
      <c r="G828" s="67" t="s">
        <v>283</v>
      </c>
      <c r="H828" s="67" t="s">
        <v>21</v>
      </c>
      <c r="I828" s="110">
        <v>0</v>
      </c>
      <c r="J828" s="35">
        <v>0</v>
      </c>
      <c r="K828" s="110">
        <v>0</v>
      </c>
      <c r="L828" s="111">
        <v>0</v>
      </c>
      <c r="M828" s="111">
        <v>-2434.9236600000004</v>
      </c>
      <c r="N828" s="111">
        <v>66554.580189999993</v>
      </c>
    </row>
    <row r="829" spans="1:14" s="103" customFormat="1" ht="15" customHeight="1" x14ac:dyDescent="0.25">
      <c r="A829" s="129">
        <v>2019</v>
      </c>
      <c r="B829" s="67" t="s">
        <v>264</v>
      </c>
      <c r="C829" s="68">
        <v>1</v>
      </c>
      <c r="D829" s="68">
        <v>1</v>
      </c>
      <c r="E829" s="68">
        <v>0</v>
      </c>
      <c r="F829" s="67" t="s">
        <v>87</v>
      </c>
      <c r="G829" s="67" t="s">
        <v>283</v>
      </c>
      <c r="H829" s="67" t="s">
        <v>10</v>
      </c>
      <c r="I829" s="110">
        <v>11174.436600000001</v>
      </c>
      <c r="J829" s="35">
        <v>0</v>
      </c>
      <c r="K829" s="110">
        <v>0</v>
      </c>
      <c r="L829" s="111">
        <v>0</v>
      </c>
      <c r="M829" s="111">
        <v>0</v>
      </c>
      <c r="N829" s="111">
        <v>50864.625260000001</v>
      </c>
    </row>
    <row r="830" spans="1:14" s="103" customFormat="1" ht="15" customHeight="1" x14ac:dyDescent="0.25">
      <c r="A830" s="129">
        <v>2019</v>
      </c>
      <c r="B830" s="67" t="s">
        <v>264</v>
      </c>
      <c r="C830" s="68">
        <v>1</v>
      </c>
      <c r="D830" s="68">
        <v>1</v>
      </c>
      <c r="E830" s="68">
        <v>0</v>
      </c>
      <c r="F830" s="67" t="s">
        <v>87</v>
      </c>
      <c r="G830" s="67" t="s">
        <v>283</v>
      </c>
      <c r="H830" s="67" t="s">
        <v>30</v>
      </c>
      <c r="I830" s="110">
        <v>0</v>
      </c>
      <c r="J830" s="35">
        <v>0</v>
      </c>
      <c r="K830" s="110">
        <v>0</v>
      </c>
      <c r="L830" s="111">
        <v>0</v>
      </c>
      <c r="M830" s="111">
        <v>0</v>
      </c>
      <c r="N830" s="111">
        <v>57169.475570000002</v>
      </c>
    </row>
    <row r="831" spans="1:14" s="103" customFormat="1" ht="15" customHeight="1" x14ac:dyDescent="0.25">
      <c r="A831" s="129">
        <v>2019</v>
      </c>
      <c r="B831" s="67" t="s">
        <v>264</v>
      </c>
      <c r="C831" s="68">
        <v>1</v>
      </c>
      <c r="D831" s="68">
        <v>1</v>
      </c>
      <c r="E831" s="68">
        <v>0</v>
      </c>
      <c r="F831" s="67" t="s">
        <v>87</v>
      </c>
      <c r="G831" s="67" t="s">
        <v>283</v>
      </c>
      <c r="H831" s="67" t="s">
        <v>50</v>
      </c>
      <c r="I831" s="110">
        <v>0</v>
      </c>
      <c r="J831" s="35">
        <v>0</v>
      </c>
      <c r="K831" s="110">
        <v>0</v>
      </c>
      <c r="L831" s="111">
        <v>0</v>
      </c>
      <c r="M831" s="111">
        <v>-19.425000000000182</v>
      </c>
      <c r="N831" s="111">
        <v>2322.1799999999998</v>
      </c>
    </row>
    <row r="832" spans="1:14" s="103" customFormat="1" ht="15" customHeight="1" x14ac:dyDescent="0.25">
      <c r="A832" s="129">
        <v>2019</v>
      </c>
      <c r="B832" s="67" t="s">
        <v>264</v>
      </c>
      <c r="C832" s="68">
        <v>1</v>
      </c>
      <c r="D832" s="68">
        <v>1</v>
      </c>
      <c r="E832" s="68">
        <v>1</v>
      </c>
      <c r="F832" s="67" t="s">
        <v>209</v>
      </c>
      <c r="G832" s="67" t="s">
        <v>2</v>
      </c>
      <c r="H832" s="67" t="s">
        <v>69</v>
      </c>
      <c r="I832" s="110">
        <v>0</v>
      </c>
      <c r="J832" s="35">
        <v>26.68854</v>
      </c>
      <c r="K832" s="110">
        <v>0.10008</v>
      </c>
      <c r="L832" s="111">
        <v>0</v>
      </c>
      <c r="M832" s="111">
        <v>-1.0302869668521453E-13</v>
      </c>
      <c r="N832" s="111">
        <v>1506.4122499999999</v>
      </c>
    </row>
    <row r="833" spans="1:14" s="103" customFormat="1" ht="15" customHeight="1" x14ac:dyDescent="0.25">
      <c r="A833" s="129">
        <v>2019</v>
      </c>
      <c r="B833" s="67" t="s">
        <v>264</v>
      </c>
      <c r="C833" s="68">
        <v>1</v>
      </c>
      <c r="D833" s="68">
        <v>1</v>
      </c>
      <c r="E833" s="68">
        <v>1</v>
      </c>
      <c r="F833" s="67" t="s">
        <v>209</v>
      </c>
      <c r="G833" s="67" t="s">
        <v>8</v>
      </c>
      <c r="H833" s="67" t="s">
        <v>69</v>
      </c>
      <c r="I833" s="110">
        <v>0</v>
      </c>
      <c r="J833" s="35">
        <v>0</v>
      </c>
      <c r="K833" s="110">
        <v>0</v>
      </c>
      <c r="L833" s="111">
        <v>0</v>
      </c>
      <c r="M833" s="111">
        <v>-205.49147999999695</v>
      </c>
      <c r="N833" s="111">
        <v>38270.779060000001</v>
      </c>
    </row>
    <row r="834" spans="1:14" s="103" customFormat="1" ht="15" customHeight="1" x14ac:dyDescent="0.25">
      <c r="A834" s="129">
        <v>2019</v>
      </c>
      <c r="B834" s="67" t="s">
        <v>264</v>
      </c>
      <c r="C834" s="68">
        <v>1</v>
      </c>
      <c r="D834" s="68">
        <v>1</v>
      </c>
      <c r="E834" s="68">
        <v>1</v>
      </c>
      <c r="F834" s="67" t="s">
        <v>209</v>
      </c>
      <c r="G834" s="67" t="s">
        <v>7</v>
      </c>
      <c r="H834" s="67" t="s">
        <v>69</v>
      </c>
      <c r="I834" s="110">
        <v>0</v>
      </c>
      <c r="J834" s="35">
        <v>0</v>
      </c>
      <c r="K834" s="110">
        <v>0</v>
      </c>
      <c r="L834" s="111">
        <v>0</v>
      </c>
      <c r="M834" s="111">
        <v>0</v>
      </c>
      <c r="N834" s="111">
        <v>327822.22222</v>
      </c>
    </row>
    <row r="835" spans="1:14" s="103" customFormat="1" ht="15" customHeight="1" x14ac:dyDescent="0.25">
      <c r="A835" s="129">
        <v>2019</v>
      </c>
      <c r="B835" s="67" t="s">
        <v>264</v>
      </c>
      <c r="C835" s="68">
        <v>1</v>
      </c>
      <c r="D835" s="68">
        <v>1</v>
      </c>
      <c r="E835" s="68">
        <v>1</v>
      </c>
      <c r="F835" s="67" t="s">
        <v>209</v>
      </c>
      <c r="G835" s="67" t="s">
        <v>63</v>
      </c>
      <c r="H835" s="67" t="s">
        <v>69</v>
      </c>
      <c r="I835" s="110">
        <v>0</v>
      </c>
      <c r="J835" s="35">
        <v>0</v>
      </c>
      <c r="K835" s="110">
        <v>3835.5254799999998</v>
      </c>
      <c r="L835" s="111">
        <v>0</v>
      </c>
      <c r="M835" s="111">
        <v>-3706.9949999999953</v>
      </c>
      <c r="N835" s="111">
        <v>890855.93350000004</v>
      </c>
    </row>
    <row r="836" spans="1:14" s="103" customFormat="1" ht="15" customHeight="1" x14ac:dyDescent="0.25">
      <c r="A836" s="129">
        <v>2019</v>
      </c>
      <c r="B836" s="67" t="s">
        <v>264</v>
      </c>
      <c r="C836" s="68">
        <v>1</v>
      </c>
      <c r="D836" s="68">
        <v>1</v>
      </c>
      <c r="E836" s="68">
        <v>1</v>
      </c>
      <c r="F836" s="67" t="s">
        <v>211</v>
      </c>
      <c r="G836" s="67" t="s">
        <v>71</v>
      </c>
      <c r="H836" s="67" t="s">
        <v>69</v>
      </c>
      <c r="I836" s="110">
        <v>0</v>
      </c>
      <c r="J836" s="35">
        <v>0</v>
      </c>
      <c r="K836" s="110">
        <v>217.23679999999999</v>
      </c>
      <c r="L836" s="111">
        <v>0</v>
      </c>
      <c r="M836" s="111">
        <v>0</v>
      </c>
      <c r="N836" s="111">
        <v>12343</v>
      </c>
    </row>
    <row r="837" spans="1:14" s="103" customFormat="1" ht="15" customHeight="1" x14ac:dyDescent="0.25">
      <c r="A837" s="129">
        <v>2019</v>
      </c>
      <c r="B837" s="67" t="s">
        <v>264</v>
      </c>
      <c r="C837" s="68">
        <v>1</v>
      </c>
      <c r="D837" s="68">
        <v>1</v>
      </c>
      <c r="E837" s="68">
        <v>1</v>
      </c>
      <c r="F837" s="67" t="s">
        <v>211</v>
      </c>
      <c r="G837" s="67" t="s">
        <v>73</v>
      </c>
      <c r="H837" s="67" t="s">
        <v>69</v>
      </c>
      <c r="I837" s="110">
        <v>0</v>
      </c>
      <c r="J837" s="35">
        <v>0</v>
      </c>
      <c r="K837" s="110">
        <v>0</v>
      </c>
      <c r="L837" s="111">
        <v>0</v>
      </c>
      <c r="M837" s="111">
        <v>0</v>
      </c>
      <c r="N837" s="111">
        <v>50183</v>
      </c>
    </row>
    <row r="838" spans="1:14" s="103" customFormat="1" ht="15" customHeight="1" x14ac:dyDescent="0.25">
      <c r="A838" s="129">
        <v>2019</v>
      </c>
      <c r="B838" s="67" t="s">
        <v>264</v>
      </c>
      <c r="C838" s="68">
        <v>1</v>
      </c>
      <c r="D838" s="68">
        <v>1</v>
      </c>
      <c r="E838" s="68">
        <v>1</v>
      </c>
      <c r="F838" s="67" t="s">
        <v>211</v>
      </c>
      <c r="G838" s="67" t="s">
        <v>86</v>
      </c>
      <c r="H838" s="67" t="s">
        <v>69</v>
      </c>
      <c r="I838" s="110">
        <v>0</v>
      </c>
      <c r="J838" s="35">
        <v>0</v>
      </c>
      <c r="K838" s="110">
        <v>0</v>
      </c>
      <c r="L838" s="111">
        <v>0</v>
      </c>
      <c r="M838" s="111">
        <v>0</v>
      </c>
      <c r="N838" s="111">
        <v>0</v>
      </c>
    </row>
    <row r="839" spans="1:14" s="103" customFormat="1" ht="15" customHeight="1" x14ac:dyDescent="0.25">
      <c r="A839" s="129">
        <v>2019</v>
      </c>
      <c r="B839" s="67" t="s">
        <v>264</v>
      </c>
      <c r="C839" s="68">
        <v>1</v>
      </c>
      <c r="D839" s="68">
        <v>1</v>
      </c>
      <c r="E839" s="68">
        <v>1</v>
      </c>
      <c r="F839" s="67" t="s">
        <v>209</v>
      </c>
      <c r="G839" s="67" t="s">
        <v>5</v>
      </c>
      <c r="H839" s="67" t="s">
        <v>69</v>
      </c>
      <c r="I839" s="110">
        <v>4283.1574899999996</v>
      </c>
      <c r="J839" s="35">
        <v>19504.787219999998</v>
      </c>
      <c r="K839" s="110">
        <v>18134.88164</v>
      </c>
      <c r="L839" s="111">
        <v>317.09510999999998</v>
      </c>
      <c r="M839" s="111">
        <v>-5.6196299997827737</v>
      </c>
      <c r="N839" s="111">
        <v>5206117.3360700002</v>
      </c>
    </row>
    <row r="840" spans="1:14" s="103" customFormat="1" ht="15" customHeight="1" x14ac:dyDescent="0.25">
      <c r="A840" s="129">
        <v>2019</v>
      </c>
      <c r="B840" s="67" t="s">
        <v>264</v>
      </c>
      <c r="C840" s="68">
        <v>1</v>
      </c>
      <c r="D840" s="68">
        <v>1</v>
      </c>
      <c r="E840" s="68">
        <v>0</v>
      </c>
      <c r="F840" s="67" t="s">
        <v>209</v>
      </c>
      <c r="G840" s="67" t="s">
        <v>5</v>
      </c>
      <c r="H840" s="67" t="s">
        <v>9</v>
      </c>
      <c r="I840" s="110">
        <v>0</v>
      </c>
      <c r="J840" s="35">
        <v>0</v>
      </c>
      <c r="K840" s="110">
        <v>0</v>
      </c>
      <c r="L840" s="111">
        <v>0</v>
      </c>
      <c r="M840" s="111">
        <v>0</v>
      </c>
      <c r="N840" s="111">
        <v>23361.689149999998</v>
      </c>
    </row>
    <row r="841" spans="1:14" s="103" customFormat="1" ht="15" customHeight="1" x14ac:dyDescent="0.25">
      <c r="A841" s="129">
        <v>2019</v>
      </c>
      <c r="B841" s="67" t="s">
        <v>264</v>
      </c>
      <c r="C841" s="68">
        <v>1</v>
      </c>
      <c r="D841" s="68">
        <v>0</v>
      </c>
      <c r="E841" s="68">
        <v>0</v>
      </c>
      <c r="F841" s="67" t="s">
        <v>209</v>
      </c>
      <c r="G841" s="67" t="s">
        <v>5</v>
      </c>
      <c r="H841" s="67" t="s">
        <v>22</v>
      </c>
      <c r="I841" s="110">
        <v>0</v>
      </c>
      <c r="J841" s="35">
        <v>0</v>
      </c>
      <c r="K841" s="110">
        <v>0</v>
      </c>
      <c r="L841" s="111">
        <v>0</v>
      </c>
      <c r="M841" s="111">
        <v>0</v>
      </c>
      <c r="N841" s="111">
        <v>983.12721999999997</v>
      </c>
    </row>
    <row r="842" spans="1:14" s="103" customFormat="1" ht="15" customHeight="1" x14ac:dyDescent="0.25">
      <c r="A842" s="129">
        <v>2019</v>
      </c>
      <c r="B842" s="67" t="s">
        <v>264</v>
      </c>
      <c r="C842" s="68">
        <v>1</v>
      </c>
      <c r="D842" s="68">
        <v>0</v>
      </c>
      <c r="E842" s="68">
        <v>0</v>
      </c>
      <c r="F842" s="67" t="s">
        <v>209</v>
      </c>
      <c r="G842" s="67" t="s">
        <v>5</v>
      </c>
      <c r="H842" s="67" t="s">
        <v>23</v>
      </c>
      <c r="I842" s="110">
        <v>0</v>
      </c>
      <c r="J842" s="35">
        <v>0</v>
      </c>
      <c r="K842" s="110">
        <v>0</v>
      </c>
      <c r="L842" s="111">
        <v>0</v>
      </c>
      <c r="M842" s="111">
        <v>0</v>
      </c>
      <c r="N842" s="111">
        <v>0</v>
      </c>
    </row>
    <row r="843" spans="1:14" s="103" customFormat="1" ht="15" customHeight="1" x14ac:dyDescent="0.25">
      <c r="A843" s="129">
        <v>2019</v>
      </c>
      <c r="B843" s="67" t="s">
        <v>264</v>
      </c>
      <c r="C843" s="68">
        <v>1</v>
      </c>
      <c r="D843" s="68">
        <v>0</v>
      </c>
      <c r="E843" s="68">
        <v>0</v>
      </c>
      <c r="F843" s="67" t="s">
        <v>209</v>
      </c>
      <c r="G843" s="67" t="s">
        <v>5</v>
      </c>
      <c r="H843" s="67" t="s">
        <v>24</v>
      </c>
      <c r="I843" s="110">
        <v>0</v>
      </c>
      <c r="J843" s="35">
        <v>0</v>
      </c>
      <c r="K843" s="110">
        <v>0</v>
      </c>
      <c r="L843" s="111">
        <v>0</v>
      </c>
      <c r="M843" s="111">
        <v>0</v>
      </c>
      <c r="N843" s="111">
        <v>0</v>
      </c>
    </row>
    <row r="844" spans="1:14" s="103" customFormat="1" ht="15" customHeight="1" x14ac:dyDescent="0.25">
      <c r="A844" s="129">
        <v>2019</v>
      </c>
      <c r="B844" s="67" t="s">
        <v>264</v>
      </c>
      <c r="C844" s="68">
        <v>1</v>
      </c>
      <c r="D844" s="68">
        <v>1</v>
      </c>
      <c r="E844" s="68">
        <v>0</v>
      </c>
      <c r="F844" s="67" t="s">
        <v>209</v>
      </c>
      <c r="G844" s="67" t="s">
        <v>5</v>
      </c>
      <c r="H844" s="67" t="s">
        <v>30</v>
      </c>
      <c r="I844" s="110">
        <v>0</v>
      </c>
      <c r="J844" s="35">
        <v>0</v>
      </c>
      <c r="K844" s="110">
        <v>0</v>
      </c>
      <c r="L844" s="111">
        <v>0</v>
      </c>
      <c r="M844" s="111">
        <v>0</v>
      </c>
      <c r="N844" s="111">
        <v>75962.544179999997</v>
      </c>
    </row>
    <row r="845" spans="1:14" s="103" customFormat="1" ht="15" customHeight="1" x14ac:dyDescent="0.25">
      <c r="A845" s="129">
        <v>2019</v>
      </c>
      <c r="B845" s="67" t="s">
        <v>264</v>
      </c>
      <c r="C845" s="68">
        <v>1</v>
      </c>
      <c r="D845" s="68">
        <v>1</v>
      </c>
      <c r="E845" s="68">
        <v>0</v>
      </c>
      <c r="F845" s="67" t="s">
        <v>209</v>
      </c>
      <c r="G845" s="67" t="s">
        <v>5</v>
      </c>
      <c r="H845" s="67" t="s">
        <v>25</v>
      </c>
      <c r="I845" s="110">
        <v>0</v>
      </c>
      <c r="J845" s="35">
        <v>0</v>
      </c>
      <c r="K845" s="110">
        <v>0</v>
      </c>
      <c r="L845" s="111">
        <v>0</v>
      </c>
      <c r="M845" s="111">
        <v>0</v>
      </c>
      <c r="N845" s="111">
        <v>42102.525600000001</v>
      </c>
    </row>
    <row r="846" spans="1:14" s="103" customFormat="1" ht="15" customHeight="1" x14ac:dyDescent="0.25">
      <c r="A846" s="129">
        <v>2019</v>
      </c>
      <c r="B846" s="67" t="s">
        <v>264</v>
      </c>
      <c r="C846" s="68">
        <v>1</v>
      </c>
      <c r="D846" s="68">
        <v>1</v>
      </c>
      <c r="E846" s="68">
        <v>0</v>
      </c>
      <c r="F846" s="67" t="s">
        <v>209</v>
      </c>
      <c r="G846" s="67" t="s">
        <v>5</v>
      </c>
      <c r="H846" s="67" t="s">
        <v>70</v>
      </c>
      <c r="I846" s="110">
        <v>0</v>
      </c>
      <c r="J846" s="35">
        <v>58.670160000000003</v>
      </c>
      <c r="K846" s="110">
        <v>18.774450000000002</v>
      </c>
      <c r="L846" s="111">
        <v>0</v>
      </c>
      <c r="M846" s="111">
        <v>1.0658141036401503E-13</v>
      </c>
      <c r="N846" s="111">
        <v>1374.27377</v>
      </c>
    </row>
    <row r="847" spans="1:14" s="103" customFormat="1" ht="15" customHeight="1" x14ac:dyDescent="0.25">
      <c r="A847" s="129">
        <v>2019</v>
      </c>
      <c r="B847" s="67" t="s">
        <v>264</v>
      </c>
      <c r="C847" s="68">
        <v>1</v>
      </c>
      <c r="D847" s="68">
        <v>1</v>
      </c>
      <c r="E847" s="68">
        <v>1</v>
      </c>
      <c r="F847" s="67" t="s">
        <v>209</v>
      </c>
      <c r="G847" s="67" t="s">
        <v>5</v>
      </c>
      <c r="H847" s="67" t="s">
        <v>26</v>
      </c>
      <c r="I847" s="110">
        <v>0</v>
      </c>
      <c r="J847" s="35">
        <v>0</v>
      </c>
      <c r="K847" s="110">
        <v>0</v>
      </c>
      <c r="L847" s="111">
        <v>0</v>
      </c>
      <c r="M847" s="111">
        <v>1.0000000000000026E-5</v>
      </c>
      <c r="N847" s="111">
        <v>3.6600000000000001E-3</v>
      </c>
    </row>
    <row r="848" spans="1:14" s="103" customFormat="1" ht="15" customHeight="1" x14ac:dyDescent="0.25">
      <c r="A848" s="129">
        <v>2019</v>
      </c>
      <c r="B848" s="67" t="s">
        <v>264</v>
      </c>
      <c r="C848" s="68">
        <v>1</v>
      </c>
      <c r="D848" s="68">
        <v>1</v>
      </c>
      <c r="E848" s="68">
        <v>1</v>
      </c>
      <c r="F848" s="67" t="s">
        <v>209</v>
      </c>
      <c r="G848" s="67" t="s">
        <v>5</v>
      </c>
      <c r="H848" s="67" t="s">
        <v>27</v>
      </c>
      <c r="I848" s="110">
        <v>0</v>
      </c>
      <c r="J848" s="35">
        <v>0</v>
      </c>
      <c r="K848" s="110">
        <v>0</v>
      </c>
      <c r="L848" s="111">
        <v>0</v>
      </c>
      <c r="M848" s="111">
        <v>0</v>
      </c>
      <c r="N848" s="111">
        <v>3839.12572</v>
      </c>
    </row>
    <row r="849" spans="1:14" s="103" customFormat="1" ht="15" customHeight="1" x14ac:dyDescent="0.25">
      <c r="A849" s="129">
        <v>2019</v>
      </c>
      <c r="B849" s="67" t="s">
        <v>264</v>
      </c>
      <c r="C849" s="68">
        <v>1</v>
      </c>
      <c r="D849" s="68">
        <v>1</v>
      </c>
      <c r="E849" s="68">
        <v>0</v>
      </c>
      <c r="F849" s="67" t="s">
        <v>209</v>
      </c>
      <c r="G849" s="67" t="s">
        <v>5</v>
      </c>
      <c r="H849" s="67" t="s">
        <v>28</v>
      </c>
      <c r="I849" s="110">
        <v>0</v>
      </c>
      <c r="J849" s="35">
        <v>0</v>
      </c>
      <c r="K849" s="110">
        <v>0</v>
      </c>
      <c r="L849" s="111">
        <v>0</v>
      </c>
      <c r="M849" s="111">
        <v>0</v>
      </c>
      <c r="N849" s="111">
        <v>3462.0118699999998</v>
      </c>
    </row>
    <row r="850" spans="1:14" s="103" customFormat="1" ht="15" customHeight="1" x14ac:dyDescent="0.25">
      <c r="A850" s="129">
        <v>2019</v>
      </c>
      <c r="B850" s="67" t="s">
        <v>264</v>
      </c>
      <c r="C850" s="68">
        <v>1</v>
      </c>
      <c r="D850" s="68">
        <v>1</v>
      </c>
      <c r="E850" s="68">
        <v>0</v>
      </c>
      <c r="F850" s="67" t="s">
        <v>209</v>
      </c>
      <c r="G850" s="67" t="s">
        <v>5</v>
      </c>
      <c r="H850" s="67" t="s">
        <v>32</v>
      </c>
      <c r="I850" s="110">
        <v>0</v>
      </c>
      <c r="J850" s="35">
        <v>0</v>
      </c>
      <c r="K850" s="110">
        <v>0</v>
      </c>
      <c r="L850" s="111">
        <v>0</v>
      </c>
      <c r="M850" s="111">
        <v>0</v>
      </c>
      <c r="N850" s="111">
        <v>14500</v>
      </c>
    </row>
    <row r="851" spans="1:14" s="103" customFormat="1" ht="15" customHeight="1" x14ac:dyDescent="0.25">
      <c r="A851" s="129">
        <v>2019</v>
      </c>
      <c r="B851" s="67" t="s">
        <v>264</v>
      </c>
      <c r="C851" s="68">
        <v>1</v>
      </c>
      <c r="D851" s="68">
        <v>1</v>
      </c>
      <c r="E851" s="68">
        <v>0</v>
      </c>
      <c r="F851" s="67" t="s">
        <v>209</v>
      </c>
      <c r="G851" s="67" t="s">
        <v>5</v>
      </c>
      <c r="H851" s="67" t="s">
        <v>13</v>
      </c>
      <c r="I851" s="110">
        <v>0</v>
      </c>
      <c r="J851" s="35">
        <v>0</v>
      </c>
      <c r="K851" s="110">
        <v>0</v>
      </c>
      <c r="L851" s="111">
        <v>0</v>
      </c>
      <c r="M851" s="111">
        <v>0</v>
      </c>
      <c r="N851" s="111">
        <v>27823.76281</v>
      </c>
    </row>
    <row r="852" spans="1:14" s="103" customFormat="1" ht="15" customHeight="1" x14ac:dyDescent="0.25">
      <c r="A852" s="129">
        <v>2019</v>
      </c>
      <c r="B852" s="67" t="s">
        <v>264</v>
      </c>
      <c r="C852" s="68">
        <v>1</v>
      </c>
      <c r="D852" s="68">
        <v>1</v>
      </c>
      <c r="E852" s="68">
        <v>1</v>
      </c>
      <c r="F852" s="67" t="s">
        <v>209</v>
      </c>
      <c r="G852" s="67" t="s">
        <v>6</v>
      </c>
      <c r="H852" s="67" t="s">
        <v>69</v>
      </c>
      <c r="I852" s="110">
        <v>0</v>
      </c>
      <c r="J852" s="35">
        <v>4166.6666699999996</v>
      </c>
      <c r="K852" s="110">
        <v>1523.19676</v>
      </c>
      <c r="L852" s="111">
        <v>0</v>
      </c>
      <c r="M852" s="111">
        <v>-1.8098944565281272E-10</v>
      </c>
      <c r="N852" s="111">
        <v>2945558.5958199999</v>
      </c>
    </row>
    <row r="853" spans="1:14" s="103" customFormat="1" ht="15" customHeight="1" x14ac:dyDescent="0.25">
      <c r="A853" s="129">
        <v>2019</v>
      </c>
      <c r="B853" s="67" t="s">
        <v>264</v>
      </c>
      <c r="C853" s="68">
        <v>1</v>
      </c>
      <c r="D853" s="68">
        <v>1</v>
      </c>
      <c r="E853" s="68">
        <v>0</v>
      </c>
      <c r="F853" s="67" t="s">
        <v>209</v>
      </c>
      <c r="G853" s="67" t="s">
        <v>6</v>
      </c>
      <c r="H853" s="67" t="s">
        <v>10</v>
      </c>
      <c r="I853" s="110">
        <v>0</v>
      </c>
      <c r="J853" s="35">
        <v>2878.75</v>
      </c>
      <c r="K853" s="110">
        <v>541.37485000000004</v>
      </c>
      <c r="L853" s="111">
        <v>0</v>
      </c>
      <c r="M853" s="111">
        <v>0</v>
      </c>
      <c r="N853" s="111">
        <v>118339.29844</v>
      </c>
    </row>
    <row r="854" spans="1:14" s="103" customFormat="1" ht="15" customHeight="1" x14ac:dyDescent="0.25">
      <c r="A854" s="129">
        <v>2019</v>
      </c>
      <c r="B854" s="67" t="s">
        <v>264</v>
      </c>
      <c r="C854" s="68">
        <v>1</v>
      </c>
      <c r="D854" s="68">
        <v>1</v>
      </c>
      <c r="E854" s="68">
        <v>0</v>
      </c>
      <c r="F854" s="67" t="s">
        <v>209</v>
      </c>
      <c r="G854" s="67" t="s">
        <v>6</v>
      </c>
      <c r="H854" s="67" t="s">
        <v>9</v>
      </c>
      <c r="I854" s="110">
        <v>0</v>
      </c>
      <c r="J854" s="35">
        <v>2574.8706200000001</v>
      </c>
      <c r="K854" s="110">
        <v>586.12459000000001</v>
      </c>
      <c r="L854" s="111">
        <v>0</v>
      </c>
      <c r="M854" s="111">
        <v>0</v>
      </c>
      <c r="N854" s="111">
        <v>199348.52979999999</v>
      </c>
    </row>
    <row r="855" spans="1:14" s="103" customFormat="1" ht="15" customHeight="1" x14ac:dyDescent="0.25">
      <c r="A855" s="129">
        <v>2019</v>
      </c>
      <c r="B855" s="67" t="s">
        <v>264</v>
      </c>
      <c r="C855" s="68">
        <v>1</v>
      </c>
      <c r="D855" s="68">
        <v>1</v>
      </c>
      <c r="E855" s="68">
        <v>0</v>
      </c>
      <c r="F855" s="67" t="s">
        <v>209</v>
      </c>
      <c r="G855" s="67" t="s">
        <v>6</v>
      </c>
      <c r="H855" s="67" t="s">
        <v>29</v>
      </c>
      <c r="I855" s="110">
        <v>0</v>
      </c>
      <c r="J855" s="35">
        <v>0</v>
      </c>
      <c r="K855" s="110">
        <v>0</v>
      </c>
      <c r="L855" s="111">
        <v>0</v>
      </c>
      <c r="M855" s="111">
        <v>0</v>
      </c>
      <c r="N855" s="111">
        <v>0</v>
      </c>
    </row>
    <row r="856" spans="1:14" s="103" customFormat="1" ht="15" customHeight="1" x14ac:dyDescent="0.25">
      <c r="A856" s="129">
        <v>2019</v>
      </c>
      <c r="B856" s="67" t="s">
        <v>264</v>
      </c>
      <c r="C856" s="68">
        <v>1</v>
      </c>
      <c r="D856" s="68">
        <v>1</v>
      </c>
      <c r="E856" s="68">
        <v>0</v>
      </c>
      <c r="F856" s="67" t="s">
        <v>209</v>
      </c>
      <c r="G856" s="67" t="s">
        <v>6</v>
      </c>
      <c r="H856" s="67" t="s">
        <v>28</v>
      </c>
      <c r="I856" s="110">
        <v>0</v>
      </c>
      <c r="J856" s="35">
        <v>0</v>
      </c>
      <c r="K856" s="110">
        <v>0</v>
      </c>
      <c r="L856" s="111">
        <v>0</v>
      </c>
      <c r="M856" s="111">
        <v>0</v>
      </c>
      <c r="N856" s="111">
        <v>56938.824330000003</v>
      </c>
    </row>
    <row r="857" spans="1:14" s="103" customFormat="1" ht="15" customHeight="1" x14ac:dyDescent="0.25">
      <c r="A857" s="129">
        <v>2019</v>
      </c>
      <c r="B857" s="67" t="s">
        <v>264</v>
      </c>
      <c r="C857" s="68">
        <v>1</v>
      </c>
      <c r="D857" s="68">
        <v>1</v>
      </c>
      <c r="E857" s="68">
        <v>0</v>
      </c>
      <c r="F857" s="67" t="s">
        <v>209</v>
      </c>
      <c r="G857" s="67" t="s">
        <v>6</v>
      </c>
      <c r="H857" s="67" t="s">
        <v>70</v>
      </c>
      <c r="I857" s="110">
        <v>0</v>
      </c>
      <c r="J857" s="35">
        <v>0</v>
      </c>
      <c r="K857" s="110">
        <v>0</v>
      </c>
      <c r="L857" s="111">
        <v>0</v>
      </c>
      <c r="M857" s="111">
        <v>0</v>
      </c>
      <c r="N857" s="111">
        <v>0</v>
      </c>
    </row>
    <row r="858" spans="1:14" s="103" customFormat="1" ht="15" customHeight="1" x14ac:dyDescent="0.25">
      <c r="A858" s="129">
        <v>2019</v>
      </c>
      <c r="B858" s="67" t="s">
        <v>264</v>
      </c>
      <c r="C858" s="68">
        <v>1</v>
      </c>
      <c r="D858" s="68">
        <v>1</v>
      </c>
      <c r="E858" s="68">
        <v>0</v>
      </c>
      <c r="F858" s="67" t="s">
        <v>209</v>
      </c>
      <c r="G858" s="67" t="s">
        <v>6</v>
      </c>
      <c r="H858" s="67" t="s">
        <v>30</v>
      </c>
      <c r="I858" s="110">
        <v>0</v>
      </c>
      <c r="J858" s="35">
        <v>0</v>
      </c>
      <c r="K858" s="110">
        <v>0</v>
      </c>
      <c r="L858" s="111">
        <v>0</v>
      </c>
      <c r="M858" s="111">
        <v>0</v>
      </c>
      <c r="N858" s="111">
        <v>0</v>
      </c>
    </row>
    <row r="859" spans="1:14" s="103" customFormat="1" ht="15" customHeight="1" x14ac:dyDescent="0.25">
      <c r="A859" s="129">
        <v>2019</v>
      </c>
      <c r="B859" s="67" t="s">
        <v>264</v>
      </c>
      <c r="C859" s="68">
        <v>1</v>
      </c>
      <c r="D859" s="68">
        <v>0</v>
      </c>
      <c r="E859" s="68">
        <v>0</v>
      </c>
      <c r="F859" s="67" t="s">
        <v>209</v>
      </c>
      <c r="G859" s="67" t="s">
        <v>6</v>
      </c>
      <c r="H859" s="67" t="s">
        <v>22</v>
      </c>
      <c r="I859" s="110">
        <v>0</v>
      </c>
      <c r="J859" s="35">
        <v>0</v>
      </c>
      <c r="K859" s="110">
        <v>0</v>
      </c>
      <c r="L859" s="111">
        <v>0</v>
      </c>
      <c r="M859" s="111">
        <v>0</v>
      </c>
      <c r="N859" s="111">
        <v>0</v>
      </c>
    </row>
    <row r="860" spans="1:14" s="103" customFormat="1" ht="15" customHeight="1" x14ac:dyDescent="0.25">
      <c r="A860" s="129">
        <v>2019</v>
      </c>
      <c r="B860" s="67" t="s">
        <v>264</v>
      </c>
      <c r="C860" s="68">
        <v>1</v>
      </c>
      <c r="D860" s="68">
        <v>1</v>
      </c>
      <c r="E860" s="68">
        <v>0</v>
      </c>
      <c r="F860" s="67" t="s">
        <v>209</v>
      </c>
      <c r="G860" s="67" t="s">
        <v>6</v>
      </c>
      <c r="H860" s="67" t="s">
        <v>18</v>
      </c>
      <c r="I860" s="110">
        <v>3324.7463299999999</v>
      </c>
      <c r="J860" s="35">
        <v>0</v>
      </c>
      <c r="K860" s="110">
        <v>0</v>
      </c>
      <c r="L860" s="111">
        <v>0</v>
      </c>
      <c r="M860" s="111">
        <v>1.8189894035458565E-12</v>
      </c>
      <c r="N860" s="111">
        <v>47683.790650000003</v>
      </c>
    </row>
    <row r="861" spans="1:14" s="103" customFormat="1" ht="15" customHeight="1" x14ac:dyDescent="0.25">
      <c r="A861" s="129">
        <v>2019</v>
      </c>
      <c r="B861" s="67" t="s">
        <v>264</v>
      </c>
      <c r="C861" s="68">
        <v>1</v>
      </c>
      <c r="D861" s="68">
        <v>1</v>
      </c>
      <c r="E861" s="68">
        <v>0</v>
      </c>
      <c r="F861" s="67" t="s">
        <v>209</v>
      </c>
      <c r="G861" s="67" t="s">
        <v>6</v>
      </c>
      <c r="H861" s="67" t="s">
        <v>31</v>
      </c>
      <c r="I861" s="110">
        <v>621.80427999999995</v>
      </c>
      <c r="J861" s="35">
        <v>0</v>
      </c>
      <c r="K861" s="110">
        <v>0</v>
      </c>
      <c r="L861" s="111">
        <v>0</v>
      </c>
      <c r="M861" s="111">
        <v>-3.2969182939268649E-12</v>
      </c>
      <c r="N861" s="111">
        <v>45272.258309999997</v>
      </c>
    </row>
    <row r="862" spans="1:14" s="103" customFormat="1" ht="15" customHeight="1" x14ac:dyDescent="0.25">
      <c r="A862" s="129">
        <v>2019</v>
      </c>
      <c r="B862" s="67" t="s">
        <v>264</v>
      </c>
      <c r="C862" s="68">
        <v>1</v>
      </c>
      <c r="D862" s="68">
        <v>1</v>
      </c>
      <c r="E862" s="68">
        <v>1</v>
      </c>
      <c r="F862" s="67" t="s">
        <v>209</v>
      </c>
      <c r="G862" s="67" t="s">
        <v>3</v>
      </c>
      <c r="H862" s="67" t="s">
        <v>69</v>
      </c>
      <c r="I862" s="110">
        <v>4256.5268599999999</v>
      </c>
      <c r="J862" s="35">
        <v>0</v>
      </c>
      <c r="K862" s="110">
        <v>1064.1081999999999</v>
      </c>
      <c r="L862" s="111">
        <v>0</v>
      </c>
      <c r="M862" s="111">
        <v>-1.6370904631912708E-11</v>
      </c>
      <c r="N862" s="111">
        <v>610093.41764</v>
      </c>
    </row>
    <row r="863" spans="1:14" s="103" customFormat="1" ht="15" customHeight="1" x14ac:dyDescent="0.25">
      <c r="A863" s="129">
        <v>2019</v>
      </c>
      <c r="B863" s="67" t="s">
        <v>264</v>
      </c>
      <c r="C863" s="68">
        <v>1</v>
      </c>
      <c r="D863" s="68">
        <v>1</v>
      </c>
      <c r="E863" s="68">
        <v>0</v>
      </c>
      <c r="F863" s="67" t="s">
        <v>209</v>
      </c>
      <c r="G863" s="67" t="s">
        <v>3</v>
      </c>
      <c r="H863" s="67" t="s">
        <v>72</v>
      </c>
      <c r="I863" s="110">
        <v>0</v>
      </c>
      <c r="J863" s="35">
        <v>1657.90536</v>
      </c>
      <c r="K863" s="110">
        <v>1755.2225699999999</v>
      </c>
      <c r="L863" s="111">
        <v>0</v>
      </c>
      <c r="M863" s="111">
        <v>-4.3200998334214091E-12</v>
      </c>
      <c r="N863" s="111">
        <v>89811.971279999998</v>
      </c>
    </row>
    <row r="864" spans="1:14" s="103" customFormat="1" ht="15" customHeight="1" x14ac:dyDescent="0.25">
      <c r="A864" s="129">
        <v>2019</v>
      </c>
      <c r="B864" s="67" t="s">
        <v>264</v>
      </c>
      <c r="C864" s="68">
        <v>1</v>
      </c>
      <c r="D864" s="68">
        <v>1</v>
      </c>
      <c r="E864" s="68">
        <v>0</v>
      </c>
      <c r="F864" s="67" t="s">
        <v>209</v>
      </c>
      <c r="G864" s="67" t="s">
        <v>3</v>
      </c>
      <c r="H864" s="67" t="s">
        <v>9</v>
      </c>
      <c r="I864" s="110">
        <v>0</v>
      </c>
      <c r="J864" s="35">
        <v>0</v>
      </c>
      <c r="K864" s="110">
        <v>3490.0839900000001</v>
      </c>
      <c r="L864" s="111">
        <v>0</v>
      </c>
      <c r="M864" s="111">
        <v>0</v>
      </c>
      <c r="N864" s="111">
        <v>326087.08601999999</v>
      </c>
    </row>
    <row r="865" spans="1:14" s="103" customFormat="1" ht="15" customHeight="1" x14ac:dyDescent="0.25">
      <c r="A865" s="129">
        <v>2019</v>
      </c>
      <c r="B865" s="67" t="s">
        <v>264</v>
      </c>
      <c r="C865" s="68">
        <v>1</v>
      </c>
      <c r="D865" s="68">
        <v>1</v>
      </c>
      <c r="E865" s="68">
        <v>0</v>
      </c>
      <c r="F865" s="67" t="s">
        <v>209</v>
      </c>
      <c r="G865" s="67" t="s">
        <v>3</v>
      </c>
      <c r="H865" s="67" t="s">
        <v>61</v>
      </c>
      <c r="I865" s="110">
        <v>2456.8325100000002</v>
      </c>
      <c r="J865" s="35">
        <v>0</v>
      </c>
      <c r="K865" s="110">
        <v>0</v>
      </c>
      <c r="L865" s="111">
        <v>0</v>
      </c>
      <c r="M865" s="111">
        <v>-7.2759576141834259E-12</v>
      </c>
      <c r="N865" s="111">
        <v>85274.465389999998</v>
      </c>
    </row>
    <row r="866" spans="1:14" s="103" customFormat="1" ht="15" customHeight="1" x14ac:dyDescent="0.25">
      <c r="A866" s="129">
        <v>2019</v>
      </c>
      <c r="B866" s="67" t="s">
        <v>264</v>
      </c>
      <c r="C866" s="68">
        <v>1</v>
      </c>
      <c r="D866" s="68">
        <v>1</v>
      </c>
      <c r="E866" s="68">
        <v>0</v>
      </c>
      <c r="F866" s="67" t="s">
        <v>209</v>
      </c>
      <c r="G866" s="67" t="s">
        <v>3</v>
      </c>
      <c r="H866" s="67" t="s">
        <v>48</v>
      </c>
      <c r="I866" s="110">
        <v>0</v>
      </c>
      <c r="J866" s="35">
        <v>0</v>
      </c>
      <c r="K866" s="110">
        <v>509.51589999999999</v>
      </c>
      <c r="L866" s="111">
        <v>0</v>
      </c>
      <c r="M866" s="111">
        <v>0</v>
      </c>
      <c r="N866" s="111">
        <v>24951.483899999999</v>
      </c>
    </row>
    <row r="867" spans="1:14" s="103" customFormat="1" ht="15" customHeight="1" x14ac:dyDescent="0.25">
      <c r="A867" s="129">
        <v>2019</v>
      </c>
      <c r="B867" s="67" t="s">
        <v>264</v>
      </c>
      <c r="C867" s="68">
        <v>1</v>
      </c>
      <c r="D867" s="68">
        <v>1</v>
      </c>
      <c r="E867" s="68">
        <v>0</v>
      </c>
      <c r="F867" s="67" t="s">
        <v>209</v>
      </c>
      <c r="G867" s="67" t="s">
        <v>3</v>
      </c>
      <c r="H867" s="67" t="s">
        <v>32</v>
      </c>
      <c r="I867" s="110">
        <v>0</v>
      </c>
      <c r="J867" s="35">
        <v>0</v>
      </c>
      <c r="K867" s="110">
        <v>0</v>
      </c>
      <c r="L867" s="110">
        <v>0</v>
      </c>
      <c r="M867" s="111">
        <v>0</v>
      </c>
      <c r="N867" s="111">
        <v>7684.4087399999999</v>
      </c>
    </row>
    <row r="868" spans="1:14" s="103" customFormat="1" ht="15" customHeight="1" x14ac:dyDescent="0.25">
      <c r="A868" s="129">
        <v>2019</v>
      </c>
      <c r="B868" s="67" t="s">
        <v>264</v>
      </c>
      <c r="C868" s="68">
        <v>1</v>
      </c>
      <c r="D868" s="68">
        <v>1</v>
      </c>
      <c r="E868" s="68">
        <v>1</v>
      </c>
      <c r="F868" s="67" t="s">
        <v>211</v>
      </c>
      <c r="G868" s="67" t="s">
        <v>33</v>
      </c>
      <c r="H868" s="67" t="s">
        <v>69</v>
      </c>
      <c r="I868" s="110">
        <v>0</v>
      </c>
      <c r="J868" s="35">
        <v>0</v>
      </c>
      <c r="K868" s="110">
        <v>0</v>
      </c>
      <c r="L868" s="111">
        <v>0</v>
      </c>
      <c r="M868" s="111">
        <v>0</v>
      </c>
      <c r="N868" s="111">
        <v>87605</v>
      </c>
    </row>
    <row r="869" spans="1:14" s="103" customFormat="1" ht="15" customHeight="1" x14ac:dyDescent="0.25">
      <c r="A869" s="129">
        <v>2019</v>
      </c>
      <c r="B869" s="67" t="s">
        <v>264</v>
      </c>
      <c r="C869" s="68">
        <v>1</v>
      </c>
      <c r="D869" s="68">
        <v>1</v>
      </c>
      <c r="E869" s="68">
        <v>1</v>
      </c>
      <c r="F869" s="67" t="s">
        <v>211</v>
      </c>
      <c r="G869" s="67" t="s">
        <v>33</v>
      </c>
      <c r="H869" s="67" t="s">
        <v>34</v>
      </c>
      <c r="I869" s="110">
        <v>0</v>
      </c>
      <c r="J869" s="35">
        <v>0</v>
      </c>
      <c r="K869" s="110">
        <v>0</v>
      </c>
      <c r="L869" s="111">
        <v>0</v>
      </c>
      <c r="M869" s="111">
        <v>0</v>
      </c>
      <c r="N869" s="111">
        <v>299</v>
      </c>
    </row>
    <row r="870" spans="1:14" s="103" customFormat="1" ht="15" customHeight="1" x14ac:dyDescent="0.25">
      <c r="A870" s="129">
        <v>2019</v>
      </c>
      <c r="B870" s="67" t="s">
        <v>264</v>
      </c>
      <c r="C870" s="68">
        <v>1</v>
      </c>
      <c r="D870" s="68">
        <v>1</v>
      </c>
      <c r="E870" s="68">
        <v>1</v>
      </c>
      <c r="F870" s="67" t="s">
        <v>211</v>
      </c>
      <c r="G870" s="67" t="s">
        <v>33</v>
      </c>
      <c r="H870" s="67" t="s">
        <v>35</v>
      </c>
      <c r="I870" s="110">
        <v>0</v>
      </c>
      <c r="J870" s="35">
        <v>0</v>
      </c>
      <c r="K870" s="110">
        <v>0</v>
      </c>
      <c r="L870" s="111">
        <v>0</v>
      </c>
      <c r="M870" s="111">
        <v>0</v>
      </c>
      <c r="N870" s="111">
        <v>1263</v>
      </c>
    </row>
    <row r="871" spans="1:14" s="103" customFormat="1" ht="15" customHeight="1" x14ac:dyDescent="0.25">
      <c r="A871" s="129">
        <v>2019</v>
      </c>
      <c r="B871" s="67" t="s">
        <v>264</v>
      </c>
      <c r="C871" s="68">
        <v>1</v>
      </c>
      <c r="D871" s="68">
        <v>0</v>
      </c>
      <c r="E871" s="68">
        <v>0</v>
      </c>
      <c r="F871" s="67" t="s">
        <v>211</v>
      </c>
      <c r="G871" s="67" t="s">
        <v>33</v>
      </c>
      <c r="H871" s="67" t="s">
        <v>22</v>
      </c>
      <c r="I871" s="110">
        <v>0</v>
      </c>
      <c r="J871" s="35">
        <v>0</v>
      </c>
      <c r="K871" s="110">
        <v>0</v>
      </c>
      <c r="L871" s="111">
        <v>0</v>
      </c>
      <c r="M871" s="111">
        <v>0</v>
      </c>
      <c r="N871" s="111">
        <v>2</v>
      </c>
    </row>
    <row r="872" spans="1:14" s="103" customFormat="1" ht="15" customHeight="1" x14ac:dyDescent="0.25">
      <c r="A872" s="129">
        <v>2019</v>
      </c>
      <c r="B872" s="67" t="s">
        <v>264</v>
      </c>
      <c r="C872" s="68">
        <v>1</v>
      </c>
      <c r="D872" s="68">
        <v>1</v>
      </c>
      <c r="E872" s="68">
        <v>1</v>
      </c>
      <c r="F872" s="67" t="s">
        <v>211</v>
      </c>
      <c r="G872" s="67" t="s">
        <v>33</v>
      </c>
      <c r="H872" s="67" t="s">
        <v>36</v>
      </c>
      <c r="I872" s="110">
        <v>0</v>
      </c>
      <c r="J872" s="35">
        <v>0</v>
      </c>
      <c r="K872" s="110">
        <v>0</v>
      </c>
      <c r="L872" s="111">
        <v>0</v>
      </c>
      <c r="M872" s="111">
        <v>0</v>
      </c>
      <c r="N872" s="111">
        <v>155</v>
      </c>
    </row>
    <row r="873" spans="1:14" s="103" customFormat="1" ht="15" customHeight="1" x14ac:dyDescent="0.25">
      <c r="A873" s="129">
        <v>2019</v>
      </c>
      <c r="B873" s="67" t="s">
        <v>264</v>
      </c>
      <c r="C873" s="68">
        <v>1</v>
      </c>
      <c r="D873" s="68">
        <v>1</v>
      </c>
      <c r="E873" s="68">
        <v>1</v>
      </c>
      <c r="F873" s="67" t="s">
        <v>211</v>
      </c>
      <c r="G873" s="67" t="s">
        <v>33</v>
      </c>
      <c r="H873" s="67" t="s">
        <v>44</v>
      </c>
      <c r="I873" s="110">
        <v>0</v>
      </c>
      <c r="J873" s="35">
        <v>0</v>
      </c>
      <c r="K873" s="110">
        <v>0</v>
      </c>
      <c r="L873" s="111">
        <v>0</v>
      </c>
      <c r="M873" s="111">
        <v>0</v>
      </c>
      <c r="N873" s="111">
        <v>239</v>
      </c>
    </row>
    <row r="874" spans="1:14" s="103" customFormat="1" ht="15" customHeight="1" x14ac:dyDescent="0.25">
      <c r="A874" s="129">
        <v>2019</v>
      </c>
      <c r="B874" s="67" t="s">
        <v>264</v>
      </c>
      <c r="C874" s="68">
        <v>1</v>
      </c>
      <c r="D874" s="68">
        <v>1</v>
      </c>
      <c r="E874" s="68">
        <v>1</v>
      </c>
      <c r="F874" s="67" t="s">
        <v>211</v>
      </c>
      <c r="G874" s="67" t="s">
        <v>33</v>
      </c>
      <c r="H874" s="67" t="s">
        <v>45</v>
      </c>
      <c r="I874" s="110">
        <v>0</v>
      </c>
      <c r="J874" s="35">
        <v>0</v>
      </c>
      <c r="K874" s="110">
        <v>0</v>
      </c>
      <c r="L874" s="111">
        <v>0</v>
      </c>
      <c r="M874" s="111">
        <v>0</v>
      </c>
      <c r="N874" s="111">
        <v>699</v>
      </c>
    </row>
    <row r="875" spans="1:14" s="103" customFormat="1" ht="15" customHeight="1" x14ac:dyDescent="0.25">
      <c r="A875" s="129">
        <v>2019</v>
      </c>
      <c r="B875" s="67" t="s">
        <v>264</v>
      </c>
      <c r="C875" s="68">
        <v>1</v>
      </c>
      <c r="D875" s="68">
        <v>1</v>
      </c>
      <c r="E875" s="68">
        <v>0</v>
      </c>
      <c r="F875" s="67" t="s">
        <v>211</v>
      </c>
      <c r="G875" s="67" t="s">
        <v>33</v>
      </c>
      <c r="H875" s="67" t="s">
        <v>37</v>
      </c>
      <c r="I875" s="110">
        <v>0</v>
      </c>
      <c r="J875" s="35">
        <v>0</v>
      </c>
      <c r="K875" s="110">
        <v>0</v>
      </c>
      <c r="L875" s="111">
        <v>0</v>
      </c>
      <c r="M875" s="111">
        <v>0</v>
      </c>
      <c r="N875" s="111">
        <v>2711</v>
      </c>
    </row>
    <row r="876" spans="1:14" s="103" customFormat="1" ht="15" customHeight="1" x14ac:dyDescent="0.25">
      <c r="A876" s="129">
        <v>2019</v>
      </c>
      <c r="B876" s="67" t="s">
        <v>264</v>
      </c>
      <c r="C876" s="68">
        <v>1</v>
      </c>
      <c r="D876" s="68">
        <v>1</v>
      </c>
      <c r="E876" s="68">
        <v>0</v>
      </c>
      <c r="F876" s="67" t="s">
        <v>211</v>
      </c>
      <c r="G876" s="67" t="s">
        <v>33</v>
      </c>
      <c r="H876" s="67" t="s">
        <v>38</v>
      </c>
      <c r="I876" s="110">
        <v>0</v>
      </c>
      <c r="J876" s="35">
        <v>0</v>
      </c>
      <c r="K876" s="110">
        <v>0</v>
      </c>
      <c r="L876" s="111">
        <v>0</v>
      </c>
      <c r="M876" s="111">
        <v>0</v>
      </c>
      <c r="N876" s="111">
        <v>11335</v>
      </c>
    </row>
    <row r="877" spans="1:14" s="103" customFormat="1" ht="15" customHeight="1" x14ac:dyDescent="0.25">
      <c r="A877" s="129">
        <v>2019</v>
      </c>
      <c r="B877" s="67" t="s">
        <v>264</v>
      </c>
      <c r="C877" s="68">
        <v>1</v>
      </c>
      <c r="D877" s="68">
        <v>1</v>
      </c>
      <c r="E877" s="68">
        <v>0</v>
      </c>
      <c r="F877" s="67" t="s">
        <v>211</v>
      </c>
      <c r="G877" s="67" t="s">
        <v>33</v>
      </c>
      <c r="H877" s="67" t="s">
        <v>13</v>
      </c>
      <c r="I877" s="110">
        <v>0</v>
      </c>
      <c r="J877" s="35">
        <v>0</v>
      </c>
      <c r="K877" s="110">
        <v>0</v>
      </c>
      <c r="L877" s="110">
        <v>0</v>
      </c>
      <c r="M877" s="111">
        <v>0</v>
      </c>
      <c r="N877" s="111">
        <v>487</v>
      </c>
    </row>
    <row r="878" spans="1:14" s="103" customFormat="1" ht="15" customHeight="1" x14ac:dyDescent="0.25">
      <c r="A878" s="129">
        <v>2019</v>
      </c>
      <c r="B878" s="67" t="s">
        <v>264</v>
      </c>
      <c r="C878" s="68">
        <v>1</v>
      </c>
      <c r="D878" s="68">
        <v>1</v>
      </c>
      <c r="E878" s="68">
        <v>1</v>
      </c>
      <c r="F878" s="67" t="s">
        <v>211</v>
      </c>
      <c r="G878" s="67" t="s">
        <v>39</v>
      </c>
      <c r="H878" s="67" t="s">
        <v>69</v>
      </c>
      <c r="I878" s="110">
        <v>0</v>
      </c>
      <c r="J878" s="35">
        <v>0</v>
      </c>
      <c r="K878" s="110">
        <v>0</v>
      </c>
      <c r="L878" s="111">
        <v>0</v>
      </c>
      <c r="M878" s="111">
        <v>0</v>
      </c>
      <c r="N878" s="111">
        <v>191850</v>
      </c>
    </row>
    <row r="879" spans="1:14" s="103" customFormat="1" ht="15" customHeight="1" x14ac:dyDescent="0.25">
      <c r="A879" s="129">
        <v>2019</v>
      </c>
      <c r="B879" s="67" t="s">
        <v>264</v>
      </c>
      <c r="C879" s="68">
        <v>1</v>
      </c>
      <c r="D879" s="68">
        <v>1</v>
      </c>
      <c r="E879" s="68">
        <v>1</v>
      </c>
      <c r="F879" s="67" t="s">
        <v>211</v>
      </c>
      <c r="G879" s="67" t="s">
        <v>39</v>
      </c>
      <c r="H879" s="67" t="s">
        <v>34</v>
      </c>
      <c r="I879" s="110">
        <v>0</v>
      </c>
      <c r="J879" s="35">
        <v>0</v>
      </c>
      <c r="K879" s="110">
        <v>0</v>
      </c>
      <c r="L879" s="111">
        <v>0</v>
      </c>
      <c r="M879" s="111">
        <v>0</v>
      </c>
      <c r="N879" s="111">
        <v>2230</v>
      </c>
    </row>
    <row r="880" spans="1:14" s="103" customFormat="1" ht="15" customHeight="1" x14ac:dyDescent="0.25">
      <c r="A880" s="129">
        <v>2019</v>
      </c>
      <c r="B880" s="67" t="s">
        <v>264</v>
      </c>
      <c r="C880" s="68">
        <v>1</v>
      </c>
      <c r="D880" s="68">
        <v>1</v>
      </c>
      <c r="E880" s="68">
        <v>1</v>
      </c>
      <c r="F880" s="67" t="s">
        <v>211</v>
      </c>
      <c r="G880" s="67" t="s">
        <v>39</v>
      </c>
      <c r="H880" s="67" t="s">
        <v>35</v>
      </c>
      <c r="I880" s="110">
        <v>0</v>
      </c>
      <c r="J880" s="35">
        <v>0</v>
      </c>
      <c r="K880" s="110">
        <v>0</v>
      </c>
      <c r="L880" s="111">
        <v>0</v>
      </c>
      <c r="M880" s="111">
        <v>0</v>
      </c>
      <c r="N880" s="111">
        <v>8092</v>
      </c>
    </row>
    <row r="881" spans="1:14" s="103" customFormat="1" ht="15" customHeight="1" x14ac:dyDescent="0.25">
      <c r="A881" s="129">
        <v>2019</v>
      </c>
      <c r="B881" s="67" t="s">
        <v>264</v>
      </c>
      <c r="C881" s="68">
        <v>1</v>
      </c>
      <c r="D881" s="68">
        <v>0</v>
      </c>
      <c r="E881" s="68">
        <v>0</v>
      </c>
      <c r="F881" s="67" t="s">
        <v>211</v>
      </c>
      <c r="G881" s="67" t="s">
        <v>39</v>
      </c>
      <c r="H881" s="67" t="s">
        <v>22</v>
      </c>
      <c r="I881" s="110">
        <v>0</v>
      </c>
      <c r="J881" s="35">
        <v>0</v>
      </c>
      <c r="K881" s="110">
        <v>0</v>
      </c>
      <c r="L881" s="111">
        <v>0</v>
      </c>
      <c r="M881" s="111">
        <v>0</v>
      </c>
      <c r="N881" s="111">
        <v>19.411000000000001</v>
      </c>
    </row>
    <row r="882" spans="1:14" s="103" customFormat="1" ht="15" customHeight="1" x14ac:dyDescent="0.25">
      <c r="A882" s="129">
        <v>2019</v>
      </c>
      <c r="B882" s="67" t="s">
        <v>264</v>
      </c>
      <c r="C882" s="68">
        <v>1</v>
      </c>
      <c r="D882" s="68">
        <v>1</v>
      </c>
      <c r="E882" s="68">
        <v>1</v>
      </c>
      <c r="F882" s="67" t="s">
        <v>211</v>
      </c>
      <c r="G882" s="67" t="s">
        <v>39</v>
      </c>
      <c r="H882" s="67" t="s">
        <v>36</v>
      </c>
      <c r="I882" s="110">
        <v>0</v>
      </c>
      <c r="J882" s="35">
        <v>0</v>
      </c>
      <c r="K882" s="110">
        <v>0</v>
      </c>
      <c r="L882" s="111">
        <v>0</v>
      </c>
      <c r="M882" s="111">
        <v>0</v>
      </c>
      <c r="N882" s="111">
        <v>1030</v>
      </c>
    </row>
    <row r="883" spans="1:14" s="103" customFormat="1" ht="15" customHeight="1" x14ac:dyDescent="0.25">
      <c r="A883" s="129">
        <v>2019</v>
      </c>
      <c r="B883" s="67" t="s">
        <v>264</v>
      </c>
      <c r="C883" s="68">
        <v>1</v>
      </c>
      <c r="D883" s="68">
        <v>1</v>
      </c>
      <c r="E883" s="68">
        <v>1</v>
      </c>
      <c r="F883" s="67" t="s">
        <v>211</v>
      </c>
      <c r="G883" s="67" t="s">
        <v>39</v>
      </c>
      <c r="H883" s="67" t="s">
        <v>44</v>
      </c>
      <c r="I883" s="110">
        <v>0</v>
      </c>
      <c r="J883" s="35">
        <v>0</v>
      </c>
      <c r="K883" s="110">
        <v>0</v>
      </c>
      <c r="L883" s="111">
        <v>0</v>
      </c>
      <c r="M883" s="111">
        <v>0</v>
      </c>
      <c r="N883" s="111">
        <v>2390</v>
      </c>
    </row>
    <row r="884" spans="1:14" s="103" customFormat="1" ht="15" customHeight="1" x14ac:dyDescent="0.25">
      <c r="A884" s="129">
        <v>2019</v>
      </c>
      <c r="B884" s="67" t="s">
        <v>264</v>
      </c>
      <c r="C884" s="68">
        <v>1</v>
      </c>
      <c r="D884" s="68">
        <v>1</v>
      </c>
      <c r="E884" s="68">
        <v>1</v>
      </c>
      <c r="F884" s="67" t="s">
        <v>211</v>
      </c>
      <c r="G884" s="67" t="s">
        <v>39</v>
      </c>
      <c r="H884" s="67" t="s">
        <v>45</v>
      </c>
      <c r="I884" s="110">
        <v>0</v>
      </c>
      <c r="J884" s="35">
        <v>0</v>
      </c>
      <c r="K884" s="110">
        <v>0</v>
      </c>
      <c r="L884" s="111">
        <v>0</v>
      </c>
      <c r="M884" s="111">
        <v>0</v>
      </c>
      <c r="N884" s="111">
        <v>5701</v>
      </c>
    </row>
    <row r="885" spans="1:14" s="103" customFormat="1" ht="15" customHeight="1" x14ac:dyDescent="0.25">
      <c r="A885" s="129">
        <v>2019</v>
      </c>
      <c r="B885" s="67" t="s">
        <v>264</v>
      </c>
      <c r="C885" s="68">
        <v>1</v>
      </c>
      <c r="D885" s="68">
        <v>1</v>
      </c>
      <c r="E885" s="68">
        <v>0</v>
      </c>
      <c r="F885" s="67" t="s">
        <v>211</v>
      </c>
      <c r="G885" s="67" t="s">
        <v>39</v>
      </c>
      <c r="H885" s="67" t="s">
        <v>37</v>
      </c>
      <c r="I885" s="110">
        <v>0</v>
      </c>
      <c r="J885" s="35">
        <v>0</v>
      </c>
      <c r="K885" s="110">
        <v>0</v>
      </c>
      <c r="L885" s="111">
        <v>0</v>
      </c>
      <c r="M885" s="111">
        <v>0</v>
      </c>
      <c r="N885" s="111">
        <v>18150</v>
      </c>
    </row>
    <row r="886" spans="1:14" s="103" customFormat="1" ht="15" customHeight="1" x14ac:dyDescent="0.25">
      <c r="A886" s="129">
        <v>2019</v>
      </c>
      <c r="B886" s="67" t="s">
        <v>264</v>
      </c>
      <c r="C886" s="68">
        <v>1</v>
      </c>
      <c r="D886" s="68">
        <v>1</v>
      </c>
      <c r="E886" s="68">
        <v>0</v>
      </c>
      <c r="F886" s="67" t="s">
        <v>211</v>
      </c>
      <c r="G886" s="67" t="s">
        <v>39</v>
      </c>
      <c r="H886" s="67" t="s">
        <v>38</v>
      </c>
      <c r="I886" s="110">
        <v>0</v>
      </c>
      <c r="J886" s="35">
        <v>0</v>
      </c>
      <c r="K886" s="110">
        <v>0</v>
      </c>
      <c r="L886" s="111">
        <v>0</v>
      </c>
      <c r="M886" s="111">
        <v>0</v>
      </c>
      <c r="N886" s="111">
        <v>81058</v>
      </c>
    </row>
    <row r="887" spans="1:14" s="103" customFormat="1" ht="15" customHeight="1" x14ac:dyDescent="0.25">
      <c r="A887" s="129">
        <v>2019</v>
      </c>
      <c r="B887" s="67" t="s">
        <v>264</v>
      </c>
      <c r="C887" s="68">
        <v>1</v>
      </c>
      <c r="D887" s="68">
        <v>1</v>
      </c>
      <c r="E887" s="68">
        <v>0</v>
      </c>
      <c r="F887" s="67" t="s">
        <v>211</v>
      </c>
      <c r="G887" s="67" t="s">
        <v>39</v>
      </c>
      <c r="H887" s="67" t="s">
        <v>13</v>
      </c>
      <c r="I887" s="110">
        <v>0</v>
      </c>
      <c r="J887" s="35">
        <v>0</v>
      </c>
      <c r="K887" s="110">
        <v>0</v>
      </c>
      <c r="L887" s="111">
        <v>0</v>
      </c>
      <c r="M887" s="111">
        <v>0</v>
      </c>
      <c r="N887" s="111">
        <v>3718</v>
      </c>
    </row>
    <row r="888" spans="1:14" s="103" customFormat="1" ht="15" customHeight="1" x14ac:dyDescent="0.25">
      <c r="A888" s="129">
        <v>2019</v>
      </c>
      <c r="B888" s="67" t="s">
        <v>264</v>
      </c>
      <c r="C888" s="68">
        <v>1</v>
      </c>
      <c r="D888" s="68">
        <v>1</v>
      </c>
      <c r="E888" s="68">
        <v>1</v>
      </c>
      <c r="F888" s="67" t="s">
        <v>211</v>
      </c>
      <c r="G888" s="67" t="s">
        <v>52</v>
      </c>
      <c r="H888" s="67" t="s">
        <v>69</v>
      </c>
      <c r="I888" s="110">
        <v>0</v>
      </c>
      <c r="J888" s="35">
        <v>0</v>
      </c>
      <c r="K888" s="110">
        <v>0</v>
      </c>
      <c r="L888" s="111">
        <v>0</v>
      </c>
      <c r="M888" s="111">
        <v>0</v>
      </c>
      <c r="N888" s="111">
        <v>2000000</v>
      </c>
    </row>
    <row r="889" spans="1:14" s="103" customFormat="1" ht="15" customHeight="1" x14ac:dyDescent="0.25">
      <c r="A889" s="129">
        <v>2019</v>
      </c>
      <c r="B889" s="67" t="s">
        <v>264</v>
      </c>
      <c r="C889" s="68">
        <v>1</v>
      </c>
      <c r="D889" s="68">
        <v>1</v>
      </c>
      <c r="E889" s="68">
        <v>1</v>
      </c>
      <c r="F889" s="67" t="s">
        <v>211</v>
      </c>
      <c r="G889" s="67" t="s">
        <v>53</v>
      </c>
      <c r="H889" s="67" t="s">
        <v>69</v>
      </c>
      <c r="I889" s="110">
        <v>0</v>
      </c>
      <c r="J889" s="35">
        <v>0</v>
      </c>
      <c r="K889" s="110">
        <v>0</v>
      </c>
      <c r="L889" s="111">
        <v>0</v>
      </c>
      <c r="M889" s="111">
        <v>0</v>
      </c>
      <c r="N889" s="111">
        <v>324630</v>
      </c>
    </row>
    <row r="890" spans="1:14" s="103" customFormat="1" ht="15" customHeight="1" x14ac:dyDescent="0.25">
      <c r="A890" s="129">
        <v>2019</v>
      </c>
      <c r="B890" s="67" t="s">
        <v>264</v>
      </c>
      <c r="C890" s="68">
        <v>1</v>
      </c>
      <c r="D890" s="68">
        <v>1</v>
      </c>
      <c r="E890" s="68">
        <v>1</v>
      </c>
      <c r="F890" s="67" t="s">
        <v>87</v>
      </c>
      <c r="G890" s="67" t="s">
        <v>74</v>
      </c>
      <c r="H890" s="67" t="s">
        <v>69</v>
      </c>
      <c r="I890" s="110">
        <v>0</v>
      </c>
      <c r="J890" s="35">
        <v>0</v>
      </c>
      <c r="K890" s="110">
        <v>0</v>
      </c>
      <c r="L890" s="111">
        <v>0</v>
      </c>
      <c r="M890" s="111">
        <v>20.933350000000246</v>
      </c>
      <c r="N890" s="111">
        <v>3836.8824</v>
      </c>
    </row>
    <row r="891" spans="1:14" s="103" customFormat="1" ht="15" customHeight="1" x14ac:dyDescent="0.25">
      <c r="A891" s="129">
        <v>2019</v>
      </c>
      <c r="B891" s="67" t="s">
        <v>264</v>
      </c>
      <c r="C891" s="68">
        <v>1</v>
      </c>
      <c r="D891" s="68">
        <v>1</v>
      </c>
      <c r="E891" s="68">
        <v>1</v>
      </c>
      <c r="F891" s="67" t="s">
        <v>87</v>
      </c>
      <c r="G891" s="67" t="s">
        <v>74</v>
      </c>
      <c r="H891" s="67" t="s">
        <v>40</v>
      </c>
      <c r="I891" s="110">
        <v>0</v>
      </c>
      <c r="J891" s="35">
        <v>0</v>
      </c>
      <c r="K891" s="110">
        <v>0</v>
      </c>
      <c r="L891" s="111">
        <v>0</v>
      </c>
      <c r="M891" s="111">
        <v>0</v>
      </c>
      <c r="N891" s="111">
        <v>0</v>
      </c>
    </row>
    <row r="892" spans="1:14" s="103" customFormat="1" ht="15" customHeight="1" x14ac:dyDescent="0.25">
      <c r="A892" s="129">
        <v>2019</v>
      </c>
      <c r="B892" s="67" t="s">
        <v>264</v>
      </c>
      <c r="C892" s="68">
        <v>1</v>
      </c>
      <c r="D892" s="68">
        <v>1</v>
      </c>
      <c r="E892" s="68">
        <v>1</v>
      </c>
      <c r="F892" s="67" t="s">
        <v>87</v>
      </c>
      <c r="G892" s="67" t="s">
        <v>74</v>
      </c>
      <c r="H892" s="67" t="s">
        <v>44</v>
      </c>
      <c r="I892" s="110">
        <v>0</v>
      </c>
      <c r="J892" s="35">
        <v>0</v>
      </c>
      <c r="K892" s="110">
        <v>0</v>
      </c>
      <c r="L892" s="111">
        <v>0</v>
      </c>
      <c r="M892" s="111">
        <v>0</v>
      </c>
      <c r="N892" s="111">
        <v>0</v>
      </c>
    </row>
    <row r="893" spans="1:14" s="103" customFormat="1" ht="15" customHeight="1" x14ac:dyDescent="0.25">
      <c r="A893" s="129">
        <v>2019</v>
      </c>
      <c r="B893" s="67" t="s">
        <v>264</v>
      </c>
      <c r="C893" s="68">
        <v>1</v>
      </c>
      <c r="D893" s="68">
        <v>1</v>
      </c>
      <c r="E893" s="68">
        <v>1</v>
      </c>
      <c r="F893" s="67" t="s">
        <v>87</v>
      </c>
      <c r="G893" s="67" t="s">
        <v>74</v>
      </c>
      <c r="H893" s="67" t="s">
        <v>45</v>
      </c>
      <c r="I893" s="110">
        <v>0</v>
      </c>
      <c r="J893" s="35">
        <v>0</v>
      </c>
      <c r="K893" s="110">
        <v>0</v>
      </c>
      <c r="L893" s="111">
        <v>0</v>
      </c>
      <c r="M893" s="111">
        <v>0</v>
      </c>
      <c r="N893" s="111">
        <v>0</v>
      </c>
    </row>
    <row r="894" spans="1:14" s="103" customFormat="1" ht="15" customHeight="1" x14ac:dyDescent="0.25">
      <c r="A894" s="129">
        <v>2019</v>
      </c>
      <c r="B894" s="67" t="s">
        <v>264</v>
      </c>
      <c r="C894" s="68">
        <v>1</v>
      </c>
      <c r="D894" s="68">
        <v>1</v>
      </c>
      <c r="E894" s="68">
        <v>0</v>
      </c>
      <c r="F894" s="67" t="s">
        <v>87</v>
      </c>
      <c r="G894" s="67" t="s">
        <v>74</v>
      </c>
      <c r="H894" s="67" t="s">
        <v>37</v>
      </c>
      <c r="I894" s="110">
        <v>0</v>
      </c>
      <c r="J894" s="35">
        <v>0</v>
      </c>
      <c r="K894" s="110">
        <v>0</v>
      </c>
      <c r="L894" s="111">
        <v>0</v>
      </c>
      <c r="M894" s="111">
        <v>0</v>
      </c>
      <c r="N894" s="111">
        <v>0</v>
      </c>
    </row>
    <row r="895" spans="1:14" s="103" customFormat="1" ht="15" customHeight="1" x14ac:dyDescent="0.25">
      <c r="A895" s="129">
        <v>2019</v>
      </c>
      <c r="B895" s="67" t="s">
        <v>264</v>
      </c>
      <c r="C895" s="68">
        <v>1</v>
      </c>
      <c r="D895" s="68">
        <v>1</v>
      </c>
      <c r="E895" s="68">
        <v>0</v>
      </c>
      <c r="F895" s="67" t="s">
        <v>87</v>
      </c>
      <c r="G895" s="67" t="s">
        <v>74</v>
      </c>
      <c r="H895" s="67" t="s">
        <v>13</v>
      </c>
      <c r="I895" s="110">
        <v>0</v>
      </c>
      <c r="J895" s="35">
        <v>0</v>
      </c>
      <c r="K895" s="110">
        <v>0</v>
      </c>
      <c r="L895" s="111">
        <v>0</v>
      </c>
      <c r="M895" s="111">
        <v>0</v>
      </c>
      <c r="N895" s="111">
        <v>0</v>
      </c>
    </row>
    <row r="896" spans="1:14" s="103" customFormat="1" ht="15" customHeight="1" x14ac:dyDescent="0.25">
      <c r="A896" s="129">
        <v>2019</v>
      </c>
      <c r="B896" s="67" t="s">
        <v>264</v>
      </c>
      <c r="C896" s="68">
        <v>1</v>
      </c>
      <c r="D896" s="68">
        <v>0</v>
      </c>
      <c r="E896" s="68">
        <v>0</v>
      </c>
      <c r="F896" s="67" t="s">
        <v>87</v>
      </c>
      <c r="G896" s="67" t="s">
        <v>74</v>
      </c>
      <c r="H896" s="67" t="s">
        <v>23</v>
      </c>
      <c r="I896" s="110">
        <v>0</v>
      </c>
      <c r="J896" s="35">
        <v>0</v>
      </c>
      <c r="K896" s="110">
        <v>0</v>
      </c>
      <c r="L896" s="111">
        <v>0</v>
      </c>
      <c r="M896" s="111">
        <v>0</v>
      </c>
      <c r="N896" s="111">
        <v>0</v>
      </c>
    </row>
    <row r="897" spans="1:14" s="103" customFormat="1" ht="15" customHeight="1" x14ac:dyDescent="0.25">
      <c r="A897" s="129">
        <v>2019</v>
      </c>
      <c r="B897" s="67" t="s">
        <v>264</v>
      </c>
      <c r="C897" s="68">
        <v>1</v>
      </c>
      <c r="D897" s="68">
        <v>0</v>
      </c>
      <c r="E897" s="68">
        <v>0</v>
      </c>
      <c r="F897" s="67" t="s">
        <v>87</v>
      </c>
      <c r="G897" s="67" t="s">
        <v>74</v>
      </c>
      <c r="H897" s="67" t="s">
        <v>22</v>
      </c>
      <c r="I897" s="110">
        <v>0</v>
      </c>
      <c r="J897" s="35">
        <v>0</v>
      </c>
      <c r="K897" s="110">
        <v>0</v>
      </c>
      <c r="L897" s="111">
        <v>0</v>
      </c>
      <c r="M897" s="111">
        <v>0</v>
      </c>
      <c r="N897" s="111">
        <v>56.430349999999997</v>
      </c>
    </row>
    <row r="898" spans="1:14" s="103" customFormat="1" ht="15" customHeight="1" x14ac:dyDescent="0.25">
      <c r="A898" s="129">
        <v>2019</v>
      </c>
      <c r="B898" s="67" t="s">
        <v>264</v>
      </c>
      <c r="C898" s="68">
        <v>1</v>
      </c>
      <c r="D898" s="68">
        <v>1</v>
      </c>
      <c r="E898" s="68">
        <v>1</v>
      </c>
      <c r="F898" s="67" t="s">
        <v>87</v>
      </c>
      <c r="G898" s="67" t="s">
        <v>75</v>
      </c>
      <c r="H898" s="67" t="s">
        <v>69</v>
      </c>
      <c r="I898" s="110">
        <v>0</v>
      </c>
      <c r="J898" s="35">
        <v>0</v>
      </c>
      <c r="K898" s="110">
        <v>0</v>
      </c>
      <c r="L898" s="111">
        <v>0</v>
      </c>
      <c r="M898" s="111">
        <v>22.975660000000062</v>
      </c>
      <c r="N898" s="111">
        <v>20371.143840000001</v>
      </c>
    </row>
    <row r="899" spans="1:14" s="103" customFormat="1" ht="15" customHeight="1" x14ac:dyDescent="0.25">
      <c r="A899" s="129">
        <v>2019</v>
      </c>
      <c r="B899" s="67" t="s">
        <v>264</v>
      </c>
      <c r="C899" s="68">
        <v>1</v>
      </c>
      <c r="D899" s="68">
        <v>1</v>
      </c>
      <c r="E899" s="68">
        <v>1</v>
      </c>
      <c r="F899" s="67" t="s">
        <v>87</v>
      </c>
      <c r="G899" s="67" t="s">
        <v>75</v>
      </c>
      <c r="H899" s="67" t="s">
        <v>40</v>
      </c>
      <c r="I899" s="110">
        <v>0</v>
      </c>
      <c r="J899" s="35">
        <v>0</v>
      </c>
      <c r="K899" s="110">
        <v>0</v>
      </c>
      <c r="L899" s="111">
        <v>0</v>
      </c>
      <c r="M899" s="111">
        <v>5.66473000000002</v>
      </c>
      <c r="N899" s="111">
        <v>279.95670000000001</v>
      </c>
    </row>
    <row r="900" spans="1:14" s="103" customFormat="1" ht="15" customHeight="1" x14ac:dyDescent="0.25">
      <c r="A900" s="129">
        <v>2019</v>
      </c>
      <c r="B900" s="67" t="s">
        <v>264</v>
      </c>
      <c r="C900" s="68">
        <v>1</v>
      </c>
      <c r="D900" s="68">
        <v>1</v>
      </c>
      <c r="E900" s="68">
        <v>1</v>
      </c>
      <c r="F900" s="67" t="s">
        <v>87</v>
      </c>
      <c r="G900" s="67" t="s">
        <v>75</v>
      </c>
      <c r="H900" s="67" t="s">
        <v>44</v>
      </c>
      <c r="I900" s="110">
        <v>0</v>
      </c>
      <c r="J900" s="35">
        <v>0</v>
      </c>
      <c r="K900" s="110">
        <v>0</v>
      </c>
      <c r="L900" s="111">
        <v>0</v>
      </c>
      <c r="M900" s="111">
        <v>0</v>
      </c>
      <c r="N900" s="111">
        <v>0</v>
      </c>
    </row>
    <row r="901" spans="1:14" s="103" customFormat="1" ht="15" customHeight="1" x14ac:dyDescent="0.25">
      <c r="A901" s="129">
        <v>2019</v>
      </c>
      <c r="B901" s="67" t="s">
        <v>264</v>
      </c>
      <c r="C901" s="68">
        <v>1</v>
      </c>
      <c r="D901" s="68">
        <v>1</v>
      </c>
      <c r="E901" s="68">
        <v>1</v>
      </c>
      <c r="F901" s="67" t="s">
        <v>87</v>
      </c>
      <c r="G901" s="67" t="s">
        <v>75</v>
      </c>
      <c r="H901" s="67" t="s">
        <v>45</v>
      </c>
      <c r="I901" s="110">
        <v>0</v>
      </c>
      <c r="J901" s="35">
        <v>0</v>
      </c>
      <c r="K901" s="110">
        <v>0</v>
      </c>
      <c r="L901" s="111">
        <v>0</v>
      </c>
      <c r="M901" s="111">
        <v>0</v>
      </c>
      <c r="N901" s="111">
        <v>0</v>
      </c>
    </row>
    <row r="902" spans="1:14" s="103" customFormat="1" ht="15" customHeight="1" x14ac:dyDescent="0.25">
      <c r="A902" s="129">
        <v>2019</v>
      </c>
      <c r="B902" s="67" t="s">
        <v>264</v>
      </c>
      <c r="C902" s="68">
        <v>1</v>
      </c>
      <c r="D902" s="68">
        <v>1</v>
      </c>
      <c r="E902" s="68">
        <v>0</v>
      </c>
      <c r="F902" s="67" t="s">
        <v>87</v>
      </c>
      <c r="G902" s="67" t="s">
        <v>75</v>
      </c>
      <c r="H902" s="67" t="s">
        <v>37</v>
      </c>
      <c r="I902" s="110">
        <v>0</v>
      </c>
      <c r="J902" s="35">
        <v>0</v>
      </c>
      <c r="K902" s="110">
        <v>0</v>
      </c>
      <c r="L902" s="111">
        <v>0</v>
      </c>
      <c r="M902" s="111">
        <v>0.21645000000000891</v>
      </c>
      <c r="N902" s="111">
        <v>440.44112999999999</v>
      </c>
    </row>
    <row r="903" spans="1:14" s="103" customFormat="1" ht="15" customHeight="1" x14ac:dyDescent="0.25">
      <c r="A903" s="129">
        <v>2019</v>
      </c>
      <c r="B903" s="67" t="s">
        <v>264</v>
      </c>
      <c r="C903" s="68">
        <v>1</v>
      </c>
      <c r="D903" s="68">
        <v>1</v>
      </c>
      <c r="E903" s="68">
        <v>0</v>
      </c>
      <c r="F903" s="67" t="s">
        <v>87</v>
      </c>
      <c r="G903" s="67" t="s">
        <v>75</v>
      </c>
      <c r="H903" s="67" t="s">
        <v>13</v>
      </c>
      <c r="I903" s="110">
        <v>0</v>
      </c>
      <c r="J903" s="35">
        <v>0</v>
      </c>
      <c r="K903" s="110">
        <v>0</v>
      </c>
      <c r="L903" s="111">
        <v>0</v>
      </c>
      <c r="M903" s="111">
        <v>0</v>
      </c>
      <c r="N903" s="111">
        <v>172.50619</v>
      </c>
    </row>
    <row r="904" spans="1:14" s="103" customFormat="1" ht="15" customHeight="1" x14ac:dyDescent="0.25">
      <c r="A904" s="129">
        <v>2019</v>
      </c>
      <c r="B904" s="67" t="s">
        <v>264</v>
      </c>
      <c r="C904" s="68">
        <v>1</v>
      </c>
      <c r="D904" s="68">
        <v>0</v>
      </c>
      <c r="E904" s="68">
        <v>0</v>
      </c>
      <c r="F904" s="67" t="s">
        <v>87</v>
      </c>
      <c r="G904" s="67" t="s">
        <v>75</v>
      </c>
      <c r="H904" s="67" t="s">
        <v>23</v>
      </c>
      <c r="I904" s="110">
        <v>0</v>
      </c>
      <c r="J904" s="35">
        <v>0</v>
      </c>
      <c r="K904" s="110">
        <v>0</v>
      </c>
      <c r="L904" s="111">
        <v>0</v>
      </c>
      <c r="M904" s="111">
        <v>0</v>
      </c>
      <c r="N904" s="111">
        <v>0</v>
      </c>
    </row>
    <row r="905" spans="1:14" s="103" customFormat="1" ht="15" customHeight="1" x14ac:dyDescent="0.25">
      <c r="A905" s="129">
        <v>2019</v>
      </c>
      <c r="B905" s="67" t="s">
        <v>264</v>
      </c>
      <c r="C905" s="68">
        <v>1</v>
      </c>
      <c r="D905" s="68">
        <v>0</v>
      </c>
      <c r="E905" s="68">
        <v>0</v>
      </c>
      <c r="F905" s="67" t="s">
        <v>87</v>
      </c>
      <c r="G905" s="67" t="s">
        <v>75</v>
      </c>
      <c r="H905" s="67" t="s">
        <v>22</v>
      </c>
      <c r="I905" s="110">
        <v>0</v>
      </c>
      <c r="J905" s="35">
        <v>0</v>
      </c>
      <c r="K905" s="110">
        <v>0</v>
      </c>
      <c r="L905" s="111">
        <v>0</v>
      </c>
      <c r="M905" s="111">
        <v>0</v>
      </c>
      <c r="N905" s="111">
        <v>25.880510000000001</v>
      </c>
    </row>
    <row r="906" spans="1:14" s="103" customFormat="1" ht="15" customHeight="1" x14ac:dyDescent="0.25">
      <c r="A906" s="129">
        <v>2019</v>
      </c>
      <c r="B906" s="67" t="s">
        <v>264</v>
      </c>
      <c r="C906" s="68">
        <v>1</v>
      </c>
      <c r="D906" s="68">
        <v>1</v>
      </c>
      <c r="E906" s="68">
        <v>1</v>
      </c>
      <c r="F906" s="67" t="s">
        <v>211</v>
      </c>
      <c r="G906" s="67" t="s">
        <v>54</v>
      </c>
      <c r="H906" s="67" t="s">
        <v>69</v>
      </c>
      <c r="I906" s="110">
        <v>0</v>
      </c>
      <c r="J906" s="35">
        <v>0</v>
      </c>
      <c r="K906" s="110">
        <v>8.0545500000000008</v>
      </c>
      <c r="L906" s="111">
        <v>0</v>
      </c>
      <c r="M906" s="111">
        <v>0</v>
      </c>
      <c r="N906" s="111">
        <v>2000000</v>
      </c>
    </row>
    <row r="907" spans="1:14" s="103" customFormat="1" ht="15" customHeight="1" x14ac:dyDescent="0.25">
      <c r="A907" s="129">
        <v>2019</v>
      </c>
      <c r="B907" s="67" t="s">
        <v>264</v>
      </c>
      <c r="C907" s="68">
        <v>1</v>
      </c>
      <c r="D907" s="68">
        <v>1</v>
      </c>
      <c r="E907" s="68">
        <v>1</v>
      </c>
      <c r="F907" s="67" t="s">
        <v>211</v>
      </c>
      <c r="G907" s="67" t="s">
        <v>55</v>
      </c>
      <c r="H907" s="67" t="s">
        <v>69</v>
      </c>
      <c r="I907" s="110">
        <v>0</v>
      </c>
      <c r="J907" s="35">
        <v>0</v>
      </c>
      <c r="K907" s="110">
        <v>1.7745599999999999</v>
      </c>
      <c r="L907" s="111">
        <v>0</v>
      </c>
      <c r="M907" s="111">
        <v>0</v>
      </c>
      <c r="N907" s="111">
        <v>1750000</v>
      </c>
    </row>
    <row r="908" spans="1:14" s="103" customFormat="1" ht="15" customHeight="1" x14ac:dyDescent="0.25">
      <c r="A908" s="129">
        <v>2019</v>
      </c>
      <c r="B908" s="67" t="s">
        <v>264</v>
      </c>
      <c r="C908" s="68">
        <v>1</v>
      </c>
      <c r="D908" s="68">
        <v>1</v>
      </c>
      <c r="E908" s="68">
        <v>0</v>
      </c>
      <c r="F908" s="67" t="s">
        <v>211</v>
      </c>
      <c r="G908" s="67" t="s">
        <v>284</v>
      </c>
      <c r="H908" s="67" t="s">
        <v>51</v>
      </c>
      <c r="I908" s="110">
        <v>0</v>
      </c>
      <c r="J908" s="35">
        <v>26278.331709999999</v>
      </c>
      <c r="K908" s="110">
        <v>708.96749</v>
      </c>
      <c r="L908" s="111">
        <v>0</v>
      </c>
      <c r="M908" s="111">
        <v>0</v>
      </c>
      <c r="N908" s="111">
        <v>157669.99030999999</v>
      </c>
    </row>
    <row r="909" spans="1:14" s="103" customFormat="1" ht="15" customHeight="1" x14ac:dyDescent="0.25">
      <c r="A909" s="129">
        <v>2019</v>
      </c>
      <c r="B909" s="67" t="s">
        <v>264</v>
      </c>
      <c r="C909" s="68">
        <v>1</v>
      </c>
      <c r="D909" s="68">
        <v>1</v>
      </c>
      <c r="E909" s="68">
        <v>1</v>
      </c>
      <c r="F909" s="67" t="s">
        <v>211</v>
      </c>
      <c r="G909" s="67" t="s">
        <v>56</v>
      </c>
      <c r="H909" s="67" t="s">
        <v>69</v>
      </c>
      <c r="I909" s="110">
        <v>0</v>
      </c>
      <c r="J909" s="35">
        <v>0</v>
      </c>
      <c r="K909" s="110">
        <v>7.38185</v>
      </c>
      <c r="L909" s="111">
        <v>0</v>
      </c>
      <c r="M909" s="111">
        <v>0</v>
      </c>
      <c r="N909" s="111">
        <v>1000000</v>
      </c>
    </row>
    <row r="910" spans="1:14" s="103" customFormat="1" ht="15" customHeight="1" x14ac:dyDescent="0.25">
      <c r="A910" s="129">
        <v>2019</v>
      </c>
      <c r="B910" s="67" t="s">
        <v>264</v>
      </c>
      <c r="C910" s="68">
        <v>1</v>
      </c>
      <c r="D910" s="68">
        <v>1</v>
      </c>
      <c r="E910" s="68">
        <v>1</v>
      </c>
      <c r="F910" s="67" t="s">
        <v>211</v>
      </c>
      <c r="G910" s="67" t="s">
        <v>57</v>
      </c>
      <c r="H910" s="67" t="s">
        <v>69</v>
      </c>
      <c r="I910" s="110">
        <v>0</v>
      </c>
      <c r="J910" s="35">
        <v>0</v>
      </c>
      <c r="K910" s="110">
        <v>0</v>
      </c>
      <c r="L910" s="111">
        <v>0</v>
      </c>
      <c r="M910" s="111">
        <v>0</v>
      </c>
      <c r="N910" s="111">
        <v>1000000</v>
      </c>
    </row>
    <row r="911" spans="1:14" s="103" customFormat="1" ht="15" customHeight="1" x14ac:dyDescent="0.25">
      <c r="A911" s="129">
        <v>2019</v>
      </c>
      <c r="B911" s="67" t="s">
        <v>264</v>
      </c>
      <c r="C911" s="68">
        <v>1</v>
      </c>
      <c r="D911" s="68">
        <v>1</v>
      </c>
      <c r="E911" s="68">
        <v>1</v>
      </c>
      <c r="F911" s="67" t="s">
        <v>211</v>
      </c>
      <c r="G911" s="67" t="s">
        <v>58</v>
      </c>
      <c r="H911" s="67" t="s">
        <v>69</v>
      </c>
      <c r="I911" s="110">
        <v>0</v>
      </c>
      <c r="J911" s="35">
        <v>0</v>
      </c>
      <c r="K911" s="110">
        <v>0</v>
      </c>
      <c r="L911" s="111">
        <v>0</v>
      </c>
      <c r="M911" s="111">
        <v>0</v>
      </c>
      <c r="N911" s="111">
        <v>2500000</v>
      </c>
    </row>
    <row r="912" spans="1:14" s="103" customFormat="1" ht="15" customHeight="1" x14ac:dyDescent="0.25">
      <c r="A912" s="129">
        <v>2019</v>
      </c>
      <c r="B912" s="67" t="s">
        <v>264</v>
      </c>
      <c r="C912" s="68">
        <v>1</v>
      </c>
      <c r="D912" s="68">
        <v>1</v>
      </c>
      <c r="E912" s="68">
        <v>0</v>
      </c>
      <c r="F912" s="67" t="s">
        <v>211</v>
      </c>
      <c r="G912" s="67" t="s">
        <v>284</v>
      </c>
      <c r="H912" s="67" t="s">
        <v>59</v>
      </c>
      <c r="I912" s="110">
        <v>0</v>
      </c>
      <c r="J912" s="35">
        <v>0</v>
      </c>
      <c r="K912" s="110">
        <v>1156.25</v>
      </c>
      <c r="L912" s="111">
        <v>0</v>
      </c>
      <c r="M912" s="111">
        <v>0</v>
      </c>
      <c r="N912" s="111">
        <v>300000</v>
      </c>
    </row>
    <row r="913" spans="1:16" s="103" customFormat="1" ht="15" customHeight="1" x14ac:dyDescent="0.25">
      <c r="A913" s="129">
        <v>2019</v>
      </c>
      <c r="B913" s="67" t="s">
        <v>264</v>
      </c>
      <c r="C913" s="68">
        <v>1</v>
      </c>
      <c r="D913" s="68">
        <v>1</v>
      </c>
      <c r="E913" s="68">
        <v>1</v>
      </c>
      <c r="F913" s="67" t="s">
        <v>211</v>
      </c>
      <c r="G913" s="67" t="s">
        <v>60</v>
      </c>
      <c r="H913" s="67" t="s">
        <v>69</v>
      </c>
      <c r="I913" s="110">
        <v>0</v>
      </c>
      <c r="J913" s="35">
        <v>0</v>
      </c>
      <c r="K913" s="110">
        <v>0</v>
      </c>
      <c r="L913" s="111">
        <v>0</v>
      </c>
      <c r="M913" s="111">
        <v>0</v>
      </c>
      <c r="N913" s="111">
        <v>3000000</v>
      </c>
    </row>
    <row r="914" spans="1:16" s="103" customFormat="1" ht="15" customHeight="1" x14ac:dyDescent="0.25">
      <c r="A914" s="66">
        <v>2019</v>
      </c>
      <c r="B914" s="67" t="s">
        <v>264</v>
      </c>
      <c r="C914" s="68">
        <v>1</v>
      </c>
      <c r="D914" s="68">
        <v>1</v>
      </c>
      <c r="E914" s="68">
        <v>1</v>
      </c>
      <c r="F914" s="67" t="s">
        <v>211</v>
      </c>
      <c r="G914" s="67" t="s">
        <v>62</v>
      </c>
      <c r="H914" s="67" t="s">
        <v>69</v>
      </c>
      <c r="I914" s="110">
        <v>0</v>
      </c>
      <c r="J914" s="35">
        <v>0</v>
      </c>
      <c r="K914" s="110">
        <v>7.38185</v>
      </c>
      <c r="L914" s="111">
        <v>0</v>
      </c>
      <c r="M914" s="111">
        <v>0</v>
      </c>
      <c r="N914" s="111">
        <v>2125000</v>
      </c>
    </row>
    <row r="915" spans="1:16" s="103" customFormat="1" ht="15" customHeight="1" x14ac:dyDescent="0.25">
      <c r="A915" s="130">
        <v>2019</v>
      </c>
      <c r="B915" s="67" t="s">
        <v>264</v>
      </c>
      <c r="C915" s="68">
        <v>1</v>
      </c>
      <c r="D915" s="68">
        <v>1</v>
      </c>
      <c r="E915" s="68">
        <v>0</v>
      </c>
      <c r="F915" s="67" t="s">
        <v>286</v>
      </c>
      <c r="G915" s="67" t="s">
        <v>202</v>
      </c>
      <c r="H915" s="67" t="s">
        <v>51</v>
      </c>
      <c r="I915" s="110">
        <v>0</v>
      </c>
      <c r="J915" s="35">
        <v>9005.9307300000219</v>
      </c>
      <c r="K915" s="110">
        <v>0</v>
      </c>
      <c r="L915" s="111">
        <v>0</v>
      </c>
      <c r="M915" s="111">
        <v>-9005.9307300000219</v>
      </c>
      <c r="N915" s="111">
        <v>690585.29654000001</v>
      </c>
    </row>
    <row r="916" spans="1:16" s="103" customFormat="1" ht="15" customHeight="1" x14ac:dyDescent="0.25">
      <c r="A916" s="130">
        <v>2019</v>
      </c>
      <c r="B916" s="67" t="s">
        <v>264</v>
      </c>
      <c r="C916" s="68">
        <v>1</v>
      </c>
      <c r="D916" s="68">
        <v>1</v>
      </c>
      <c r="E916" s="68">
        <v>0</v>
      </c>
      <c r="F916" s="67" t="s">
        <v>213</v>
      </c>
      <c r="G916" s="67" t="s">
        <v>189</v>
      </c>
      <c r="H916" s="67" t="s">
        <v>38</v>
      </c>
      <c r="I916" s="110">
        <v>0</v>
      </c>
      <c r="J916" s="35">
        <v>0</v>
      </c>
      <c r="K916" s="110">
        <v>0</v>
      </c>
      <c r="L916" s="111">
        <v>0</v>
      </c>
      <c r="M916" s="111">
        <v>0</v>
      </c>
      <c r="N916" s="111">
        <v>0</v>
      </c>
    </row>
    <row r="917" spans="1:16" s="103" customFormat="1" ht="15" customHeight="1" x14ac:dyDescent="0.25">
      <c r="A917" s="130">
        <v>2019</v>
      </c>
      <c r="B917" s="67" t="s">
        <v>264</v>
      </c>
      <c r="C917" s="68">
        <v>1</v>
      </c>
      <c r="D917" s="68">
        <v>1</v>
      </c>
      <c r="E917" s="68">
        <v>0</v>
      </c>
      <c r="F917" s="67" t="s">
        <v>213</v>
      </c>
      <c r="G917" s="67" t="s">
        <v>189</v>
      </c>
      <c r="H917" s="67" t="s">
        <v>38</v>
      </c>
      <c r="I917" s="110">
        <v>0</v>
      </c>
      <c r="J917" s="35">
        <v>0</v>
      </c>
      <c r="K917" s="110">
        <v>0</v>
      </c>
      <c r="L917" s="111">
        <v>0</v>
      </c>
      <c r="M917" s="111">
        <v>0</v>
      </c>
      <c r="N917" s="111">
        <v>0</v>
      </c>
    </row>
    <row r="918" spans="1:16" s="103" customFormat="1" ht="15" customHeight="1" x14ac:dyDescent="0.25">
      <c r="A918" s="130">
        <v>2019</v>
      </c>
      <c r="B918" s="67" t="s">
        <v>264</v>
      </c>
      <c r="C918" s="68">
        <v>1</v>
      </c>
      <c r="D918" s="68">
        <v>1</v>
      </c>
      <c r="E918" s="68">
        <v>0</v>
      </c>
      <c r="F918" s="67" t="s">
        <v>213</v>
      </c>
      <c r="G918" s="67" t="s">
        <v>189</v>
      </c>
      <c r="H918" s="67" t="s">
        <v>38</v>
      </c>
      <c r="I918" s="110">
        <v>0</v>
      </c>
      <c r="J918" s="35">
        <v>0</v>
      </c>
      <c r="K918" s="110">
        <v>0</v>
      </c>
      <c r="L918" s="111">
        <v>0</v>
      </c>
      <c r="M918" s="111">
        <v>0</v>
      </c>
      <c r="N918" s="111">
        <v>0</v>
      </c>
    </row>
    <row r="919" spans="1:16" s="103" customFormat="1" ht="15" customHeight="1" x14ac:dyDescent="0.25">
      <c r="A919" s="130">
        <v>2019</v>
      </c>
      <c r="B919" s="67" t="s">
        <v>264</v>
      </c>
      <c r="C919" s="68">
        <v>1</v>
      </c>
      <c r="D919" s="68">
        <v>1</v>
      </c>
      <c r="E919" s="68">
        <v>0</v>
      </c>
      <c r="F919" s="67" t="s">
        <v>213</v>
      </c>
      <c r="G919" s="67" t="s">
        <v>190</v>
      </c>
      <c r="H919" s="67" t="s">
        <v>38</v>
      </c>
      <c r="I919" s="110">
        <v>0</v>
      </c>
      <c r="J919" s="35">
        <v>0</v>
      </c>
      <c r="K919" s="110">
        <v>0</v>
      </c>
      <c r="L919" s="111">
        <v>0</v>
      </c>
      <c r="M919" s="111">
        <v>0</v>
      </c>
      <c r="N919" s="111">
        <v>0</v>
      </c>
    </row>
    <row r="920" spans="1:16" s="103" customFormat="1" ht="15" customHeight="1" x14ac:dyDescent="0.25">
      <c r="A920" s="130">
        <v>2019</v>
      </c>
      <c r="B920" s="67" t="s">
        <v>264</v>
      </c>
      <c r="C920" s="68">
        <v>1</v>
      </c>
      <c r="D920" s="68">
        <v>1</v>
      </c>
      <c r="E920" s="68">
        <v>0</v>
      </c>
      <c r="F920" s="67" t="s">
        <v>213</v>
      </c>
      <c r="G920" s="67" t="s">
        <v>190</v>
      </c>
      <c r="H920" s="67" t="s">
        <v>38</v>
      </c>
      <c r="I920" s="110">
        <v>0</v>
      </c>
      <c r="J920" s="35">
        <v>0</v>
      </c>
      <c r="K920" s="110">
        <v>0</v>
      </c>
      <c r="L920" s="111">
        <v>0</v>
      </c>
      <c r="M920" s="111">
        <v>0</v>
      </c>
      <c r="N920" s="111">
        <v>0</v>
      </c>
    </row>
    <row r="921" spans="1:16" s="103" customFormat="1" ht="15" customHeight="1" x14ac:dyDescent="0.25">
      <c r="A921" s="130">
        <v>2019</v>
      </c>
      <c r="B921" s="67" t="s">
        <v>264</v>
      </c>
      <c r="C921" s="68">
        <v>1</v>
      </c>
      <c r="D921" s="68">
        <v>1</v>
      </c>
      <c r="E921" s="68">
        <v>0</v>
      </c>
      <c r="F921" s="67" t="s">
        <v>213</v>
      </c>
      <c r="G921" s="67" t="s">
        <v>255</v>
      </c>
      <c r="H921" s="67" t="s">
        <v>38</v>
      </c>
      <c r="I921" s="110">
        <v>0</v>
      </c>
      <c r="J921" s="35">
        <v>68372.930999999866</v>
      </c>
      <c r="K921" s="110">
        <v>809.22845000000962</v>
      </c>
      <c r="L921" s="111">
        <v>0</v>
      </c>
      <c r="M921" s="111">
        <v>-68372.930999999866</v>
      </c>
      <c r="N921" s="111">
        <v>42605.060010000132</v>
      </c>
    </row>
    <row r="922" spans="1:16" s="103" customFormat="1" ht="15" customHeight="1" x14ac:dyDescent="0.25">
      <c r="A922" s="130">
        <v>2019</v>
      </c>
      <c r="B922" s="67" t="s">
        <v>264</v>
      </c>
      <c r="C922" s="68">
        <v>1</v>
      </c>
      <c r="D922" s="68">
        <v>1</v>
      </c>
      <c r="E922" s="68">
        <v>0</v>
      </c>
      <c r="F922" s="67" t="s">
        <v>213</v>
      </c>
      <c r="G922" s="67" t="s">
        <v>256</v>
      </c>
      <c r="H922" s="67" t="s">
        <v>38</v>
      </c>
      <c r="I922" s="110">
        <v>0</v>
      </c>
      <c r="J922" s="35">
        <v>19166.666666666686</v>
      </c>
      <c r="K922" s="110">
        <v>1063.3863657407492</v>
      </c>
      <c r="L922" s="111">
        <v>0</v>
      </c>
      <c r="M922" s="111">
        <v>-19166.666666666686</v>
      </c>
      <c r="N922" s="111">
        <v>126666.66666666651</v>
      </c>
    </row>
    <row r="923" spans="1:16" s="103" customFormat="1" ht="15" customHeight="1" x14ac:dyDescent="0.25">
      <c r="A923" s="66">
        <v>2019</v>
      </c>
      <c r="B923" s="67" t="s">
        <v>264</v>
      </c>
      <c r="C923" s="68">
        <v>1</v>
      </c>
      <c r="D923" s="68">
        <v>1</v>
      </c>
      <c r="E923" s="68">
        <v>0</v>
      </c>
      <c r="F923" s="67" t="s">
        <v>213</v>
      </c>
      <c r="G923" s="67" t="s">
        <v>285</v>
      </c>
      <c r="H923" s="67" t="s">
        <v>38</v>
      </c>
      <c r="I923" s="110">
        <v>0</v>
      </c>
      <c r="J923" s="35">
        <v>0</v>
      </c>
      <c r="K923" s="110">
        <v>0</v>
      </c>
      <c r="L923" s="111">
        <v>0</v>
      </c>
      <c r="M923" s="111">
        <v>0</v>
      </c>
      <c r="N923" s="111">
        <v>0</v>
      </c>
    </row>
    <row r="924" spans="1:16" s="103" customFormat="1" ht="15" customHeight="1" x14ac:dyDescent="0.25">
      <c r="A924" s="66">
        <v>2019</v>
      </c>
      <c r="B924" s="67" t="s">
        <v>264</v>
      </c>
      <c r="C924" s="68">
        <v>1</v>
      </c>
      <c r="D924" s="68">
        <v>0</v>
      </c>
      <c r="E924" s="68">
        <v>0</v>
      </c>
      <c r="F924" s="67" t="s">
        <v>287</v>
      </c>
      <c r="G924" s="67" t="s">
        <v>183</v>
      </c>
      <c r="H924" s="67" t="s">
        <v>17</v>
      </c>
      <c r="I924" s="110">
        <v>0</v>
      </c>
      <c r="J924" s="35">
        <v>0</v>
      </c>
      <c r="K924" s="110">
        <v>0</v>
      </c>
      <c r="L924" s="111">
        <v>0</v>
      </c>
      <c r="M924" s="111">
        <v>-1852.3404000001028</v>
      </c>
      <c r="N924" s="111">
        <v>357998.79419999995</v>
      </c>
    </row>
    <row r="925" spans="1:16" s="103" customFormat="1" ht="15" customHeight="1" x14ac:dyDescent="0.25">
      <c r="A925" s="102">
        <v>2019</v>
      </c>
      <c r="B925" s="102" t="s">
        <v>264</v>
      </c>
      <c r="C925" s="102">
        <v>1</v>
      </c>
      <c r="D925" s="102">
        <v>0</v>
      </c>
      <c r="E925" s="102">
        <v>0</v>
      </c>
      <c r="F925" s="102" t="s">
        <v>287</v>
      </c>
      <c r="G925" s="102" t="s">
        <v>184</v>
      </c>
      <c r="H925" s="102" t="s">
        <v>17</v>
      </c>
      <c r="I925" s="19">
        <v>0</v>
      </c>
      <c r="J925" s="19">
        <v>0</v>
      </c>
      <c r="K925" s="19">
        <v>0</v>
      </c>
      <c r="L925" s="101">
        <v>0</v>
      </c>
      <c r="M925" s="101">
        <v>-1798.1862588000949</v>
      </c>
      <c r="N925" s="101">
        <v>347532.51205739996</v>
      </c>
    </row>
    <row r="926" spans="1:16" ht="15" customHeight="1" x14ac:dyDescent="0.25">
      <c r="O926" s="102"/>
      <c r="P926" s="102"/>
    </row>
    <row r="928" spans="1:16" s="104" customFormat="1" ht="15" customHeight="1" x14ac:dyDescent="0.25">
      <c r="A928" s="136" t="s">
        <v>277</v>
      </c>
      <c r="I928" s="105">
        <f>SUBTOTAL(9,I6:I925)</f>
        <v>5217231.0311500011</v>
      </c>
      <c r="J928" s="105">
        <f t="shared" ref="J928:N928" si="0">SUBTOTAL(9,J6:J925)</f>
        <v>3854260.7757833335</v>
      </c>
      <c r="K928" s="105">
        <f t="shared" si="0"/>
        <v>1654169.3811064088</v>
      </c>
      <c r="L928" s="105">
        <f t="shared" si="0"/>
        <v>7545.8212599999997</v>
      </c>
      <c r="M928" s="105">
        <f t="shared" si="0"/>
        <v>-622613.10120593267</v>
      </c>
      <c r="N928" s="105">
        <f t="shared" si="0"/>
        <v>311824474.99948871</v>
      </c>
      <c r="O928" s="105"/>
      <c r="P928" s="105"/>
    </row>
    <row r="931" spans="14:14" ht="15" customHeight="1" x14ac:dyDescent="0.25">
      <c r="N931" s="116"/>
    </row>
  </sheetData>
  <sheetProtection autoFilter="0" pivotTables="0"/>
  <autoFilter ref="A5:N5"/>
  <mergeCells count="3">
    <mergeCell ref="A1:K1"/>
    <mergeCell ref="A2:K2"/>
    <mergeCell ref="A3:K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B12"/>
  <sheetViews>
    <sheetView zoomScale="85" zoomScaleNormal="85" workbookViewId="0">
      <pane ySplit="5" topLeftCell="A6" activePane="bottomLeft" state="frozen"/>
      <selection pane="bottomLeft" activeCell="A6" sqref="A6"/>
    </sheetView>
  </sheetViews>
  <sheetFormatPr baseColWidth="10" defaultColWidth="11.42578125" defaultRowHeight="15" x14ac:dyDescent="0.25"/>
  <cols>
    <col min="1" max="1" width="65.140625" style="64" customWidth="1"/>
    <col min="2" max="2" width="16.42578125" style="64" customWidth="1"/>
    <col min="3" max="3" width="17.28515625" style="64" customWidth="1"/>
    <col min="4" max="4" width="21.140625" style="64" customWidth="1"/>
    <col min="5" max="5" width="13.7109375" style="64" customWidth="1"/>
    <col min="6" max="7" width="17" style="64" bestFit="1" customWidth="1"/>
    <col min="8" max="16384" width="11.42578125" style="64"/>
  </cols>
  <sheetData>
    <row r="1" spans="1:2" s="5" customFormat="1" ht="25.5" customHeight="1" x14ac:dyDescent="0.25">
      <c r="A1" s="160" t="s">
        <v>229</v>
      </c>
      <c r="B1" s="160"/>
    </row>
    <row r="2" spans="1:2" s="5" customFormat="1" x14ac:dyDescent="0.25">
      <c r="A2" s="160" t="s">
        <v>266</v>
      </c>
      <c r="B2" s="160"/>
    </row>
    <row r="3" spans="1:2" s="5" customFormat="1" x14ac:dyDescent="0.25">
      <c r="A3" s="160" t="s">
        <v>171</v>
      </c>
      <c r="B3" s="160"/>
    </row>
    <row r="5" spans="1:2" ht="24" customHeight="1" x14ac:dyDescent="0.25">
      <c r="A5" s="96" t="s">
        <v>88</v>
      </c>
      <c r="B5" s="96" t="s">
        <v>176</v>
      </c>
    </row>
    <row r="6" spans="1:2" ht="24" customHeight="1" x14ac:dyDescent="0.25">
      <c r="A6" s="62" t="s">
        <v>193</v>
      </c>
      <c r="B6" s="95">
        <v>490200</v>
      </c>
    </row>
    <row r="7" spans="1:2" ht="24" customHeight="1" x14ac:dyDescent="0.25">
      <c r="A7" s="62" t="s">
        <v>194</v>
      </c>
      <c r="B7" s="95">
        <v>937251.96260333329</v>
      </c>
    </row>
    <row r="8" spans="1:2" ht="24" customHeight="1" x14ac:dyDescent="0.25">
      <c r="A8" s="62" t="s">
        <v>195</v>
      </c>
      <c r="B8" s="95">
        <v>7400</v>
      </c>
    </row>
    <row r="9" spans="1:2" ht="24" customHeight="1" x14ac:dyDescent="0.25">
      <c r="A9" s="62" t="s">
        <v>196</v>
      </c>
      <c r="B9" s="24">
        <v>185000</v>
      </c>
    </row>
    <row r="10" spans="1:2" ht="24" customHeight="1" x14ac:dyDescent="0.25">
      <c r="A10" s="62" t="s">
        <v>197</v>
      </c>
      <c r="B10" s="24">
        <v>2981296</v>
      </c>
    </row>
    <row r="11" spans="1:2" ht="24" customHeight="1" x14ac:dyDescent="0.25">
      <c r="A11" s="62" t="s">
        <v>198</v>
      </c>
      <c r="B11" s="24">
        <v>2447812.3776299995</v>
      </c>
    </row>
    <row r="12" spans="1:2" ht="24" customHeight="1" x14ac:dyDescent="0.25">
      <c r="A12" s="86" t="s">
        <v>4</v>
      </c>
      <c r="B12" s="65">
        <f>SUM(B6:B11)</f>
        <v>7048960.3402333334</v>
      </c>
    </row>
  </sheetData>
  <sheetProtection autoFilter="0" pivotTables="0"/>
  <mergeCells count="3">
    <mergeCell ref="A1:B1"/>
    <mergeCell ref="A2:B2"/>
    <mergeCell ref="A3:B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N310"/>
  <sheetViews>
    <sheetView zoomScale="85" zoomScaleNormal="85" workbookViewId="0">
      <pane ySplit="5" topLeftCell="A183" activePane="bottomLeft" state="frozen"/>
      <selection pane="bottomLeft" activeCell="K207" sqref="K207"/>
    </sheetView>
  </sheetViews>
  <sheetFormatPr baseColWidth="10" defaultColWidth="11.42578125" defaultRowHeight="15" x14ac:dyDescent="0.25"/>
  <cols>
    <col min="1" max="1" width="6.85546875" style="15" customWidth="1"/>
    <col min="2" max="2" width="9" style="15" bestFit="1" customWidth="1"/>
    <col min="3" max="5" width="9.85546875" style="15" bestFit="1" customWidth="1"/>
    <col min="6" max="8" width="11.5703125" style="15" bestFit="1" customWidth="1"/>
    <col min="9" max="9" width="10" style="15" customWidth="1"/>
    <col min="10" max="10" width="44.42578125" style="15" customWidth="1"/>
    <col min="11" max="11" width="15" style="15" customWidth="1"/>
    <col min="12" max="12" width="17.5703125" style="15" customWidth="1"/>
    <col min="13" max="13" width="14.5703125" style="15" customWidth="1"/>
    <col min="14" max="14" width="18.140625" style="15" customWidth="1"/>
    <col min="15" max="16384" width="11.42578125" style="15"/>
  </cols>
  <sheetData>
    <row r="1" spans="1:14" s="22" customFormat="1" ht="33" customHeight="1" x14ac:dyDescent="0.25">
      <c r="A1" s="149" t="s">
        <v>276</v>
      </c>
      <c r="B1" s="149"/>
      <c r="C1" s="149"/>
      <c r="D1" s="149"/>
      <c r="E1" s="149"/>
      <c r="F1" s="149"/>
      <c r="G1" s="149"/>
      <c r="H1" s="149"/>
      <c r="I1" s="149"/>
      <c r="J1" s="149"/>
    </row>
    <row r="2" spans="1:14" s="22" customFormat="1" x14ac:dyDescent="0.25">
      <c r="A2" s="149" t="s">
        <v>273</v>
      </c>
      <c r="B2" s="149"/>
      <c r="C2" s="149"/>
      <c r="D2" s="149"/>
      <c r="E2" s="149"/>
      <c r="F2" s="149"/>
      <c r="G2" s="149"/>
      <c r="H2" s="149"/>
      <c r="I2" s="149"/>
      <c r="J2" s="149"/>
    </row>
    <row r="3" spans="1:14" s="22" customFormat="1" x14ac:dyDescent="0.25">
      <c r="A3" s="149" t="s">
        <v>171</v>
      </c>
      <c r="B3" s="149"/>
      <c r="C3" s="149"/>
      <c r="D3" s="149"/>
      <c r="E3" s="149"/>
      <c r="F3" s="149"/>
      <c r="G3" s="149"/>
      <c r="H3" s="149"/>
      <c r="I3" s="149"/>
      <c r="J3" s="149"/>
    </row>
    <row r="4" spans="1:14" s="22" customFormat="1" x14ac:dyDescent="0.25">
      <c r="B4" s="133"/>
      <c r="C4" s="133"/>
      <c r="D4" s="133"/>
      <c r="E4" s="133"/>
      <c r="F4" s="133"/>
      <c r="G4" s="133"/>
      <c r="H4" s="133"/>
      <c r="I4" s="133"/>
      <c r="J4" s="133"/>
    </row>
    <row r="5" spans="1:14" s="22" customFormat="1" ht="60" x14ac:dyDescent="0.25">
      <c r="A5" s="21" t="s">
        <v>64</v>
      </c>
      <c r="B5" s="21" t="s">
        <v>65</v>
      </c>
      <c r="C5" s="25" t="s">
        <v>205</v>
      </c>
      <c r="D5" s="25" t="s">
        <v>230</v>
      </c>
      <c r="E5" s="25" t="s">
        <v>204</v>
      </c>
      <c r="F5" s="21" t="s">
        <v>208</v>
      </c>
      <c r="G5" s="21" t="s">
        <v>207</v>
      </c>
      <c r="H5" s="21" t="s">
        <v>206</v>
      </c>
      <c r="I5" s="21" t="s">
        <v>67</v>
      </c>
      <c r="J5" s="21" t="s">
        <v>76</v>
      </c>
      <c r="K5" s="75" t="s">
        <v>0</v>
      </c>
      <c r="L5" s="75" t="s">
        <v>1</v>
      </c>
      <c r="M5" s="75" t="s">
        <v>191</v>
      </c>
      <c r="N5" s="75" t="s">
        <v>66</v>
      </c>
    </row>
    <row r="6" spans="1:14" s="22" customFormat="1" x14ac:dyDescent="0.25">
      <c r="A6" s="26">
        <v>2019</v>
      </c>
      <c r="B6" s="22" t="s">
        <v>11</v>
      </c>
      <c r="C6" s="27">
        <v>1</v>
      </c>
      <c r="D6" s="27">
        <v>0</v>
      </c>
      <c r="E6" s="27">
        <v>0</v>
      </c>
      <c r="F6" s="23">
        <v>0</v>
      </c>
      <c r="G6" s="23">
        <v>0</v>
      </c>
      <c r="H6" s="23">
        <v>0</v>
      </c>
      <c r="I6" s="23" t="s">
        <v>217</v>
      </c>
      <c r="J6" s="13" t="s">
        <v>220</v>
      </c>
      <c r="K6" s="24">
        <v>11000</v>
      </c>
      <c r="L6" s="24">
        <v>8152.4896799999997</v>
      </c>
      <c r="M6" s="24">
        <v>2562.2577700000002</v>
      </c>
      <c r="N6" s="24">
        <v>713095.08122699999</v>
      </c>
    </row>
    <row r="7" spans="1:14" s="22" customFormat="1" x14ac:dyDescent="0.25">
      <c r="A7" s="26">
        <v>2019</v>
      </c>
      <c r="B7" s="22" t="s">
        <v>11</v>
      </c>
      <c r="C7" s="27">
        <v>1</v>
      </c>
      <c r="D7" s="27">
        <v>0</v>
      </c>
      <c r="E7" s="27">
        <v>0</v>
      </c>
      <c r="F7" s="23">
        <v>0</v>
      </c>
      <c r="G7" s="23">
        <v>0</v>
      </c>
      <c r="H7" s="23">
        <v>0</v>
      </c>
      <c r="I7" s="23" t="s">
        <v>217</v>
      </c>
      <c r="J7" s="13" t="s">
        <v>221</v>
      </c>
      <c r="K7" s="24">
        <v>230000</v>
      </c>
      <c r="L7" s="69">
        <v>80000</v>
      </c>
      <c r="M7" s="69">
        <v>29513.49166</v>
      </c>
      <c r="N7" s="69">
        <v>12374409.451959999</v>
      </c>
    </row>
    <row r="8" spans="1:14" s="22" customFormat="1" x14ac:dyDescent="0.25">
      <c r="A8" s="26">
        <v>2019</v>
      </c>
      <c r="B8" s="22" t="s">
        <v>11</v>
      </c>
      <c r="C8" s="27">
        <v>1</v>
      </c>
      <c r="D8" s="27">
        <v>0</v>
      </c>
      <c r="E8" s="27">
        <v>0</v>
      </c>
      <c r="F8" s="23">
        <v>0</v>
      </c>
      <c r="G8" s="23">
        <v>0</v>
      </c>
      <c r="H8" s="23">
        <v>0</v>
      </c>
      <c r="I8" s="134" t="s">
        <v>219</v>
      </c>
      <c r="J8" s="24" t="s">
        <v>70</v>
      </c>
      <c r="K8" s="24">
        <v>16271.218849999999</v>
      </c>
      <c r="L8" s="69">
        <v>18256.371799999997</v>
      </c>
      <c r="M8" s="69">
        <v>7103.4583299999949</v>
      </c>
      <c r="N8" s="69">
        <v>1413679.7569799998</v>
      </c>
    </row>
    <row r="9" spans="1:14" s="22" customFormat="1" x14ac:dyDescent="0.25">
      <c r="A9" s="26">
        <v>2019</v>
      </c>
      <c r="B9" s="22" t="s">
        <v>11</v>
      </c>
      <c r="C9" s="27">
        <v>1</v>
      </c>
      <c r="D9" s="27">
        <v>0</v>
      </c>
      <c r="E9" s="27">
        <v>0</v>
      </c>
      <c r="F9" s="23">
        <v>0</v>
      </c>
      <c r="G9" s="23">
        <v>0</v>
      </c>
      <c r="H9" s="23">
        <v>0</v>
      </c>
      <c r="I9" s="134" t="s">
        <v>218</v>
      </c>
      <c r="J9" s="31" t="s">
        <v>192</v>
      </c>
      <c r="K9" s="24">
        <v>0</v>
      </c>
      <c r="L9" s="35">
        <v>0</v>
      </c>
      <c r="M9" s="35">
        <v>0</v>
      </c>
      <c r="N9" s="35">
        <v>1995701.6992799998</v>
      </c>
    </row>
    <row r="10" spans="1:14" s="22" customFormat="1" x14ac:dyDescent="0.25">
      <c r="A10" s="26">
        <v>2019</v>
      </c>
      <c r="B10" s="22" t="s">
        <v>11</v>
      </c>
      <c r="C10" s="27">
        <v>1</v>
      </c>
      <c r="D10" s="27">
        <v>0</v>
      </c>
      <c r="E10" s="27">
        <v>0</v>
      </c>
      <c r="F10" s="23">
        <v>0</v>
      </c>
      <c r="G10" s="23">
        <v>0</v>
      </c>
      <c r="H10" s="23">
        <v>0</v>
      </c>
      <c r="I10" s="134" t="s">
        <v>218</v>
      </c>
      <c r="J10" s="17" t="s">
        <v>212</v>
      </c>
      <c r="K10" s="24">
        <v>0</v>
      </c>
      <c r="L10" s="69">
        <v>0</v>
      </c>
      <c r="M10" s="69">
        <v>0</v>
      </c>
      <c r="N10" s="69">
        <v>635109.73864999996</v>
      </c>
    </row>
    <row r="11" spans="1:14" s="22" customFormat="1" x14ac:dyDescent="0.25">
      <c r="A11" s="26">
        <v>2019</v>
      </c>
      <c r="B11" s="22" t="s">
        <v>11</v>
      </c>
      <c r="C11" s="23">
        <v>0</v>
      </c>
      <c r="D11" s="27">
        <v>1</v>
      </c>
      <c r="E11" s="27">
        <v>0</v>
      </c>
      <c r="F11" s="23">
        <v>0</v>
      </c>
      <c r="G11" s="23">
        <v>0</v>
      </c>
      <c r="H11" s="23">
        <v>0</v>
      </c>
      <c r="I11" s="23" t="s">
        <v>217</v>
      </c>
      <c r="J11" s="13" t="s">
        <v>220</v>
      </c>
      <c r="K11" s="24">
        <v>11000</v>
      </c>
      <c r="L11" s="116">
        <v>8152.4896799999997</v>
      </c>
      <c r="M11" s="69">
        <v>2562.2577700000002</v>
      </c>
      <c r="N11" s="69">
        <v>713095.0812270001</v>
      </c>
    </row>
    <row r="12" spans="1:14" s="22" customFormat="1" x14ac:dyDescent="0.25">
      <c r="A12" s="26">
        <v>2019</v>
      </c>
      <c r="B12" s="22" t="s">
        <v>11</v>
      </c>
      <c r="C12" s="23">
        <v>0</v>
      </c>
      <c r="D12" s="27">
        <v>1</v>
      </c>
      <c r="E12" s="27">
        <v>0</v>
      </c>
      <c r="F12" s="23">
        <v>0</v>
      </c>
      <c r="G12" s="23">
        <v>0</v>
      </c>
      <c r="H12" s="23">
        <v>0</v>
      </c>
      <c r="I12" s="23" t="s">
        <v>217</v>
      </c>
      <c r="J12" s="13" t="s">
        <v>221</v>
      </c>
      <c r="K12" s="24">
        <v>230000</v>
      </c>
      <c r="L12" s="116">
        <v>80000</v>
      </c>
      <c r="M12" s="69">
        <v>29513.49166</v>
      </c>
      <c r="N12" s="69">
        <v>12374409.451959999</v>
      </c>
    </row>
    <row r="13" spans="1:14" s="22" customFormat="1" x14ac:dyDescent="0.25">
      <c r="A13" s="26">
        <v>2019</v>
      </c>
      <c r="B13" s="22" t="s">
        <v>11</v>
      </c>
      <c r="C13" s="23">
        <v>0</v>
      </c>
      <c r="D13" s="27">
        <v>1</v>
      </c>
      <c r="E13" s="27">
        <v>0</v>
      </c>
      <c r="F13" s="23">
        <v>0</v>
      </c>
      <c r="G13" s="23">
        <v>0</v>
      </c>
      <c r="H13" s="23">
        <v>0</v>
      </c>
      <c r="I13" s="134" t="s">
        <v>219</v>
      </c>
      <c r="J13" s="24" t="s">
        <v>70</v>
      </c>
      <c r="K13" s="24">
        <v>16271.218849999999</v>
      </c>
      <c r="L13" s="116">
        <v>18256.371799999997</v>
      </c>
      <c r="M13" s="69">
        <v>7103.4583299999949</v>
      </c>
      <c r="N13" s="69">
        <v>1413679.7569799998</v>
      </c>
    </row>
    <row r="14" spans="1:14" s="22" customFormat="1" x14ac:dyDescent="0.25">
      <c r="A14" s="26">
        <v>2019</v>
      </c>
      <c r="B14" s="22" t="s">
        <v>11</v>
      </c>
      <c r="C14" s="23">
        <v>0</v>
      </c>
      <c r="D14" s="27">
        <v>1</v>
      </c>
      <c r="E14" s="27">
        <v>0</v>
      </c>
      <c r="F14" s="23">
        <v>0</v>
      </c>
      <c r="G14" s="23">
        <v>0</v>
      </c>
      <c r="H14" s="23">
        <v>0</v>
      </c>
      <c r="I14" s="134" t="s">
        <v>218</v>
      </c>
      <c r="J14" s="31" t="s">
        <v>192</v>
      </c>
      <c r="K14" s="24">
        <v>0</v>
      </c>
      <c r="L14" s="116">
        <v>0</v>
      </c>
      <c r="M14" s="69">
        <v>0</v>
      </c>
      <c r="N14" s="69">
        <v>1995701.6992799998</v>
      </c>
    </row>
    <row r="15" spans="1:14" s="22" customFormat="1" x14ac:dyDescent="0.25">
      <c r="A15" s="26">
        <v>2019</v>
      </c>
      <c r="B15" s="22" t="s">
        <v>11</v>
      </c>
      <c r="C15" s="23">
        <v>0</v>
      </c>
      <c r="D15" s="27">
        <v>1</v>
      </c>
      <c r="E15" s="27">
        <v>0</v>
      </c>
      <c r="F15" s="23">
        <v>0</v>
      </c>
      <c r="G15" s="23">
        <v>0</v>
      </c>
      <c r="H15" s="23">
        <v>0</v>
      </c>
      <c r="I15" s="134" t="s">
        <v>218</v>
      </c>
      <c r="J15" s="17" t="s">
        <v>212</v>
      </c>
      <c r="K15" s="24">
        <v>0</v>
      </c>
      <c r="L15" s="69">
        <v>0</v>
      </c>
      <c r="M15" s="116">
        <v>0</v>
      </c>
      <c r="N15" s="116">
        <v>635109.73864999996</v>
      </c>
    </row>
    <row r="16" spans="1:14" s="22" customFormat="1" x14ac:dyDescent="0.25">
      <c r="A16" s="26">
        <v>2019</v>
      </c>
      <c r="B16" s="22" t="s">
        <v>11</v>
      </c>
      <c r="C16" s="23">
        <v>0</v>
      </c>
      <c r="D16" s="23">
        <v>0</v>
      </c>
      <c r="E16" s="27">
        <v>1</v>
      </c>
      <c r="F16" s="23">
        <v>0</v>
      </c>
      <c r="G16" s="23">
        <v>0</v>
      </c>
      <c r="H16" s="23">
        <v>0</v>
      </c>
      <c r="I16" s="23" t="s">
        <v>217</v>
      </c>
      <c r="J16" s="13" t="s">
        <v>220</v>
      </c>
      <c r="K16" s="24">
        <v>11000</v>
      </c>
      <c r="L16" s="69">
        <v>8152.4896799999997</v>
      </c>
      <c r="M16" s="116">
        <v>2562.2577700000002</v>
      </c>
      <c r="N16" s="116">
        <v>713095.0812270001</v>
      </c>
    </row>
    <row r="17" spans="1:14" s="22" customFormat="1" x14ac:dyDescent="0.25">
      <c r="A17" s="26">
        <v>2019</v>
      </c>
      <c r="B17" s="22" t="s">
        <v>11</v>
      </c>
      <c r="C17" s="23">
        <v>0</v>
      </c>
      <c r="D17" s="23">
        <v>0</v>
      </c>
      <c r="E17" s="27">
        <v>1</v>
      </c>
      <c r="F17" s="23">
        <v>0</v>
      </c>
      <c r="G17" s="23">
        <v>0</v>
      </c>
      <c r="H17" s="23">
        <v>0</v>
      </c>
      <c r="I17" s="23" t="s">
        <v>217</v>
      </c>
      <c r="J17" s="13" t="s">
        <v>221</v>
      </c>
      <c r="K17" s="24">
        <v>230000</v>
      </c>
      <c r="L17" s="69">
        <v>80000</v>
      </c>
      <c r="M17" s="116">
        <v>29513.49166</v>
      </c>
      <c r="N17" s="116">
        <v>12374409.451959999</v>
      </c>
    </row>
    <row r="18" spans="1:14" s="22" customFormat="1" x14ac:dyDescent="0.25">
      <c r="A18" s="26">
        <v>2019</v>
      </c>
      <c r="B18" s="22" t="s">
        <v>11</v>
      </c>
      <c r="C18" s="23">
        <v>0</v>
      </c>
      <c r="D18" s="23">
        <v>0</v>
      </c>
      <c r="E18" s="27">
        <v>1</v>
      </c>
      <c r="F18" s="23">
        <v>0</v>
      </c>
      <c r="G18" s="23">
        <v>0</v>
      </c>
      <c r="H18" s="23">
        <v>0</v>
      </c>
      <c r="I18" s="134" t="s">
        <v>219</v>
      </c>
      <c r="J18" s="24" t="s">
        <v>70</v>
      </c>
      <c r="K18" s="24">
        <v>1111.4456600000001</v>
      </c>
      <c r="L18" s="69">
        <v>1870.83683</v>
      </c>
      <c r="M18" s="116">
        <v>565.99832000000015</v>
      </c>
      <c r="N18" s="116">
        <v>303806.34632000001</v>
      </c>
    </row>
    <row r="19" spans="1:14" s="22" customFormat="1" x14ac:dyDescent="0.25">
      <c r="A19" s="26">
        <v>2019</v>
      </c>
      <c r="B19" s="22" t="s">
        <v>11</v>
      </c>
      <c r="C19" s="23">
        <v>0</v>
      </c>
      <c r="D19" s="23">
        <v>0</v>
      </c>
      <c r="E19" s="27">
        <v>1</v>
      </c>
      <c r="F19" s="23">
        <v>0</v>
      </c>
      <c r="G19" s="23">
        <v>0</v>
      </c>
      <c r="H19" s="23">
        <v>0</v>
      </c>
      <c r="I19" s="134" t="s">
        <v>218</v>
      </c>
      <c r="J19" s="31" t="s">
        <v>192</v>
      </c>
      <c r="K19" s="24">
        <v>0</v>
      </c>
      <c r="L19" s="69">
        <v>0</v>
      </c>
      <c r="M19" s="116">
        <v>0</v>
      </c>
      <c r="N19" s="116">
        <v>1995701.6992799998</v>
      </c>
    </row>
    <row r="20" spans="1:14" s="22" customFormat="1" x14ac:dyDescent="0.25">
      <c r="A20" s="26">
        <v>2019</v>
      </c>
      <c r="B20" s="22" t="s">
        <v>11</v>
      </c>
      <c r="C20" s="23">
        <v>0</v>
      </c>
      <c r="D20" s="23">
        <v>0</v>
      </c>
      <c r="E20" s="27">
        <v>1</v>
      </c>
      <c r="F20" s="23">
        <v>0</v>
      </c>
      <c r="G20" s="23">
        <v>0</v>
      </c>
      <c r="H20" s="23">
        <v>0</v>
      </c>
      <c r="I20" s="134" t="s">
        <v>218</v>
      </c>
      <c r="J20" s="17" t="s">
        <v>212</v>
      </c>
      <c r="K20" s="24">
        <v>0</v>
      </c>
      <c r="L20" s="35">
        <v>0</v>
      </c>
      <c r="M20" s="110">
        <v>0</v>
      </c>
      <c r="N20" s="110">
        <v>635109.73864999996</v>
      </c>
    </row>
    <row r="21" spans="1:14" s="22" customFormat="1" x14ac:dyDescent="0.25">
      <c r="A21" s="26">
        <v>2019</v>
      </c>
      <c r="B21" s="22" t="s">
        <v>11</v>
      </c>
      <c r="C21" s="23">
        <v>0</v>
      </c>
      <c r="D21" s="23">
        <v>0</v>
      </c>
      <c r="E21" s="23">
        <v>0</v>
      </c>
      <c r="F21" s="27">
        <v>1</v>
      </c>
      <c r="G21" s="23">
        <v>0</v>
      </c>
      <c r="H21" s="23">
        <v>0</v>
      </c>
      <c r="I21" s="23" t="s">
        <v>217</v>
      </c>
      <c r="J21" s="13" t="s">
        <v>220</v>
      </c>
      <c r="K21" s="24">
        <v>11000</v>
      </c>
      <c r="L21" s="69">
        <v>8152.4896799999997</v>
      </c>
      <c r="M21" s="116">
        <v>2562.2577700000002</v>
      </c>
      <c r="N21" s="116">
        <v>713095.0812270001</v>
      </c>
    </row>
    <row r="22" spans="1:14" s="22" customFormat="1" x14ac:dyDescent="0.25">
      <c r="A22" s="26">
        <v>2019</v>
      </c>
      <c r="B22" s="22" t="s">
        <v>11</v>
      </c>
      <c r="C22" s="23">
        <v>0</v>
      </c>
      <c r="D22" s="23">
        <v>0</v>
      </c>
      <c r="E22" s="23">
        <v>0</v>
      </c>
      <c r="F22" s="27">
        <v>1</v>
      </c>
      <c r="G22" s="23">
        <v>0</v>
      </c>
      <c r="H22" s="23">
        <v>0</v>
      </c>
      <c r="I22" s="134" t="s">
        <v>218</v>
      </c>
      <c r="J22" s="31" t="s">
        <v>192</v>
      </c>
      <c r="K22" s="24">
        <v>0</v>
      </c>
      <c r="L22" s="69">
        <v>0</v>
      </c>
      <c r="M22" s="116">
        <v>0</v>
      </c>
      <c r="N22" s="116">
        <v>911320.98541999992</v>
      </c>
    </row>
    <row r="23" spans="1:14" s="22" customFormat="1" x14ac:dyDescent="0.25">
      <c r="A23" s="26">
        <v>2019</v>
      </c>
      <c r="B23" s="22" t="s">
        <v>11</v>
      </c>
      <c r="C23" s="23">
        <v>0</v>
      </c>
      <c r="D23" s="23">
        <v>0</v>
      </c>
      <c r="E23" s="23">
        <v>0</v>
      </c>
      <c r="F23" s="23">
        <v>0</v>
      </c>
      <c r="G23" s="27">
        <v>1</v>
      </c>
      <c r="H23" s="23">
        <v>0</v>
      </c>
      <c r="I23" s="23" t="s">
        <v>217</v>
      </c>
      <c r="J23" s="13" t="s">
        <v>220</v>
      </c>
      <c r="K23" s="24">
        <v>11000</v>
      </c>
      <c r="L23" s="69">
        <v>8152.4896799999997</v>
      </c>
      <c r="M23" s="69">
        <v>2562.2577700000002</v>
      </c>
      <c r="N23" s="69">
        <v>713095.0812270001</v>
      </c>
    </row>
    <row r="24" spans="1:14" s="22" customFormat="1" x14ac:dyDescent="0.25">
      <c r="A24" s="26">
        <v>2019</v>
      </c>
      <c r="B24" s="22" t="s">
        <v>11</v>
      </c>
      <c r="C24" s="23">
        <v>0</v>
      </c>
      <c r="D24" s="23">
        <v>0</v>
      </c>
      <c r="E24" s="23">
        <v>0</v>
      </c>
      <c r="F24" s="23">
        <v>0</v>
      </c>
      <c r="G24" s="27">
        <v>1</v>
      </c>
      <c r="H24" s="23">
        <v>0</v>
      </c>
      <c r="I24" s="23" t="s">
        <v>217</v>
      </c>
      <c r="J24" s="13" t="s">
        <v>221</v>
      </c>
      <c r="K24" s="24">
        <v>80000</v>
      </c>
      <c r="L24" s="35">
        <v>80000</v>
      </c>
      <c r="M24" s="35">
        <v>5411.9702699999998</v>
      </c>
      <c r="N24" s="35">
        <v>4660486.8281400008</v>
      </c>
    </row>
    <row r="25" spans="1:14" s="22" customFormat="1" x14ac:dyDescent="0.25">
      <c r="A25" s="26">
        <v>2019</v>
      </c>
      <c r="B25" s="22" t="s">
        <v>11</v>
      </c>
      <c r="C25" s="23">
        <v>0</v>
      </c>
      <c r="D25" s="23">
        <v>0</v>
      </c>
      <c r="E25" s="23">
        <v>0</v>
      </c>
      <c r="F25" s="23">
        <v>0</v>
      </c>
      <c r="G25" s="27">
        <v>1</v>
      </c>
      <c r="H25" s="23">
        <v>0</v>
      </c>
      <c r="I25" s="134" t="s">
        <v>218</v>
      </c>
      <c r="J25" s="31" t="s">
        <v>192</v>
      </c>
      <c r="K25" s="24">
        <v>0</v>
      </c>
      <c r="L25" s="69">
        <v>0</v>
      </c>
      <c r="M25" s="69">
        <v>0</v>
      </c>
      <c r="N25" s="69">
        <v>1228423.7381</v>
      </c>
    </row>
    <row r="26" spans="1:14" s="22" customFormat="1" x14ac:dyDescent="0.25">
      <c r="A26" s="26">
        <v>2019</v>
      </c>
      <c r="B26" s="22" t="s">
        <v>11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7">
        <v>1</v>
      </c>
      <c r="I26" s="23" t="s">
        <v>217</v>
      </c>
      <c r="J26" s="13" t="s">
        <v>220</v>
      </c>
      <c r="K26" s="24">
        <v>11000</v>
      </c>
      <c r="L26" s="69">
        <v>8152.4896799999997</v>
      </c>
      <c r="M26" s="69">
        <v>2562.2577700000002</v>
      </c>
      <c r="N26" s="69">
        <v>713095.0812270001</v>
      </c>
    </row>
    <row r="27" spans="1:14" s="22" customFormat="1" x14ac:dyDescent="0.25">
      <c r="A27" s="26">
        <v>2019</v>
      </c>
      <c r="B27" s="22" t="s">
        <v>11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7">
        <v>1</v>
      </c>
      <c r="I27" s="23" t="s">
        <v>217</v>
      </c>
      <c r="J27" s="13" t="s">
        <v>221</v>
      </c>
      <c r="K27" s="24">
        <v>230000</v>
      </c>
      <c r="L27" s="35">
        <v>80000</v>
      </c>
      <c r="M27" s="35">
        <v>29321.479309999999</v>
      </c>
      <c r="N27" s="35">
        <v>12354469.34302</v>
      </c>
    </row>
    <row r="28" spans="1:14" s="22" customFormat="1" x14ac:dyDescent="0.25">
      <c r="A28" s="26">
        <v>2019</v>
      </c>
      <c r="B28" s="22" t="s">
        <v>11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7">
        <v>1</v>
      </c>
      <c r="I28" s="134" t="s">
        <v>219</v>
      </c>
      <c r="J28" s="24" t="s">
        <v>70</v>
      </c>
      <c r="K28" s="24">
        <v>15159.77319</v>
      </c>
      <c r="L28" s="69">
        <v>16436.592970000002</v>
      </c>
      <c r="M28" s="69">
        <v>6539.4285599999948</v>
      </c>
      <c r="N28" s="69">
        <v>1273768.06253</v>
      </c>
    </row>
    <row r="29" spans="1:14" s="22" customFormat="1" x14ac:dyDescent="0.25">
      <c r="A29" s="26">
        <v>2019</v>
      </c>
      <c r="B29" s="22" t="s">
        <v>11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7">
        <v>1</v>
      </c>
      <c r="I29" s="134" t="s">
        <v>218</v>
      </c>
      <c r="J29" s="31" t="s">
        <v>192</v>
      </c>
      <c r="K29" s="24">
        <v>0</v>
      </c>
      <c r="L29" s="69">
        <v>0</v>
      </c>
      <c r="M29" s="69">
        <v>0</v>
      </c>
      <c r="N29" s="69">
        <v>1740736.0887799999</v>
      </c>
    </row>
    <row r="30" spans="1:14" s="22" customFormat="1" x14ac:dyDescent="0.25">
      <c r="A30" s="26">
        <v>2019</v>
      </c>
      <c r="B30" s="22" t="s">
        <v>11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7">
        <v>1</v>
      </c>
      <c r="I30" s="134" t="s">
        <v>218</v>
      </c>
      <c r="J30" s="17" t="s">
        <v>212</v>
      </c>
      <c r="K30" s="24">
        <v>0</v>
      </c>
      <c r="L30" s="69">
        <v>0</v>
      </c>
      <c r="M30" s="69">
        <v>0</v>
      </c>
      <c r="N30" s="69">
        <v>635109.73864999996</v>
      </c>
    </row>
    <row r="31" spans="1:14" s="22" customFormat="1" x14ac:dyDescent="0.25">
      <c r="A31" s="26">
        <v>2019</v>
      </c>
      <c r="B31" s="22" t="s">
        <v>41</v>
      </c>
      <c r="C31" s="27">
        <v>1</v>
      </c>
      <c r="D31" s="27">
        <v>0</v>
      </c>
      <c r="E31" s="27">
        <v>0</v>
      </c>
      <c r="F31" s="23">
        <v>0</v>
      </c>
      <c r="G31" s="23">
        <v>0</v>
      </c>
      <c r="H31" s="23">
        <v>0</v>
      </c>
      <c r="I31" s="23" t="s">
        <v>217</v>
      </c>
      <c r="J31" s="13" t="s">
        <v>220</v>
      </c>
      <c r="K31" s="24">
        <v>3070</v>
      </c>
      <c r="L31" s="69">
        <v>1453.7761699999999</v>
      </c>
      <c r="M31" s="69">
        <v>2861.5232100000003</v>
      </c>
      <c r="N31" s="69">
        <v>714711.30505700014</v>
      </c>
    </row>
    <row r="32" spans="1:14" s="22" customFormat="1" x14ac:dyDescent="0.25">
      <c r="A32" s="26">
        <v>2019</v>
      </c>
      <c r="B32" s="22" t="s">
        <v>41</v>
      </c>
      <c r="C32" s="27">
        <v>1</v>
      </c>
      <c r="D32" s="27">
        <v>0</v>
      </c>
      <c r="E32" s="27">
        <v>0</v>
      </c>
      <c r="F32" s="23">
        <v>0</v>
      </c>
      <c r="G32" s="23">
        <v>0</v>
      </c>
      <c r="H32" s="23">
        <v>0</v>
      </c>
      <c r="I32" s="23" t="s">
        <v>217</v>
      </c>
      <c r="J32" s="13" t="s">
        <v>221</v>
      </c>
      <c r="K32" s="24">
        <v>0</v>
      </c>
      <c r="L32" s="69">
        <v>0</v>
      </c>
      <c r="M32" s="69">
        <v>60738.482640000002</v>
      </c>
      <c r="N32" s="69">
        <v>12374409.451960001</v>
      </c>
    </row>
    <row r="33" spans="1:14" s="22" customFormat="1" x14ac:dyDescent="0.25">
      <c r="A33" s="26">
        <v>2019</v>
      </c>
      <c r="B33" s="22" t="s">
        <v>41</v>
      </c>
      <c r="C33" s="27">
        <v>1</v>
      </c>
      <c r="D33" s="27">
        <v>0</v>
      </c>
      <c r="E33" s="27">
        <v>0</v>
      </c>
      <c r="F33" s="23">
        <v>0</v>
      </c>
      <c r="G33" s="23">
        <v>0</v>
      </c>
      <c r="H33" s="23">
        <v>0</v>
      </c>
      <c r="I33" s="134" t="s">
        <v>219</v>
      </c>
      <c r="J33" s="24" t="s">
        <v>70</v>
      </c>
      <c r="K33" s="24">
        <v>9571.354440000001</v>
      </c>
      <c r="L33" s="69">
        <v>20890.291539999998</v>
      </c>
      <c r="M33" s="69">
        <v>6999.4084399999992</v>
      </c>
      <c r="N33" s="69">
        <v>1400092.16567</v>
      </c>
    </row>
    <row r="34" spans="1:14" s="22" customFormat="1" x14ac:dyDescent="0.25">
      <c r="A34" s="26">
        <v>2019</v>
      </c>
      <c r="B34" s="22" t="s">
        <v>41</v>
      </c>
      <c r="C34" s="27">
        <v>1</v>
      </c>
      <c r="D34" s="27">
        <v>0</v>
      </c>
      <c r="E34" s="27">
        <v>0</v>
      </c>
      <c r="F34" s="23">
        <v>0</v>
      </c>
      <c r="G34" s="23">
        <v>0</v>
      </c>
      <c r="H34" s="23">
        <v>0</v>
      </c>
      <c r="I34" s="134" t="s">
        <v>218</v>
      </c>
      <c r="J34" s="31" t="s">
        <v>192</v>
      </c>
      <c r="K34" s="24">
        <v>0</v>
      </c>
      <c r="L34" s="69">
        <v>0</v>
      </c>
      <c r="M34" s="69">
        <v>0</v>
      </c>
      <c r="N34" s="69">
        <v>1694797.9527100003</v>
      </c>
    </row>
    <row r="35" spans="1:14" s="22" customFormat="1" x14ac:dyDescent="0.25">
      <c r="A35" s="26">
        <v>2019</v>
      </c>
      <c r="B35" s="22" t="s">
        <v>41</v>
      </c>
      <c r="C35" s="27">
        <v>1</v>
      </c>
      <c r="D35" s="27">
        <v>0</v>
      </c>
      <c r="E35" s="27">
        <v>0</v>
      </c>
      <c r="F35" s="23">
        <v>0</v>
      </c>
      <c r="G35" s="23">
        <v>0</v>
      </c>
      <c r="H35" s="23">
        <v>0</v>
      </c>
      <c r="I35" s="134" t="s">
        <v>218</v>
      </c>
      <c r="J35" s="17" t="s">
        <v>212</v>
      </c>
      <c r="K35" s="24">
        <v>0</v>
      </c>
      <c r="L35" s="69">
        <v>0</v>
      </c>
      <c r="M35" s="69">
        <v>0</v>
      </c>
      <c r="N35" s="69">
        <v>635109.73864999996</v>
      </c>
    </row>
    <row r="36" spans="1:14" s="22" customFormat="1" x14ac:dyDescent="0.25">
      <c r="A36" s="26">
        <v>2019</v>
      </c>
      <c r="B36" s="22" t="s">
        <v>41</v>
      </c>
      <c r="C36" s="23">
        <v>0</v>
      </c>
      <c r="D36" s="27">
        <v>1</v>
      </c>
      <c r="E36" s="27">
        <v>0</v>
      </c>
      <c r="F36" s="23">
        <v>0</v>
      </c>
      <c r="G36" s="23">
        <v>0</v>
      </c>
      <c r="H36" s="23">
        <v>0</v>
      </c>
      <c r="I36" s="23" t="s">
        <v>217</v>
      </c>
      <c r="J36" s="13" t="s">
        <v>220</v>
      </c>
      <c r="K36" s="24">
        <v>3070</v>
      </c>
      <c r="L36" s="69">
        <v>1453.7761699999999</v>
      </c>
      <c r="M36" s="69">
        <v>2861.5232100000003</v>
      </c>
      <c r="N36" s="69">
        <v>714711.30505700014</v>
      </c>
    </row>
    <row r="37" spans="1:14" s="22" customFormat="1" x14ac:dyDescent="0.25">
      <c r="A37" s="26">
        <v>2019</v>
      </c>
      <c r="B37" s="22" t="s">
        <v>41</v>
      </c>
      <c r="C37" s="23">
        <v>0</v>
      </c>
      <c r="D37" s="27">
        <v>1</v>
      </c>
      <c r="E37" s="27">
        <v>0</v>
      </c>
      <c r="F37" s="23">
        <v>0</v>
      </c>
      <c r="G37" s="23">
        <v>0</v>
      </c>
      <c r="H37" s="23">
        <v>0</v>
      </c>
      <c r="I37" s="23" t="s">
        <v>217</v>
      </c>
      <c r="J37" s="13" t="s">
        <v>221</v>
      </c>
      <c r="K37" s="24">
        <v>0</v>
      </c>
      <c r="L37" s="35">
        <v>0</v>
      </c>
      <c r="M37" s="35">
        <v>60738.482640000002</v>
      </c>
      <c r="N37" s="35">
        <v>12374409.451960001</v>
      </c>
    </row>
    <row r="38" spans="1:14" s="22" customFormat="1" x14ac:dyDescent="0.25">
      <c r="A38" s="26">
        <v>2019</v>
      </c>
      <c r="B38" s="22" t="s">
        <v>41</v>
      </c>
      <c r="C38" s="23">
        <v>0</v>
      </c>
      <c r="D38" s="27">
        <v>1</v>
      </c>
      <c r="E38" s="27">
        <v>0</v>
      </c>
      <c r="F38" s="23">
        <v>0</v>
      </c>
      <c r="G38" s="23">
        <v>0</v>
      </c>
      <c r="H38" s="23">
        <v>0</v>
      </c>
      <c r="I38" s="134" t="s">
        <v>219</v>
      </c>
      <c r="J38" s="24" t="s">
        <v>70</v>
      </c>
      <c r="K38" s="24">
        <v>9571.354440000001</v>
      </c>
      <c r="L38" s="69">
        <v>20890.291539999998</v>
      </c>
      <c r="M38" s="69">
        <v>6999.4084399999992</v>
      </c>
      <c r="N38" s="69">
        <v>1400092.16567</v>
      </c>
    </row>
    <row r="39" spans="1:14" s="22" customFormat="1" x14ac:dyDescent="0.25">
      <c r="A39" s="26">
        <v>2019</v>
      </c>
      <c r="B39" s="22" t="s">
        <v>41</v>
      </c>
      <c r="C39" s="23">
        <v>0</v>
      </c>
      <c r="D39" s="27">
        <v>1</v>
      </c>
      <c r="E39" s="27">
        <v>0</v>
      </c>
      <c r="F39" s="23">
        <v>0</v>
      </c>
      <c r="G39" s="23">
        <v>0</v>
      </c>
      <c r="H39" s="23">
        <v>0</v>
      </c>
      <c r="I39" s="134" t="s">
        <v>218</v>
      </c>
      <c r="J39" s="31" t="s">
        <v>192</v>
      </c>
      <c r="K39" s="24">
        <v>0</v>
      </c>
      <c r="L39" s="69">
        <v>0</v>
      </c>
      <c r="M39" s="69">
        <v>0</v>
      </c>
      <c r="N39" s="69">
        <v>1694797.9527100003</v>
      </c>
    </row>
    <row r="40" spans="1:14" s="22" customFormat="1" x14ac:dyDescent="0.25">
      <c r="A40" s="26">
        <v>2019</v>
      </c>
      <c r="B40" s="22" t="s">
        <v>41</v>
      </c>
      <c r="C40" s="23">
        <v>0</v>
      </c>
      <c r="D40" s="27">
        <v>1</v>
      </c>
      <c r="E40" s="27">
        <v>0</v>
      </c>
      <c r="F40" s="23">
        <v>0</v>
      </c>
      <c r="G40" s="23">
        <v>0</v>
      </c>
      <c r="H40" s="23">
        <v>0</v>
      </c>
      <c r="I40" s="134" t="s">
        <v>218</v>
      </c>
      <c r="J40" s="17" t="s">
        <v>212</v>
      </c>
      <c r="K40" s="24">
        <v>0</v>
      </c>
      <c r="L40" s="35">
        <v>0</v>
      </c>
      <c r="M40" s="35">
        <v>0</v>
      </c>
      <c r="N40" s="35">
        <v>635109.73864999996</v>
      </c>
    </row>
    <row r="41" spans="1:14" s="22" customFormat="1" x14ac:dyDescent="0.25">
      <c r="A41" s="26">
        <v>2019</v>
      </c>
      <c r="B41" s="22" t="s">
        <v>41</v>
      </c>
      <c r="C41" s="23">
        <v>0</v>
      </c>
      <c r="D41" s="23">
        <v>0</v>
      </c>
      <c r="E41" s="27">
        <v>1</v>
      </c>
      <c r="F41" s="23">
        <v>0</v>
      </c>
      <c r="G41" s="23">
        <v>0</v>
      </c>
      <c r="H41" s="23">
        <v>0</v>
      </c>
      <c r="I41" s="23" t="s">
        <v>217</v>
      </c>
      <c r="J41" s="13" t="s">
        <v>220</v>
      </c>
      <c r="K41" s="24">
        <v>3070</v>
      </c>
      <c r="L41" s="69">
        <v>1453.7761699999999</v>
      </c>
      <c r="M41" s="69">
        <v>2861.5232100000003</v>
      </c>
      <c r="N41" s="69">
        <v>714711.30505700014</v>
      </c>
    </row>
    <row r="42" spans="1:14" s="22" customFormat="1" x14ac:dyDescent="0.25">
      <c r="A42" s="26">
        <v>2019</v>
      </c>
      <c r="B42" s="22" t="s">
        <v>41</v>
      </c>
      <c r="C42" s="23">
        <v>0</v>
      </c>
      <c r="D42" s="23">
        <v>0</v>
      </c>
      <c r="E42" s="27">
        <v>1</v>
      </c>
      <c r="F42" s="23">
        <v>0</v>
      </c>
      <c r="G42" s="23">
        <v>0</v>
      </c>
      <c r="H42" s="23">
        <v>0</v>
      </c>
      <c r="I42" s="23" t="s">
        <v>217</v>
      </c>
      <c r="J42" s="13" t="s">
        <v>221</v>
      </c>
      <c r="K42" s="24">
        <v>0</v>
      </c>
      <c r="L42" s="69">
        <v>0</v>
      </c>
      <c r="M42" s="69">
        <v>60738.482640000002</v>
      </c>
      <c r="N42" s="69">
        <v>12374409.451960001</v>
      </c>
    </row>
    <row r="43" spans="1:14" s="22" customFormat="1" x14ac:dyDescent="0.25">
      <c r="A43" s="26">
        <v>2019</v>
      </c>
      <c r="B43" s="22" t="s">
        <v>41</v>
      </c>
      <c r="C43" s="23">
        <v>0</v>
      </c>
      <c r="D43" s="23">
        <v>0</v>
      </c>
      <c r="E43" s="27">
        <v>1</v>
      </c>
      <c r="F43" s="23">
        <v>0</v>
      </c>
      <c r="G43" s="23">
        <v>0</v>
      </c>
      <c r="H43" s="23">
        <v>0</v>
      </c>
      <c r="I43" s="134" t="s">
        <v>219</v>
      </c>
      <c r="J43" s="24" t="s">
        <v>70</v>
      </c>
      <c r="K43" s="24">
        <v>471.07644999999997</v>
      </c>
      <c r="L43" s="69">
        <v>6120.0298299999995</v>
      </c>
      <c r="M43" s="69">
        <v>1144.8813399999999</v>
      </c>
      <c r="N43" s="69">
        <v>297762.44952000002</v>
      </c>
    </row>
    <row r="44" spans="1:14" s="22" customFormat="1" x14ac:dyDescent="0.25">
      <c r="A44" s="26">
        <v>2019</v>
      </c>
      <c r="B44" s="22" t="s">
        <v>41</v>
      </c>
      <c r="C44" s="23">
        <v>0</v>
      </c>
      <c r="D44" s="23">
        <v>0</v>
      </c>
      <c r="E44" s="27">
        <v>1</v>
      </c>
      <c r="F44" s="23">
        <v>0</v>
      </c>
      <c r="G44" s="23">
        <v>0</v>
      </c>
      <c r="H44" s="23">
        <v>0</v>
      </c>
      <c r="I44" s="134" t="s">
        <v>218</v>
      </c>
      <c r="J44" s="31" t="s">
        <v>192</v>
      </c>
      <c r="K44" s="24">
        <v>0</v>
      </c>
      <c r="L44" s="35">
        <v>0</v>
      </c>
      <c r="M44" s="35">
        <v>0</v>
      </c>
      <c r="N44" s="35">
        <v>1694797.9527100003</v>
      </c>
    </row>
    <row r="45" spans="1:14" s="22" customFormat="1" x14ac:dyDescent="0.25">
      <c r="A45" s="26">
        <v>2019</v>
      </c>
      <c r="B45" s="22" t="s">
        <v>41</v>
      </c>
      <c r="C45" s="23">
        <v>0</v>
      </c>
      <c r="D45" s="23">
        <v>0</v>
      </c>
      <c r="E45" s="27">
        <v>1</v>
      </c>
      <c r="F45" s="23">
        <v>0</v>
      </c>
      <c r="G45" s="23">
        <v>0</v>
      </c>
      <c r="H45" s="23">
        <v>0</v>
      </c>
      <c r="I45" s="134" t="s">
        <v>218</v>
      </c>
      <c r="J45" s="17" t="s">
        <v>212</v>
      </c>
      <c r="K45" s="24">
        <v>0</v>
      </c>
      <c r="L45" s="69">
        <v>0</v>
      </c>
      <c r="M45" s="69">
        <v>0</v>
      </c>
      <c r="N45" s="69">
        <v>635109.73864999996</v>
      </c>
    </row>
    <row r="46" spans="1:14" s="22" customFormat="1" x14ac:dyDescent="0.25">
      <c r="A46" s="26">
        <v>2019</v>
      </c>
      <c r="B46" s="22" t="s">
        <v>41</v>
      </c>
      <c r="C46" s="23">
        <v>0</v>
      </c>
      <c r="D46" s="23">
        <v>0</v>
      </c>
      <c r="E46" s="23">
        <v>0</v>
      </c>
      <c r="F46" s="27">
        <v>1</v>
      </c>
      <c r="G46" s="23">
        <v>0</v>
      </c>
      <c r="H46" s="23">
        <v>0</v>
      </c>
      <c r="I46" s="23" t="s">
        <v>217</v>
      </c>
      <c r="J46" s="13" t="s">
        <v>220</v>
      </c>
      <c r="K46" s="24">
        <v>3070</v>
      </c>
      <c r="L46" s="69">
        <v>1453.7761699999999</v>
      </c>
      <c r="M46" s="69">
        <v>2861.5232100000003</v>
      </c>
      <c r="N46" s="69">
        <v>714711.30505700014</v>
      </c>
    </row>
    <row r="47" spans="1:14" s="22" customFormat="1" x14ac:dyDescent="0.25">
      <c r="A47" s="26">
        <v>2019</v>
      </c>
      <c r="B47" s="22" t="s">
        <v>41</v>
      </c>
      <c r="C47" s="23">
        <v>0</v>
      </c>
      <c r="D47" s="23">
        <v>0</v>
      </c>
      <c r="E47" s="23">
        <v>0</v>
      </c>
      <c r="F47" s="27">
        <v>1</v>
      </c>
      <c r="G47" s="23">
        <v>0</v>
      </c>
      <c r="H47" s="23">
        <v>0</v>
      </c>
      <c r="I47" s="134" t="s">
        <v>218</v>
      </c>
      <c r="J47" s="31" t="s">
        <v>192</v>
      </c>
      <c r="K47" s="24">
        <v>0</v>
      </c>
      <c r="L47" s="69">
        <v>0</v>
      </c>
      <c r="M47" s="69">
        <v>0</v>
      </c>
      <c r="N47" s="69">
        <v>694371.88462999999</v>
      </c>
    </row>
    <row r="48" spans="1:14" s="22" customFormat="1" x14ac:dyDescent="0.25">
      <c r="A48" s="26">
        <v>2019</v>
      </c>
      <c r="B48" s="22" t="s">
        <v>41</v>
      </c>
      <c r="C48" s="23">
        <v>0</v>
      </c>
      <c r="D48" s="23">
        <v>0</v>
      </c>
      <c r="E48" s="23">
        <v>0</v>
      </c>
      <c r="F48" s="23">
        <v>0</v>
      </c>
      <c r="G48" s="27">
        <v>1</v>
      </c>
      <c r="H48" s="23">
        <v>0</v>
      </c>
      <c r="I48" s="23" t="s">
        <v>217</v>
      </c>
      <c r="J48" s="13" t="s">
        <v>220</v>
      </c>
      <c r="K48" s="24">
        <v>3070</v>
      </c>
      <c r="L48" s="69">
        <v>1453.7761699999999</v>
      </c>
      <c r="M48" s="69">
        <v>2861.5232100000003</v>
      </c>
      <c r="N48" s="69">
        <v>714711.30505700014</v>
      </c>
    </row>
    <row r="49" spans="1:14" s="22" customFormat="1" x14ac:dyDescent="0.25">
      <c r="A49" s="26">
        <v>2019</v>
      </c>
      <c r="B49" s="22" t="s">
        <v>41</v>
      </c>
      <c r="C49" s="23">
        <v>0</v>
      </c>
      <c r="D49" s="23">
        <v>0</v>
      </c>
      <c r="E49" s="23">
        <v>0</v>
      </c>
      <c r="F49" s="23">
        <v>0</v>
      </c>
      <c r="G49" s="27">
        <v>1</v>
      </c>
      <c r="H49" s="23">
        <v>0</v>
      </c>
      <c r="I49" s="23" t="s">
        <v>217</v>
      </c>
      <c r="J49" s="13" t="s">
        <v>221</v>
      </c>
      <c r="K49" s="24">
        <v>0</v>
      </c>
      <c r="L49" s="35">
        <v>0</v>
      </c>
      <c r="M49" s="35">
        <v>26249.058250000002</v>
      </c>
      <c r="N49" s="35">
        <v>4660486.8281400008</v>
      </c>
    </row>
    <row r="50" spans="1:14" s="22" customFormat="1" x14ac:dyDescent="0.25">
      <c r="A50" s="26">
        <v>2019</v>
      </c>
      <c r="B50" s="22" t="s">
        <v>41</v>
      </c>
      <c r="C50" s="23">
        <v>0</v>
      </c>
      <c r="D50" s="23">
        <v>0</v>
      </c>
      <c r="E50" s="23">
        <v>0</v>
      </c>
      <c r="F50" s="23">
        <v>0</v>
      </c>
      <c r="G50" s="27">
        <v>1</v>
      </c>
      <c r="H50" s="23">
        <v>0</v>
      </c>
      <c r="I50" s="134" t="s">
        <v>218</v>
      </c>
      <c r="J50" s="31" t="s">
        <v>192</v>
      </c>
      <c r="K50" s="24">
        <v>0</v>
      </c>
      <c r="L50" s="69">
        <v>0</v>
      </c>
      <c r="M50" s="69">
        <v>0</v>
      </c>
      <c r="N50" s="69">
        <v>979957.07305999997</v>
      </c>
    </row>
    <row r="51" spans="1:14" s="22" customFormat="1" x14ac:dyDescent="0.25">
      <c r="A51" s="26">
        <v>2019</v>
      </c>
      <c r="B51" s="22" t="s">
        <v>41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7">
        <v>1</v>
      </c>
      <c r="I51" s="23" t="s">
        <v>217</v>
      </c>
      <c r="J51" s="13" t="s">
        <v>220</v>
      </c>
      <c r="K51" s="24">
        <v>3070</v>
      </c>
      <c r="L51" s="69">
        <v>1453.7761699999999</v>
      </c>
      <c r="M51" s="69">
        <v>2861.5232100000003</v>
      </c>
      <c r="N51" s="69">
        <v>714711.30505700014</v>
      </c>
    </row>
    <row r="52" spans="1:14" s="22" customFormat="1" x14ac:dyDescent="0.25">
      <c r="A52" s="26">
        <v>2019</v>
      </c>
      <c r="B52" s="22" t="s">
        <v>41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7">
        <v>1</v>
      </c>
      <c r="I52" s="23" t="s">
        <v>217</v>
      </c>
      <c r="J52" s="13" t="s">
        <v>221</v>
      </c>
      <c r="K52" s="24">
        <v>0</v>
      </c>
      <c r="L52" s="69">
        <v>0</v>
      </c>
      <c r="M52" s="69">
        <v>60383.681770000003</v>
      </c>
      <c r="N52" s="69">
        <v>12354469.343020001</v>
      </c>
    </row>
    <row r="53" spans="1:14" s="22" customFormat="1" x14ac:dyDescent="0.25">
      <c r="A53" s="26">
        <v>2019</v>
      </c>
      <c r="B53" s="22" t="s">
        <v>41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7">
        <v>1</v>
      </c>
      <c r="I53" s="134" t="s">
        <v>219</v>
      </c>
      <c r="J53" s="24" t="s">
        <v>70</v>
      </c>
      <c r="K53" s="24">
        <v>9100.2779900000005</v>
      </c>
      <c r="L53" s="69">
        <v>14821.64266</v>
      </c>
      <c r="M53" s="69">
        <v>5856.1727099999998</v>
      </c>
      <c r="N53" s="69">
        <v>1266172.98707</v>
      </c>
    </row>
    <row r="54" spans="1:14" s="22" customFormat="1" x14ac:dyDescent="0.25">
      <c r="A54" s="26">
        <v>2019</v>
      </c>
      <c r="B54" s="22" t="s">
        <v>41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7">
        <v>1</v>
      </c>
      <c r="I54" s="134" t="s">
        <v>218</v>
      </c>
      <c r="J54" s="31" t="s">
        <v>192</v>
      </c>
      <c r="K54" s="24">
        <v>0</v>
      </c>
      <c r="L54" s="69">
        <v>0</v>
      </c>
      <c r="M54" s="69">
        <v>0</v>
      </c>
      <c r="N54" s="69">
        <v>1452558.6996400002</v>
      </c>
    </row>
    <row r="55" spans="1:14" s="22" customFormat="1" x14ac:dyDescent="0.25">
      <c r="A55" s="26">
        <v>2019</v>
      </c>
      <c r="B55" s="22" t="s">
        <v>41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7">
        <v>1</v>
      </c>
      <c r="I55" s="134" t="s">
        <v>218</v>
      </c>
      <c r="J55" s="17" t="s">
        <v>212</v>
      </c>
      <c r="K55" s="24">
        <v>0</v>
      </c>
      <c r="L55" s="69">
        <v>0</v>
      </c>
      <c r="M55" s="69">
        <v>0</v>
      </c>
      <c r="N55" s="69">
        <v>635109.73864999996</v>
      </c>
    </row>
    <row r="56" spans="1:14" s="22" customFormat="1" x14ac:dyDescent="0.25">
      <c r="A56" s="26">
        <v>2019</v>
      </c>
      <c r="B56" s="22" t="s">
        <v>42</v>
      </c>
      <c r="C56" s="27">
        <v>1</v>
      </c>
      <c r="D56" s="27">
        <v>0</v>
      </c>
      <c r="E56" s="27">
        <v>0</v>
      </c>
      <c r="F56" s="23">
        <v>0</v>
      </c>
      <c r="G56" s="23">
        <v>0</v>
      </c>
      <c r="H56" s="23">
        <v>0</v>
      </c>
      <c r="I56" s="23" t="s">
        <v>217</v>
      </c>
      <c r="J56" s="13" t="s">
        <v>220</v>
      </c>
      <c r="K56" s="24">
        <v>0</v>
      </c>
      <c r="L56" s="69">
        <v>2324.8762500000003</v>
      </c>
      <c r="M56" s="69">
        <v>3722.7964900000006</v>
      </c>
      <c r="N56" s="69">
        <v>712386.42881999991</v>
      </c>
    </row>
    <row r="57" spans="1:14" s="22" customFormat="1" x14ac:dyDescent="0.25">
      <c r="A57" s="26">
        <v>2019</v>
      </c>
      <c r="B57" s="22" t="s">
        <v>42</v>
      </c>
      <c r="C57" s="27">
        <v>1</v>
      </c>
      <c r="D57" s="27">
        <v>0</v>
      </c>
      <c r="E57" s="27">
        <v>0</v>
      </c>
      <c r="F57" s="23">
        <v>0</v>
      </c>
      <c r="G57" s="23">
        <v>0</v>
      </c>
      <c r="H57" s="23">
        <v>0</v>
      </c>
      <c r="I57" s="23" t="s">
        <v>217</v>
      </c>
      <c r="J57" s="13" t="s">
        <v>221</v>
      </c>
      <c r="K57" s="24">
        <v>370000</v>
      </c>
      <c r="L57" s="69">
        <v>121212.36885142857</v>
      </c>
      <c r="M57" s="69">
        <v>59189.430209999991</v>
      </c>
      <c r="N57" s="69">
        <v>12623197.083135692</v>
      </c>
    </row>
    <row r="58" spans="1:14" s="22" customFormat="1" x14ac:dyDescent="0.25">
      <c r="A58" s="26">
        <v>2019</v>
      </c>
      <c r="B58" s="22" t="s">
        <v>42</v>
      </c>
      <c r="C58" s="27">
        <v>1</v>
      </c>
      <c r="D58" s="27">
        <v>0</v>
      </c>
      <c r="E58" s="27">
        <v>0</v>
      </c>
      <c r="F58" s="23">
        <v>0</v>
      </c>
      <c r="G58" s="23">
        <v>0</v>
      </c>
      <c r="H58" s="23">
        <v>0</v>
      </c>
      <c r="I58" s="134" t="s">
        <v>219</v>
      </c>
      <c r="J58" s="24" t="s">
        <v>70</v>
      </c>
      <c r="K58" s="24">
        <v>24225.220320000008</v>
      </c>
      <c r="L58" s="69">
        <v>17179.793020000001</v>
      </c>
      <c r="M58" s="69">
        <v>6304.8131299999986</v>
      </c>
      <c r="N58" s="69">
        <v>1404868.1614100006</v>
      </c>
    </row>
    <row r="59" spans="1:14" s="22" customFormat="1" x14ac:dyDescent="0.25">
      <c r="A59" s="26">
        <v>2019</v>
      </c>
      <c r="B59" s="22" t="s">
        <v>42</v>
      </c>
      <c r="C59" s="27">
        <v>1</v>
      </c>
      <c r="D59" s="27">
        <v>0</v>
      </c>
      <c r="E59" s="27">
        <v>0</v>
      </c>
      <c r="F59" s="23">
        <v>0</v>
      </c>
      <c r="G59" s="23">
        <v>0</v>
      </c>
      <c r="H59" s="23">
        <v>0</v>
      </c>
      <c r="I59" s="134" t="s">
        <v>218</v>
      </c>
      <c r="J59" s="31" t="s">
        <v>192</v>
      </c>
      <c r="K59" s="24">
        <v>0</v>
      </c>
      <c r="L59" s="35">
        <v>0</v>
      </c>
      <c r="M59" s="35">
        <v>0</v>
      </c>
      <c r="N59" s="35">
        <v>1738049.4104599999</v>
      </c>
    </row>
    <row r="60" spans="1:14" s="22" customFormat="1" x14ac:dyDescent="0.25">
      <c r="A60" s="26">
        <v>2019</v>
      </c>
      <c r="B60" s="22" t="s">
        <v>42</v>
      </c>
      <c r="C60" s="27">
        <v>1</v>
      </c>
      <c r="D60" s="27">
        <v>0</v>
      </c>
      <c r="E60" s="27">
        <v>0</v>
      </c>
      <c r="F60" s="23">
        <v>0</v>
      </c>
      <c r="G60" s="23">
        <v>0</v>
      </c>
      <c r="H60" s="23">
        <v>0</v>
      </c>
      <c r="I60" s="134" t="s">
        <v>218</v>
      </c>
      <c r="J60" s="17" t="s">
        <v>212</v>
      </c>
      <c r="K60" s="24">
        <v>0</v>
      </c>
      <c r="L60" s="69">
        <v>0</v>
      </c>
      <c r="M60" s="69">
        <v>0</v>
      </c>
      <c r="N60" s="69">
        <v>635109.73864999996</v>
      </c>
    </row>
    <row r="61" spans="1:14" s="22" customFormat="1" x14ac:dyDescent="0.25">
      <c r="A61" s="26">
        <v>2019</v>
      </c>
      <c r="B61" s="22" t="s">
        <v>42</v>
      </c>
      <c r="C61" s="23">
        <v>0</v>
      </c>
      <c r="D61" s="27">
        <v>1</v>
      </c>
      <c r="E61" s="27">
        <v>0</v>
      </c>
      <c r="F61" s="23">
        <v>0</v>
      </c>
      <c r="G61" s="23">
        <v>0</v>
      </c>
      <c r="H61" s="23">
        <v>0</v>
      </c>
      <c r="I61" s="23" t="s">
        <v>217</v>
      </c>
      <c r="J61" s="13" t="s">
        <v>220</v>
      </c>
      <c r="K61" s="24">
        <v>0</v>
      </c>
      <c r="L61" s="69">
        <v>2324.8762500000003</v>
      </c>
      <c r="M61" s="69">
        <v>3722.7964900000006</v>
      </c>
      <c r="N61" s="69">
        <v>712386.42881999991</v>
      </c>
    </row>
    <row r="62" spans="1:14" s="22" customFormat="1" x14ac:dyDescent="0.25">
      <c r="A62" s="26">
        <v>2019</v>
      </c>
      <c r="B62" s="22" t="s">
        <v>42</v>
      </c>
      <c r="C62" s="23">
        <v>0</v>
      </c>
      <c r="D62" s="27">
        <v>1</v>
      </c>
      <c r="E62" s="27">
        <v>0</v>
      </c>
      <c r="F62" s="23">
        <v>0</v>
      </c>
      <c r="G62" s="23">
        <v>0</v>
      </c>
      <c r="H62" s="23">
        <v>0</v>
      </c>
      <c r="I62" s="23" t="s">
        <v>217</v>
      </c>
      <c r="J62" s="13" t="s">
        <v>221</v>
      </c>
      <c r="K62" s="24">
        <v>370000</v>
      </c>
      <c r="L62" s="35">
        <v>121212.36885142857</v>
      </c>
      <c r="M62" s="35">
        <v>59189.430209999991</v>
      </c>
      <c r="N62" s="35">
        <v>12623197.083135692</v>
      </c>
    </row>
    <row r="63" spans="1:14" s="22" customFormat="1" x14ac:dyDescent="0.25">
      <c r="A63" s="26">
        <v>2019</v>
      </c>
      <c r="B63" s="22" t="s">
        <v>42</v>
      </c>
      <c r="C63" s="23">
        <v>0</v>
      </c>
      <c r="D63" s="27">
        <v>1</v>
      </c>
      <c r="E63" s="27">
        <v>0</v>
      </c>
      <c r="F63" s="23">
        <v>0</v>
      </c>
      <c r="G63" s="23">
        <v>0</v>
      </c>
      <c r="H63" s="23">
        <v>0</v>
      </c>
      <c r="I63" s="134" t="s">
        <v>219</v>
      </c>
      <c r="J63" s="24" t="s">
        <v>70</v>
      </c>
      <c r="K63" s="24">
        <v>24225.220320000008</v>
      </c>
      <c r="L63" s="69">
        <v>17179.793020000001</v>
      </c>
      <c r="M63" s="69">
        <v>6304.8131299999986</v>
      </c>
      <c r="N63" s="69">
        <v>1404868.1614100006</v>
      </c>
    </row>
    <row r="64" spans="1:14" s="22" customFormat="1" x14ac:dyDescent="0.25">
      <c r="A64" s="26">
        <v>2019</v>
      </c>
      <c r="B64" s="22" t="s">
        <v>42</v>
      </c>
      <c r="C64" s="23">
        <v>0</v>
      </c>
      <c r="D64" s="27">
        <v>1</v>
      </c>
      <c r="E64" s="27">
        <v>0</v>
      </c>
      <c r="F64" s="23">
        <v>0</v>
      </c>
      <c r="G64" s="23">
        <v>0</v>
      </c>
      <c r="H64" s="23">
        <v>0</v>
      </c>
      <c r="I64" s="134" t="s">
        <v>218</v>
      </c>
      <c r="J64" s="31" t="s">
        <v>192</v>
      </c>
      <c r="K64" s="24">
        <v>0</v>
      </c>
      <c r="L64" s="69">
        <v>0</v>
      </c>
      <c r="M64" s="69">
        <v>0</v>
      </c>
      <c r="N64" s="69">
        <v>1738049.4104599999</v>
      </c>
    </row>
    <row r="65" spans="1:14" s="22" customFormat="1" x14ac:dyDescent="0.25">
      <c r="A65" s="26">
        <v>2019</v>
      </c>
      <c r="B65" s="22" t="s">
        <v>42</v>
      </c>
      <c r="C65" s="23">
        <v>0</v>
      </c>
      <c r="D65" s="27">
        <v>1</v>
      </c>
      <c r="E65" s="27">
        <v>0</v>
      </c>
      <c r="F65" s="23">
        <v>0</v>
      </c>
      <c r="G65" s="23">
        <v>0</v>
      </c>
      <c r="H65" s="23">
        <v>0</v>
      </c>
      <c r="I65" s="134" t="s">
        <v>218</v>
      </c>
      <c r="J65" s="17" t="s">
        <v>212</v>
      </c>
      <c r="K65" s="24">
        <v>0</v>
      </c>
      <c r="L65" s="69">
        <v>0</v>
      </c>
      <c r="M65" s="69">
        <v>0</v>
      </c>
      <c r="N65" s="69">
        <v>635109.73864999996</v>
      </c>
    </row>
    <row r="66" spans="1:14" s="22" customFormat="1" x14ac:dyDescent="0.25">
      <c r="A66" s="26">
        <v>2019</v>
      </c>
      <c r="B66" s="22" t="s">
        <v>42</v>
      </c>
      <c r="C66" s="23">
        <v>0</v>
      </c>
      <c r="D66" s="23">
        <v>0</v>
      </c>
      <c r="E66" s="27">
        <v>1</v>
      </c>
      <c r="F66" s="23">
        <v>0</v>
      </c>
      <c r="G66" s="23">
        <v>0</v>
      </c>
      <c r="H66" s="23">
        <v>0</v>
      </c>
      <c r="I66" s="23" t="s">
        <v>217</v>
      </c>
      <c r="J66" s="13" t="s">
        <v>220</v>
      </c>
      <c r="K66" s="24">
        <v>0</v>
      </c>
      <c r="L66" s="35">
        <v>2324.8762500000003</v>
      </c>
      <c r="M66" s="35">
        <v>3722.7964900000006</v>
      </c>
      <c r="N66" s="35">
        <v>712386.42881999991</v>
      </c>
    </row>
    <row r="67" spans="1:14" s="22" customFormat="1" x14ac:dyDescent="0.25">
      <c r="A67" s="26">
        <v>2019</v>
      </c>
      <c r="B67" s="22" t="s">
        <v>42</v>
      </c>
      <c r="C67" s="23">
        <v>0</v>
      </c>
      <c r="D67" s="23">
        <v>0</v>
      </c>
      <c r="E67" s="27">
        <v>1</v>
      </c>
      <c r="F67" s="23">
        <v>0</v>
      </c>
      <c r="G67" s="23">
        <v>0</v>
      </c>
      <c r="H67" s="23">
        <v>0</v>
      </c>
      <c r="I67" s="23" t="s">
        <v>217</v>
      </c>
      <c r="J67" s="13" t="s">
        <v>221</v>
      </c>
      <c r="K67" s="24">
        <v>370000</v>
      </c>
      <c r="L67" s="69">
        <v>121212.36885142857</v>
      </c>
      <c r="M67" s="69">
        <v>59189.430209999991</v>
      </c>
      <c r="N67" s="69">
        <v>12623197.083135692</v>
      </c>
    </row>
    <row r="68" spans="1:14" s="22" customFormat="1" x14ac:dyDescent="0.25">
      <c r="A68" s="26">
        <v>2019</v>
      </c>
      <c r="B68" s="22" t="s">
        <v>42</v>
      </c>
      <c r="C68" s="23">
        <v>0</v>
      </c>
      <c r="D68" s="23">
        <v>0</v>
      </c>
      <c r="E68" s="27">
        <v>1</v>
      </c>
      <c r="F68" s="23">
        <v>0</v>
      </c>
      <c r="G68" s="23">
        <v>0</v>
      </c>
      <c r="H68" s="23">
        <v>0</v>
      </c>
      <c r="I68" s="134" t="s">
        <v>219</v>
      </c>
      <c r="J68" s="24" t="s">
        <v>70</v>
      </c>
      <c r="K68" s="24">
        <v>785.77368999999999</v>
      </c>
      <c r="L68" s="69">
        <v>2575.1605500000001</v>
      </c>
      <c r="M68" s="69">
        <v>539.88410999999996</v>
      </c>
      <c r="N68" s="69">
        <v>295172.79246999999</v>
      </c>
    </row>
    <row r="69" spans="1:14" s="22" customFormat="1" x14ac:dyDescent="0.25">
      <c r="A69" s="26">
        <v>2019</v>
      </c>
      <c r="B69" s="22" t="s">
        <v>42</v>
      </c>
      <c r="C69" s="23">
        <v>0</v>
      </c>
      <c r="D69" s="23">
        <v>0</v>
      </c>
      <c r="E69" s="27">
        <v>1</v>
      </c>
      <c r="F69" s="23">
        <v>0</v>
      </c>
      <c r="G69" s="23">
        <v>0</v>
      </c>
      <c r="H69" s="23">
        <v>0</v>
      </c>
      <c r="I69" s="134" t="s">
        <v>218</v>
      </c>
      <c r="J69" s="31" t="s">
        <v>192</v>
      </c>
      <c r="K69" s="24">
        <v>0</v>
      </c>
      <c r="L69" s="69">
        <v>0</v>
      </c>
      <c r="M69" s="69">
        <v>0</v>
      </c>
      <c r="N69" s="69">
        <v>1738049.4104599999</v>
      </c>
    </row>
    <row r="70" spans="1:14" s="22" customFormat="1" x14ac:dyDescent="0.25">
      <c r="A70" s="26">
        <v>2019</v>
      </c>
      <c r="B70" s="22" t="s">
        <v>42</v>
      </c>
      <c r="C70" s="23">
        <v>0</v>
      </c>
      <c r="D70" s="23">
        <v>0</v>
      </c>
      <c r="E70" s="27">
        <v>1</v>
      </c>
      <c r="F70" s="23">
        <v>0</v>
      </c>
      <c r="G70" s="23">
        <v>0</v>
      </c>
      <c r="H70" s="23">
        <v>0</v>
      </c>
      <c r="I70" s="134" t="s">
        <v>218</v>
      </c>
      <c r="J70" s="17" t="s">
        <v>212</v>
      </c>
      <c r="K70" s="24">
        <v>0</v>
      </c>
      <c r="L70" s="69">
        <v>0</v>
      </c>
      <c r="M70" s="69">
        <v>0</v>
      </c>
      <c r="N70" s="69">
        <v>635109.73864999996</v>
      </c>
    </row>
    <row r="71" spans="1:14" s="22" customFormat="1" x14ac:dyDescent="0.25">
      <c r="A71" s="26">
        <v>2019</v>
      </c>
      <c r="B71" s="22" t="s">
        <v>42</v>
      </c>
      <c r="C71" s="23">
        <v>0</v>
      </c>
      <c r="D71" s="23">
        <v>0</v>
      </c>
      <c r="E71" s="23">
        <v>0</v>
      </c>
      <c r="F71" s="27">
        <v>1</v>
      </c>
      <c r="G71" s="23">
        <v>0</v>
      </c>
      <c r="H71" s="23">
        <v>0</v>
      </c>
      <c r="I71" s="23" t="s">
        <v>217</v>
      </c>
      <c r="J71" s="13" t="s">
        <v>220</v>
      </c>
      <c r="K71" s="24">
        <v>0</v>
      </c>
      <c r="L71" s="35">
        <v>2324.8762500000003</v>
      </c>
      <c r="M71" s="35">
        <v>3722.7964900000006</v>
      </c>
      <c r="N71" s="35">
        <v>712386.42881999991</v>
      </c>
    </row>
    <row r="72" spans="1:14" s="22" customFormat="1" x14ac:dyDescent="0.25">
      <c r="A72" s="26">
        <v>2019</v>
      </c>
      <c r="B72" s="22" t="s">
        <v>42</v>
      </c>
      <c r="C72" s="23">
        <v>0</v>
      </c>
      <c r="D72" s="23">
        <v>0</v>
      </c>
      <c r="E72" s="23">
        <v>0</v>
      </c>
      <c r="F72" s="27">
        <v>1</v>
      </c>
      <c r="G72" s="23">
        <v>0</v>
      </c>
      <c r="H72" s="23">
        <v>0</v>
      </c>
      <c r="I72" s="134" t="s">
        <v>218</v>
      </c>
      <c r="J72" s="31" t="s">
        <v>192</v>
      </c>
      <c r="K72" s="24">
        <v>0</v>
      </c>
      <c r="L72" s="69">
        <v>0</v>
      </c>
      <c r="M72" s="69">
        <v>0</v>
      </c>
      <c r="N72" s="69">
        <v>747485.02708999999</v>
      </c>
    </row>
    <row r="73" spans="1:14" s="22" customFormat="1" x14ac:dyDescent="0.25">
      <c r="A73" s="26">
        <v>2019</v>
      </c>
      <c r="B73" s="22" t="s">
        <v>42</v>
      </c>
      <c r="C73" s="23">
        <v>0</v>
      </c>
      <c r="D73" s="23">
        <v>0</v>
      </c>
      <c r="E73" s="23">
        <v>0</v>
      </c>
      <c r="F73" s="23">
        <v>0</v>
      </c>
      <c r="G73" s="27">
        <v>1</v>
      </c>
      <c r="H73" s="23">
        <v>0</v>
      </c>
      <c r="I73" s="23" t="s">
        <v>217</v>
      </c>
      <c r="J73" s="13" t="s">
        <v>220</v>
      </c>
      <c r="K73" s="24">
        <v>0</v>
      </c>
      <c r="L73" s="19">
        <v>2324.8762500000003</v>
      </c>
      <c r="M73" s="19">
        <v>3722.7964900000006</v>
      </c>
      <c r="N73" s="19">
        <v>712386.42881999991</v>
      </c>
    </row>
    <row r="74" spans="1:14" s="22" customFormat="1" x14ac:dyDescent="0.25">
      <c r="A74" s="26">
        <v>2019</v>
      </c>
      <c r="B74" s="22" t="s">
        <v>42</v>
      </c>
      <c r="C74" s="23">
        <v>0</v>
      </c>
      <c r="D74" s="23">
        <v>0</v>
      </c>
      <c r="E74" s="23">
        <v>0</v>
      </c>
      <c r="F74" s="23">
        <v>0</v>
      </c>
      <c r="G74" s="27">
        <v>1</v>
      </c>
      <c r="H74" s="23">
        <v>0</v>
      </c>
      <c r="I74" s="23" t="s">
        <v>217</v>
      </c>
      <c r="J74" s="13" t="s">
        <v>221</v>
      </c>
      <c r="K74" s="24">
        <v>120000</v>
      </c>
      <c r="L74" s="19">
        <v>120000</v>
      </c>
      <c r="M74" s="19">
        <v>21977.109509999998</v>
      </c>
      <c r="N74" s="19">
        <v>4660486.8281436916</v>
      </c>
    </row>
    <row r="75" spans="1:14" s="22" customFormat="1" x14ac:dyDescent="0.25">
      <c r="A75" s="26">
        <v>2019</v>
      </c>
      <c r="B75" s="22" t="s">
        <v>42</v>
      </c>
      <c r="C75" s="23">
        <v>0</v>
      </c>
      <c r="D75" s="23">
        <v>0</v>
      </c>
      <c r="E75" s="23">
        <v>0</v>
      </c>
      <c r="F75" s="23">
        <v>0</v>
      </c>
      <c r="G75" s="27">
        <v>1</v>
      </c>
      <c r="H75" s="23">
        <v>0</v>
      </c>
      <c r="I75" s="134" t="s">
        <v>218</v>
      </c>
      <c r="J75" s="31" t="s">
        <v>192</v>
      </c>
      <c r="K75" s="24">
        <v>0</v>
      </c>
      <c r="L75" s="135">
        <v>0</v>
      </c>
      <c r="M75" s="135">
        <v>0</v>
      </c>
      <c r="N75" s="135">
        <v>1031691.55434</v>
      </c>
    </row>
    <row r="76" spans="1:14" s="22" customFormat="1" x14ac:dyDescent="0.25">
      <c r="A76" s="26">
        <v>2019</v>
      </c>
      <c r="B76" s="22" t="s">
        <v>42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  <c r="H76" s="27">
        <v>1</v>
      </c>
      <c r="I76" s="23" t="s">
        <v>217</v>
      </c>
      <c r="J76" s="13" t="s">
        <v>220</v>
      </c>
      <c r="K76" s="24">
        <v>0</v>
      </c>
      <c r="L76" s="116">
        <v>2324.8762500000003</v>
      </c>
      <c r="M76" s="69">
        <v>3722.7964900000006</v>
      </c>
      <c r="N76" s="69">
        <v>712386.42881999991</v>
      </c>
    </row>
    <row r="77" spans="1:14" s="22" customFormat="1" x14ac:dyDescent="0.25">
      <c r="A77" s="26">
        <v>2019</v>
      </c>
      <c r="B77" s="22" t="s">
        <v>42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7">
        <v>1</v>
      </c>
      <c r="I77" s="23" t="s">
        <v>217</v>
      </c>
      <c r="J77" s="13" t="s">
        <v>221</v>
      </c>
      <c r="K77" s="24">
        <v>370000</v>
      </c>
      <c r="L77" s="116">
        <v>121212.36885142857</v>
      </c>
      <c r="M77" s="69">
        <v>59189.430209999991</v>
      </c>
      <c r="N77" s="69">
        <v>12603256.974195695</v>
      </c>
    </row>
    <row r="78" spans="1:14" s="22" customFormat="1" x14ac:dyDescent="0.25">
      <c r="A78" s="26">
        <v>2019</v>
      </c>
      <c r="B78" s="22" t="s">
        <v>42</v>
      </c>
      <c r="C78" s="23">
        <v>0</v>
      </c>
      <c r="D78" s="23">
        <v>0</v>
      </c>
      <c r="E78" s="23">
        <v>0</v>
      </c>
      <c r="F78" s="23">
        <v>0</v>
      </c>
      <c r="G78" s="23">
        <v>0</v>
      </c>
      <c r="H78" s="27">
        <v>1</v>
      </c>
      <c r="I78" s="134" t="s">
        <v>219</v>
      </c>
      <c r="J78" s="24" t="s">
        <v>70</v>
      </c>
      <c r="K78" s="24">
        <v>23439.446630000009</v>
      </c>
      <c r="L78" s="116">
        <v>14656.338400000001</v>
      </c>
      <c r="M78" s="69">
        <v>5766.2496399999991</v>
      </c>
      <c r="N78" s="69">
        <v>1273486.9339300008</v>
      </c>
    </row>
    <row r="79" spans="1:14" s="22" customFormat="1" x14ac:dyDescent="0.25">
      <c r="A79" s="26">
        <v>2019</v>
      </c>
      <c r="B79" s="22" t="s">
        <v>42</v>
      </c>
      <c r="C79" s="23">
        <v>0</v>
      </c>
      <c r="D79" s="23">
        <v>0</v>
      </c>
      <c r="E79" s="23">
        <v>0</v>
      </c>
      <c r="F79" s="23">
        <v>0</v>
      </c>
      <c r="G79" s="23">
        <v>0</v>
      </c>
      <c r="H79" s="27">
        <v>1</v>
      </c>
      <c r="I79" s="134" t="s">
        <v>218</v>
      </c>
      <c r="J79" s="31" t="s">
        <v>192</v>
      </c>
      <c r="K79" s="24">
        <v>0</v>
      </c>
      <c r="L79" s="116">
        <v>0</v>
      </c>
      <c r="M79" s="69">
        <v>0</v>
      </c>
      <c r="N79" s="69">
        <v>1498609.2748700001</v>
      </c>
    </row>
    <row r="80" spans="1:14" s="22" customFormat="1" x14ac:dyDescent="0.25">
      <c r="A80" s="26">
        <v>2019</v>
      </c>
      <c r="B80" s="22" t="s">
        <v>42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7">
        <v>1</v>
      </c>
      <c r="I80" s="134" t="s">
        <v>218</v>
      </c>
      <c r="J80" s="17" t="s">
        <v>212</v>
      </c>
      <c r="K80" s="24">
        <v>0</v>
      </c>
      <c r="L80" s="116">
        <v>0</v>
      </c>
      <c r="M80" s="69">
        <v>0</v>
      </c>
      <c r="N80" s="69">
        <v>635109.73864999996</v>
      </c>
    </row>
    <row r="81" spans="1:14" s="22" customFormat="1" x14ac:dyDescent="0.25">
      <c r="A81" s="26">
        <v>2019</v>
      </c>
      <c r="B81" s="22" t="s">
        <v>43</v>
      </c>
      <c r="C81" s="27">
        <v>1</v>
      </c>
      <c r="D81" s="27">
        <v>0</v>
      </c>
      <c r="E81" s="27">
        <v>0</v>
      </c>
      <c r="F81" s="23">
        <v>0</v>
      </c>
      <c r="G81" s="23">
        <v>0</v>
      </c>
      <c r="H81" s="23">
        <v>0</v>
      </c>
      <c r="I81" s="23" t="s">
        <v>217</v>
      </c>
      <c r="J81" s="13" t="s">
        <v>220</v>
      </c>
      <c r="K81" s="24">
        <v>2000</v>
      </c>
      <c r="L81" s="110">
        <v>5395.77675</v>
      </c>
      <c r="M81" s="35">
        <v>3238.9362499999997</v>
      </c>
      <c r="N81" s="35">
        <v>708990.65206999995</v>
      </c>
    </row>
    <row r="82" spans="1:14" s="22" customFormat="1" x14ac:dyDescent="0.25">
      <c r="A82" s="26">
        <v>2019</v>
      </c>
      <c r="B82" s="22" t="s">
        <v>43</v>
      </c>
      <c r="C82" s="27">
        <v>1</v>
      </c>
      <c r="D82" s="27">
        <v>0</v>
      </c>
      <c r="E82" s="27">
        <v>0</v>
      </c>
      <c r="F82" s="23">
        <v>0</v>
      </c>
      <c r="G82" s="23">
        <v>0</v>
      </c>
      <c r="H82" s="23">
        <v>0</v>
      </c>
      <c r="I82" s="23" t="s">
        <v>217</v>
      </c>
      <c r="J82" s="13" t="s">
        <v>221</v>
      </c>
      <c r="K82" s="24">
        <v>0</v>
      </c>
      <c r="L82" s="116">
        <v>0</v>
      </c>
      <c r="M82" s="69">
        <v>91611.153839999999</v>
      </c>
      <c r="N82" s="69">
        <v>12623197.083135692</v>
      </c>
    </row>
    <row r="83" spans="1:14" s="22" customFormat="1" x14ac:dyDescent="0.25">
      <c r="A83" s="26">
        <v>2019</v>
      </c>
      <c r="B83" s="22" t="s">
        <v>43</v>
      </c>
      <c r="C83" s="27">
        <v>1</v>
      </c>
      <c r="D83" s="27">
        <v>0</v>
      </c>
      <c r="E83" s="27">
        <v>0</v>
      </c>
      <c r="F83" s="23">
        <v>0</v>
      </c>
      <c r="G83" s="23">
        <v>0</v>
      </c>
      <c r="H83" s="23">
        <v>0</v>
      </c>
      <c r="I83" s="134" t="s">
        <v>219</v>
      </c>
      <c r="J83" s="24" t="s">
        <v>70</v>
      </c>
      <c r="K83" s="24">
        <v>22772.910940000002</v>
      </c>
      <c r="L83" s="116">
        <v>19413.555220000002</v>
      </c>
      <c r="M83" s="69">
        <v>6930.7780400000001</v>
      </c>
      <c r="N83" s="69">
        <v>1406452.70266</v>
      </c>
    </row>
    <row r="84" spans="1:14" s="22" customFormat="1" x14ac:dyDescent="0.25">
      <c r="A84" s="26">
        <v>2019</v>
      </c>
      <c r="B84" s="22" t="s">
        <v>43</v>
      </c>
      <c r="C84" s="27">
        <v>1</v>
      </c>
      <c r="D84" s="27">
        <v>0</v>
      </c>
      <c r="E84" s="27">
        <v>0</v>
      </c>
      <c r="F84" s="23">
        <v>0</v>
      </c>
      <c r="G84" s="23">
        <v>0</v>
      </c>
      <c r="H84" s="23">
        <v>0</v>
      </c>
      <c r="I84" s="134" t="s">
        <v>218</v>
      </c>
      <c r="J84" s="31" t="s">
        <v>192</v>
      </c>
      <c r="K84" s="24">
        <v>0</v>
      </c>
      <c r="L84" s="116">
        <v>0</v>
      </c>
      <c r="M84" s="69">
        <v>0</v>
      </c>
      <c r="N84" s="69">
        <v>1781185.2134700001</v>
      </c>
    </row>
    <row r="85" spans="1:14" s="22" customFormat="1" x14ac:dyDescent="0.25">
      <c r="A85" s="26">
        <v>2019</v>
      </c>
      <c r="B85" s="22" t="s">
        <v>43</v>
      </c>
      <c r="C85" s="27">
        <v>1</v>
      </c>
      <c r="D85" s="27">
        <v>0</v>
      </c>
      <c r="E85" s="27">
        <v>0</v>
      </c>
      <c r="F85" s="23">
        <v>0</v>
      </c>
      <c r="G85" s="23">
        <v>0</v>
      </c>
      <c r="H85" s="23">
        <v>0</v>
      </c>
      <c r="I85" s="134" t="s">
        <v>218</v>
      </c>
      <c r="J85" s="17" t="s">
        <v>212</v>
      </c>
      <c r="K85" s="24">
        <v>0</v>
      </c>
      <c r="L85" s="116">
        <v>0</v>
      </c>
      <c r="M85" s="69">
        <v>0</v>
      </c>
      <c r="N85" s="69">
        <v>635109.73864999996</v>
      </c>
    </row>
    <row r="86" spans="1:14" s="22" customFormat="1" x14ac:dyDescent="0.25">
      <c r="A86" s="26">
        <v>2019</v>
      </c>
      <c r="B86" s="22" t="s">
        <v>43</v>
      </c>
      <c r="C86" s="23">
        <v>0</v>
      </c>
      <c r="D86" s="27">
        <v>1</v>
      </c>
      <c r="E86" s="27">
        <v>0</v>
      </c>
      <c r="F86" s="23">
        <v>0</v>
      </c>
      <c r="G86" s="23">
        <v>0</v>
      </c>
      <c r="H86" s="23">
        <v>0</v>
      </c>
      <c r="I86" s="23" t="s">
        <v>217</v>
      </c>
      <c r="J86" s="13" t="s">
        <v>220</v>
      </c>
      <c r="K86" s="24">
        <v>2000</v>
      </c>
      <c r="L86" s="116">
        <v>5395.77675</v>
      </c>
      <c r="M86" s="69">
        <v>3238.9362499999997</v>
      </c>
      <c r="N86" s="69">
        <v>708990.65206999995</v>
      </c>
    </row>
    <row r="87" spans="1:14" s="22" customFormat="1" x14ac:dyDescent="0.25">
      <c r="A87" s="26">
        <v>2019</v>
      </c>
      <c r="B87" s="22" t="s">
        <v>43</v>
      </c>
      <c r="C87" s="23">
        <v>0</v>
      </c>
      <c r="D87" s="27">
        <v>1</v>
      </c>
      <c r="E87" s="27">
        <v>0</v>
      </c>
      <c r="F87" s="23">
        <v>0</v>
      </c>
      <c r="G87" s="23">
        <v>0</v>
      </c>
      <c r="H87" s="23">
        <v>0</v>
      </c>
      <c r="I87" s="23" t="s">
        <v>217</v>
      </c>
      <c r="J87" s="13" t="s">
        <v>221</v>
      </c>
      <c r="K87" s="24">
        <v>0</v>
      </c>
      <c r="L87" s="116">
        <v>0</v>
      </c>
      <c r="M87" s="69">
        <v>91611.153839999999</v>
      </c>
      <c r="N87" s="69">
        <v>12623197.083135692</v>
      </c>
    </row>
    <row r="88" spans="1:14" s="22" customFormat="1" x14ac:dyDescent="0.25">
      <c r="A88" s="26">
        <v>2019</v>
      </c>
      <c r="B88" s="22" t="s">
        <v>43</v>
      </c>
      <c r="C88" s="23">
        <v>0</v>
      </c>
      <c r="D88" s="27">
        <v>1</v>
      </c>
      <c r="E88" s="27">
        <v>0</v>
      </c>
      <c r="F88" s="23">
        <v>0</v>
      </c>
      <c r="G88" s="23">
        <v>0</v>
      </c>
      <c r="H88" s="23">
        <v>0</v>
      </c>
      <c r="I88" s="134" t="s">
        <v>219</v>
      </c>
      <c r="J88" s="24" t="s">
        <v>70</v>
      </c>
      <c r="K88" s="24">
        <v>22772.910940000002</v>
      </c>
      <c r="L88" s="116">
        <v>19413.555220000002</v>
      </c>
      <c r="M88" s="69">
        <v>6930.7780400000001</v>
      </c>
      <c r="N88" s="69">
        <v>1406452.70266</v>
      </c>
    </row>
    <row r="89" spans="1:14" s="22" customFormat="1" x14ac:dyDescent="0.25">
      <c r="A89" s="26">
        <v>2019</v>
      </c>
      <c r="B89" s="22" t="s">
        <v>43</v>
      </c>
      <c r="C89" s="23">
        <v>0</v>
      </c>
      <c r="D89" s="27">
        <v>1</v>
      </c>
      <c r="E89" s="27">
        <v>0</v>
      </c>
      <c r="F89" s="23">
        <v>0</v>
      </c>
      <c r="G89" s="23">
        <v>0</v>
      </c>
      <c r="H89" s="23">
        <v>0</v>
      </c>
      <c r="I89" s="134" t="s">
        <v>218</v>
      </c>
      <c r="J89" s="31" t="s">
        <v>192</v>
      </c>
      <c r="K89" s="24">
        <v>0</v>
      </c>
      <c r="L89" s="116">
        <v>0</v>
      </c>
      <c r="M89" s="69">
        <v>0</v>
      </c>
      <c r="N89" s="69">
        <v>1781185.2134700001</v>
      </c>
    </row>
    <row r="90" spans="1:14" s="22" customFormat="1" x14ac:dyDescent="0.25">
      <c r="A90" s="26">
        <v>2019</v>
      </c>
      <c r="B90" s="22" t="s">
        <v>43</v>
      </c>
      <c r="C90" s="23">
        <v>0</v>
      </c>
      <c r="D90" s="27">
        <v>1</v>
      </c>
      <c r="E90" s="27">
        <v>0</v>
      </c>
      <c r="F90" s="23">
        <v>0</v>
      </c>
      <c r="G90" s="23">
        <v>0</v>
      </c>
      <c r="H90" s="23">
        <v>0</v>
      </c>
      <c r="I90" s="134" t="s">
        <v>218</v>
      </c>
      <c r="J90" s="17" t="s">
        <v>212</v>
      </c>
      <c r="K90" s="24">
        <v>0</v>
      </c>
      <c r="L90" s="69">
        <v>0</v>
      </c>
      <c r="M90" s="69">
        <v>0</v>
      </c>
      <c r="N90" s="69">
        <v>635109.73864999996</v>
      </c>
    </row>
    <row r="91" spans="1:14" s="22" customFormat="1" x14ac:dyDescent="0.25">
      <c r="A91" s="26">
        <v>2019</v>
      </c>
      <c r="B91" s="22" t="s">
        <v>43</v>
      </c>
      <c r="C91" s="23">
        <v>0</v>
      </c>
      <c r="D91" s="23">
        <v>0</v>
      </c>
      <c r="E91" s="27">
        <v>1</v>
      </c>
      <c r="F91" s="23">
        <v>0</v>
      </c>
      <c r="G91" s="23">
        <v>0</v>
      </c>
      <c r="H91" s="23">
        <v>0</v>
      </c>
      <c r="I91" s="23" t="s">
        <v>217</v>
      </c>
      <c r="J91" s="13" t="s">
        <v>220</v>
      </c>
      <c r="K91" s="24">
        <v>2000</v>
      </c>
      <c r="L91" s="69">
        <v>5395.77675</v>
      </c>
      <c r="M91" s="69">
        <v>3238.9362499999997</v>
      </c>
      <c r="N91" s="69">
        <v>708990.65206999995</v>
      </c>
    </row>
    <row r="92" spans="1:14" s="22" customFormat="1" x14ac:dyDescent="0.25">
      <c r="A92" s="26">
        <v>2019</v>
      </c>
      <c r="B92" s="22" t="s">
        <v>43</v>
      </c>
      <c r="C92" s="23">
        <v>0</v>
      </c>
      <c r="D92" s="23">
        <v>0</v>
      </c>
      <c r="E92" s="27">
        <v>1</v>
      </c>
      <c r="F92" s="23">
        <v>0</v>
      </c>
      <c r="G92" s="23">
        <v>0</v>
      </c>
      <c r="H92" s="23">
        <v>0</v>
      </c>
      <c r="I92" s="23" t="s">
        <v>217</v>
      </c>
      <c r="J92" s="13" t="s">
        <v>221</v>
      </c>
      <c r="K92" s="24">
        <v>0</v>
      </c>
      <c r="L92" s="69">
        <v>0</v>
      </c>
      <c r="M92" s="69">
        <v>91611.153839999999</v>
      </c>
      <c r="N92" s="69">
        <v>12623197.083135692</v>
      </c>
    </row>
    <row r="93" spans="1:14" s="22" customFormat="1" x14ac:dyDescent="0.25">
      <c r="A93" s="26">
        <v>2019</v>
      </c>
      <c r="B93" s="22" t="s">
        <v>43</v>
      </c>
      <c r="C93" s="23">
        <v>0</v>
      </c>
      <c r="D93" s="23">
        <v>0</v>
      </c>
      <c r="E93" s="27">
        <v>1</v>
      </c>
      <c r="F93" s="23">
        <v>0</v>
      </c>
      <c r="G93" s="23">
        <v>0</v>
      </c>
      <c r="H93" s="23">
        <v>0</v>
      </c>
      <c r="I93" s="134" t="s">
        <v>219</v>
      </c>
      <c r="J93" s="24" t="s">
        <v>70</v>
      </c>
      <c r="K93" s="24">
        <v>1065.3272999999999</v>
      </c>
      <c r="L93" s="69">
        <v>1804.6676199999999</v>
      </c>
      <c r="M93" s="69">
        <v>439.54205000000002</v>
      </c>
      <c r="N93" s="69">
        <v>293997.02674999996</v>
      </c>
    </row>
    <row r="94" spans="1:14" s="22" customFormat="1" x14ac:dyDescent="0.25">
      <c r="A94" s="26">
        <v>2019</v>
      </c>
      <c r="B94" s="22" t="s">
        <v>43</v>
      </c>
      <c r="C94" s="23">
        <v>0</v>
      </c>
      <c r="D94" s="23">
        <v>0</v>
      </c>
      <c r="E94" s="27">
        <v>1</v>
      </c>
      <c r="F94" s="23">
        <v>0</v>
      </c>
      <c r="G94" s="23">
        <v>0</v>
      </c>
      <c r="H94" s="23">
        <v>0</v>
      </c>
      <c r="I94" s="134" t="s">
        <v>218</v>
      </c>
      <c r="J94" s="31" t="s">
        <v>192</v>
      </c>
      <c r="K94" s="24">
        <v>0</v>
      </c>
      <c r="L94" s="69">
        <v>0</v>
      </c>
      <c r="M94" s="69">
        <v>0</v>
      </c>
      <c r="N94" s="69">
        <v>1781185.2134700001</v>
      </c>
    </row>
    <row r="95" spans="1:14" s="22" customFormat="1" x14ac:dyDescent="0.25">
      <c r="A95" s="26">
        <v>2019</v>
      </c>
      <c r="B95" s="22" t="s">
        <v>43</v>
      </c>
      <c r="C95" s="23">
        <v>0</v>
      </c>
      <c r="D95" s="23">
        <v>0</v>
      </c>
      <c r="E95" s="27">
        <v>1</v>
      </c>
      <c r="F95" s="23">
        <v>0</v>
      </c>
      <c r="G95" s="23">
        <v>0</v>
      </c>
      <c r="H95" s="23">
        <v>0</v>
      </c>
      <c r="I95" s="134" t="s">
        <v>218</v>
      </c>
      <c r="J95" s="17" t="s">
        <v>212</v>
      </c>
      <c r="K95" s="24">
        <v>0</v>
      </c>
      <c r="L95" s="69">
        <v>0</v>
      </c>
      <c r="M95" s="69">
        <v>0</v>
      </c>
      <c r="N95" s="69">
        <v>635109.73864999996</v>
      </c>
    </row>
    <row r="96" spans="1:14" s="22" customFormat="1" x14ac:dyDescent="0.25">
      <c r="A96" s="26">
        <v>2019</v>
      </c>
      <c r="B96" s="22" t="s">
        <v>43</v>
      </c>
      <c r="C96" s="23">
        <v>0</v>
      </c>
      <c r="D96" s="23">
        <v>0</v>
      </c>
      <c r="E96" s="23">
        <v>0</v>
      </c>
      <c r="F96" s="27">
        <v>1</v>
      </c>
      <c r="G96" s="23">
        <v>0</v>
      </c>
      <c r="H96" s="23">
        <v>0</v>
      </c>
      <c r="I96" s="23" t="s">
        <v>217</v>
      </c>
      <c r="J96" s="13" t="s">
        <v>220</v>
      </c>
      <c r="K96" s="24">
        <v>2000</v>
      </c>
      <c r="L96" s="69">
        <v>5395.77675</v>
      </c>
      <c r="M96" s="69">
        <v>3238.9362499999997</v>
      </c>
      <c r="N96" s="69">
        <v>708990.65206999995</v>
      </c>
    </row>
    <row r="97" spans="1:14" s="22" customFormat="1" x14ac:dyDescent="0.25">
      <c r="A97" s="26">
        <v>2019</v>
      </c>
      <c r="B97" s="22" t="s">
        <v>43</v>
      </c>
      <c r="C97" s="23">
        <v>0</v>
      </c>
      <c r="D97" s="23">
        <v>0</v>
      </c>
      <c r="E97" s="23">
        <v>0</v>
      </c>
      <c r="F97" s="27">
        <v>1</v>
      </c>
      <c r="G97" s="23">
        <v>0</v>
      </c>
      <c r="H97" s="23">
        <v>0</v>
      </c>
      <c r="I97" s="134" t="s">
        <v>218</v>
      </c>
      <c r="J97" s="31" t="s">
        <v>192</v>
      </c>
      <c r="K97" s="24">
        <v>0</v>
      </c>
      <c r="L97" s="69">
        <v>0</v>
      </c>
      <c r="M97" s="69">
        <v>0</v>
      </c>
      <c r="N97" s="69">
        <v>684798.36904000002</v>
      </c>
    </row>
    <row r="98" spans="1:14" s="22" customFormat="1" x14ac:dyDescent="0.25">
      <c r="A98" s="26">
        <v>2019</v>
      </c>
      <c r="B98" s="22" t="s">
        <v>43</v>
      </c>
      <c r="C98" s="23">
        <v>0</v>
      </c>
      <c r="D98" s="23">
        <v>0</v>
      </c>
      <c r="E98" s="23">
        <v>0</v>
      </c>
      <c r="F98" s="23">
        <v>0</v>
      </c>
      <c r="G98" s="27">
        <v>1</v>
      </c>
      <c r="H98" s="23">
        <v>0</v>
      </c>
      <c r="I98" s="23" t="s">
        <v>217</v>
      </c>
      <c r="J98" s="13" t="s">
        <v>220</v>
      </c>
      <c r="K98" s="24">
        <v>2000</v>
      </c>
      <c r="L98" s="69">
        <v>5395.77675</v>
      </c>
      <c r="M98" s="69">
        <v>3238.9362499999997</v>
      </c>
      <c r="N98" s="69">
        <v>708990.65206999995</v>
      </c>
    </row>
    <row r="99" spans="1:14" s="22" customFormat="1" x14ac:dyDescent="0.25">
      <c r="A99" s="26">
        <v>2019</v>
      </c>
      <c r="B99" s="22" t="s">
        <v>43</v>
      </c>
      <c r="C99" s="23">
        <v>0</v>
      </c>
      <c r="D99" s="23">
        <v>0</v>
      </c>
      <c r="E99" s="23">
        <v>0</v>
      </c>
      <c r="F99" s="23">
        <v>0</v>
      </c>
      <c r="G99" s="27">
        <v>1</v>
      </c>
      <c r="H99" s="23">
        <v>0</v>
      </c>
      <c r="I99" s="23" t="s">
        <v>217</v>
      </c>
      <c r="J99" s="13" t="s">
        <v>221</v>
      </c>
      <c r="K99" s="24">
        <v>0</v>
      </c>
      <c r="L99" s="69">
        <v>0</v>
      </c>
      <c r="M99" s="69">
        <v>8802.7744899999998</v>
      </c>
      <c r="N99" s="69">
        <v>4660486.8281436916</v>
      </c>
    </row>
    <row r="100" spans="1:14" s="22" customFormat="1" x14ac:dyDescent="0.25">
      <c r="A100" s="26">
        <v>2019</v>
      </c>
      <c r="B100" s="22" t="s">
        <v>43</v>
      </c>
      <c r="C100" s="23">
        <v>0</v>
      </c>
      <c r="D100" s="23">
        <v>0</v>
      </c>
      <c r="E100" s="23">
        <v>0</v>
      </c>
      <c r="F100" s="23">
        <v>0</v>
      </c>
      <c r="G100" s="27">
        <v>1</v>
      </c>
      <c r="H100" s="23">
        <v>0</v>
      </c>
      <c r="I100" s="134" t="s">
        <v>218</v>
      </c>
      <c r="J100" s="31" t="s">
        <v>192</v>
      </c>
      <c r="K100" s="24">
        <v>0</v>
      </c>
      <c r="L100" s="69">
        <v>0</v>
      </c>
      <c r="M100" s="69">
        <v>0</v>
      </c>
      <c r="N100" s="69">
        <v>1078230.2919900001</v>
      </c>
    </row>
    <row r="101" spans="1:14" s="22" customFormat="1" x14ac:dyDescent="0.25">
      <c r="A101" s="26">
        <v>2019</v>
      </c>
      <c r="B101" s="22" t="s">
        <v>43</v>
      </c>
      <c r="C101" s="23">
        <v>0</v>
      </c>
      <c r="D101" s="23">
        <v>0</v>
      </c>
      <c r="E101" s="23">
        <v>0</v>
      </c>
      <c r="F101" s="23">
        <v>0</v>
      </c>
      <c r="G101" s="23">
        <v>0</v>
      </c>
      <c r="H101" s="27">
        <v>1</v>
      </c>
      <c r="I101" s="23" t="s">
        <v>217</v>
      </c>
      <c r="J101" s="13" t="s">
        <v>220</v>
      </c>
      <c r="K101" s="24">
        <v>2000</v>
      </c>
      <c r="L101" s="69">
        <v>5395.77675</v>
      </c>
      <c r="M101" s="69">
        <v>3238.9362499999997</v>
      </c>
      <c r="N101" s="69">
        <v>708990.65206999995</v>
      </c>
    </row>
    <row r="102" spans="1:14" s="22" customFormat="1" x14ac:dyDescent="0.25">
      <c r="A102" s="26">
        <v>2019</v>
      </c>
      <c r="B102" s="22" t="s">
        <v>43</v>
      </c>
      <c r="C102" s="23">
        <v>0</v>
      </c>
      <c r="D102" s="23">
        <v>0</v>
      </c>
      <c r="E102" s="23">
        <v>0</v>
      </c>
      <c r="F102" s="23">
        <v>0</v>
      </c>
      <c r="G102" s="23">
        <v>0</v>
      </c>
      <c r="H102" s="27">
        <v>1</v>
      </c>
      <c r="I102" s="23" t="s">
        <v>217</v>
      </c>
      <c r="J102" s="13" t="s">
        <v>221</v>
      </c>
      <c r="K102" s="24">
        <v>0</v>
      </c>
      <c r="L102" s="69">
        <v>0</v>
      </c>
      <c r="M102" s="69">
        <v>91601.517919999998</v>
      </c>
      <c r="N102" s="69">
        <v>12603256.974195695</v>
      </c>
    </row>
    <row r="103" spans="1:14" s="22" customFormat="1" x14ac:dyDescent="0.25">
      <c r="A103" s="26">
        <v>2019</v>
      </c>
      <c r="B103" s="22" t="s">
        <v>43</v>
      </c>
      <c r="C103" s="23">
        <v>0</v>
      </c>
      <c r="D103" s="23">
        <v>0</v>
      </c>
      <c r="E103" s="23">
        <v>0</v>
      </c>
      <c r="F103" s="23">
        <v>0</v>
      </c>
      <c r="G103" s="23">
        <v>0</v>
      </c>
      <c r="H103" s="27">
        <v>1</v>
      </c>
      <c r="I103" s="134" t="s">
        <v>219</v>
      </c>
      <c r="J103" s="24" t="s">
        <v>70</v>
      </c>
      <c r="K103" s="24">
        <v>21707.583640000001</v>
      </c>
      <c r="L103" s="69">
        <v>17660.920570000002</v>
      </c>
      <c r="M103" s="69">
        <v>6492.2295700000004</v>
      </c>
      <c r="N103" s="69">
        <v>1276195.20793</v>
      </c>
    </row>
    <row r="104" spans="1:14" s="22" customFormat="1" x14ac:dyDescent="0.25">
      <c r="A104" s="26">
        <v>2019</v>
      </c>
      <c r="B104" s="22" t="s">
        <v>43</v>
      </c>
      <c r="C104" s="23">
        <v>0</v>
      </c>
      <c r="D104" s="23">
        <v>0</v>
      </c>
      <c r="E104" s="23">
        <v>0</v>
      </c>
      <c r="F104" s="23">
        <v>0</v>
      </c>
      <c r="G104" s="23">
        <v>0</v>
      </c>
      <c r="H104" s="27">
        <v>1</v>
      </c>
      <c r="I104" s="134" t="s">
        <v>218</v>
      </c>
      <c r="J104" s="31" t="s">
        <v>192</v>
      </c>
      <c r="K104" s="24">
        <v>0</v>
      </c>
      <c r="L104" s="69">
        <v>0</v>
      </c>
      <c r="M104" s="69">
        <v>0</v>
      </c>
      <c r="N104" s="69">
        <v>1550779.81788</v>
      </c>
    </row>
    <row r="105" spans="1:14" s="22" customFormat="1" x14ac:dyDescent="0.25">
      <c r="A105" s="26">
        <v>2019</v>
      </c>
      <c r="B105" s="22" t="s">
        <v>43</v>
      </c>
      <c r="C105" s="23">
        <v>0</v>
      </c>
      <c r="D105" s="23">
        <v>0</v>
      </c>
      <c r="E105" s="23">
        <v>0</v>
      </c>
      <c r="F105" s="23">
        <v>0</v>
      </c>
      <c r="G105" s="23">
        <v>0</v>
      </c>
      <c r="H105" s="27">
        <v>1</v>
      </c>
      <c r="I105" s="134" t="s">
        <v>218</v>
      </c>
      <c r="J105" s="17" t="s">
        <v>212</v>
      </c>
      <c r="K105" s="24">
        <v>0</v>
      </c>
      <c r="L105" s="69">
        <v>0</v>
      </c>
      <c r="M105" s="69">
        <v>0</v>
      </c>
      <c r="N105" s="69">
        <v>635109.73864999996</v>
      </c>
    </row>
    <row r="106" spans="1:14" s="22" customFormat="1" x14ac:dyDescent="0.25">
      <c r="A106" s="26">
        <v>2019</v>
      </c>
      <c r="B106" s="22" t="s">
        <v>214</v>
      </c>
      <c r="C106" s="27">
        <v>1</v>
      </c>
      <c r="D106" s="27">
        <v>0</v>
      </c>
      <c r="E106" s="27">
        <v>0</v>
      </c>
      <c r="F106" s="23">
        <v>0</v>
      </c>
      <c r="G106" s="23">
        <v>0</v>
      </c>
      <c r="H106" s="23">
        <v>0</v>
      </c>
      <c r="I106" s="23" t="s">
        <v>217</v>
      </c>
      <c r="J106" s="13" t="s">
        <v>220</v>
      </c>
      <c r="K106" s="24">
        <v>935</v>
      </c>
      <c r="L106" s="69">
        <v>39748.060309999993</v>
      </c>
      <c r="M106" s="69">
        <v>3211.3378400000001</v>
      </c>
      <c r="N106" s="69">
        <v>670177.59175999998</v>
      </c>
    </row>
    <row r="107" spans="1:14" s="22" customFormat="1" x14ac:dyDescent="0.25">
      <c r="A107" s="26">
        <v>2019</v>
      </c>
      <c r="B107" s="22" t="s">
        <v>214</v>
      </c>
      <c r="C107" s="27">
        <v>1</v>
      </c>
      <c r="D107" s="27">
        <v>0</v>
      </c>
      <c r="E107" s="27">
        <v>0</v>
      </c>
      <c r="F107" s="23">
        <v>0</v>
      </c>
      <c r="G107" s="23">
        <v>0</v>
      </c>
      <c r="H107" s="23">
        <v>0</v>
      </c>
      <c r="I107" s="23" t="s">
        <v>217</v>
      </c>
      <c r="J107" s="13" t="s">
        <v>221</v>
      </c>
      <c r="K107" s="24">
        <v>0</v>
      </c>
      <c r="L107" s="69">
        <v>284191.53344999999</v>
      </c>
      <c r="M107" s="69">
        <v>73898.078129999994</v>
      </c>
      <c r="N107" s="69">
        <v>12339005.549685692</v>
      </c>
    </row>
    <row r="108" spans="1:14" s="22" customFormat="1" x14ac:dyDescent="0.25">
      <c r="A108" s="26">
        <v>2019</v>
      </c>
      <c r="B108" s="22" t="s">
        <v>214</v>
      </c>
      <c r="C108" s="27">
        <v>1</v>
      </c>
      <c r="D108" s="27">
        <v>0</v>
      </c>
      <c r="E108" s="27">
        <v>0</v>
      </c>
      <c r="F108" s="23">
        <v>0</v>
      </c>
      <c r="G108" s="23">
        <v>0</v>
      </c>
      <c r="H108" s="23">
        <v>0</v>
      </c>
      <c r="I108" s="134" t="s">
        <v>219</v>
      </c>
      <c r="J108" s="24" t="s">
        <v>70</v>
      </c>
      <c r="K108" s="24">
        <v>12559.653829999999</v>
      </c>
      <c r="L108" s="69">
        <v>31811.83208</v>
      </c>
      <c r="M108" s="69">
        <v>7570.2803299999969</v>
      </c>
      <c r="N108" s="69">
        <v>1384783.60084</v>
      </c>
    </row>
    <row r="109" spans="1:14" s="22" customFormat="1" x14ac:dyDescent="0.25">
      <c r="A109" s="26">
        <v>2019</v>
      </c>
      <c r="B109" s="22" t="s">
        <v>214</v>
      </c>
      <c r="C109" s="27">
        <v>1</v>
      </c>
      <c r="D109" s="27">
        <v>0</v>
      </c>
      <c r="E109" s="27">
        <v>0</v>
      </c>
      <c r="F109" s="23">
        <v>0</v>
      </c>
      <c r="G109" s="23">
        <v>0</v>
      </c>
      <c r="H109" s="23">
        <v>0</v>
      </c>
      <c r="I109" s="134" t="s">
        <v>218</v>
      </c>
      <c r="J109" s="31" t="s">
        <v>192</v>
      </c>
      <c r="K109" s="24">
        <v>0</v>
      </c>
      <c r="L109" s="69">
        <v>0</v>
      </c>
      <c r="M109" s="69">
        <v>0</v>
      </c>
      <c r="N109" s="69">
        <v>1607663.47957</v>
      </c>
    </row>
    <row r="110" spans="1:14" s="22" customFormat="1" x14ac:dyDescent="0.25">
      <c r="A110" s="26">
        <v>2019</v>
      </c>
      <c r="B110" s="22" t="s">
        <v>214</v>
      </c>
      <c r="C110" s="27">
        <v>1</v>
      </c>
      <c r="D110" s="27">
        <v>0</v>
      </c>
      <c r="E110" s="27">
        <v>0</v>
      </c>
      <c r="F110" s="23">
        <v>0</v>
      </c>
      <c r="G110" s="23">
        <v>0</v>
      </c>
      <c r="H110" s="23">
        <v>0</v>
      </c>
      <c r="I110" s="134" t="s">
        <v>218</v>
      </c>
      <c r="J110" s="17" t="s">
        <v>212</v>
      </c>
      <c r="K110" s="24">
        <v>0</v>
      </c>
      <c r="L110" s="69">
        <v>0</v>
      </c>
      <c r="M110" s="69">
        <v>22228.840850000001</v>
      </c>
      <c r="N110" s="69">
        <v>635109.73864999996</v>
      </c>
    </row>
    <row r="111" spans="1:14" s="22" customFormat="1" x14ac:dyDescent="0.25">
      <c r="A111" s="26">
        <v>2019</v>
      </c>
      <c r="B111" s="22" t="s">
        <v>214</v>
      </c>
      <c r="C111" s="23">
        <v>0</v>
      </c>
      <c r="D111" s="27">
        <v>1</v>
      </c>
      <c r="E111" s="27">
        <v>0</v>
      </c>
      <c r="F111" s="23">
        <v>0</v>
      </c>
      <c r="G111" s="23">
        <v>0</v>
      </c>
      <c r="H111" s="23">
        <v>0</v>
      </c>
      <c r="I111" s="23" t="s">
        <v>217</v>
      </c>
      <c r="J111" s="13" t="s">
        <v>220</v>
      </c>
      <c r="K111" s="24">
        <v>935</v>
      </c>
      <c r="L111" s="69">
        <v>39748.060309999993</v>
      </c>
      <c r="M111" s="69">
        <v>3211.3378400000001</v>
      </c>
      <c r="N111" s="69">
        <v>670177.59175999998</v>
      </c>
    </row>
    <row r="112" spans="1:14" s="22" customFormat="1" x14ac:dyDescent="0.25">
      <c r="A112" s="26">
        <v>2019</v>
      </c>
      <c r="B112" s="22" t="s">
        <v>214</v>
      </c>
      <c r="C112" s="23">
        <v>0</v>
      </c>
      <c r="D112" s="27">
        <v>1</v>
      </c>
      <c r="E112" s="27">
        <v>0</v>
      </c>
      <c r="F112" s="23">
        <v>0</v>
      </c>
      <c r="G112" s="23">
        <v>0</v>
      </c>
      <c r="H112" s="23">
        <v>0</v>
      </c>
      <c r="I112" s="23" t="s">
        <v>217</v>
      </c>
      <c r="J112" s="13" t="s">
        <v>221</v>
      </c>
      <c r="K112" s="24">
        <v>0</v>
      </c>
      <c r="L112" s="69">
        <v>284191.53344999999</v>
      </c>
      <c r="M112" s="69">
        <v>73898.078129999994</v>
      </c>
      <c r="N112" s="69">
        <v>12339005.549685692</v>
      </c>
    </row>
    <row r="113" spans="1:14" s="22" customFormat="1" x14ac:dyDescent="0.25">
      <c r="A113" s="26">
        <v>2019</v>
      </c>
      <c r="B113" s="22" t="s">
        <v>214</v>
      </c>
      <c r="C113" s="23">
        <v>0</v>
      </c>
      <c r="D113" s="27">
        <v>1</v>
      </c>
      <c r="E113" s="27">
        <v>0</v>
      </c>
      <c r="F113" s="23">
        <v>0</v>
      </c>
      <c r="G113" s="23">
        <v>0</v>
      </c>
      <c r="H113" s="23">
        <v>0</v>
      </c>
      <c r="I113" s="134" t="s">
        <v>219</v>
      </c>
      <c r="J113" s="24" t="s">
        <v>70</v>
      </c>
      <c r="K113" s="24">
        <v>12559.653829999999</v>
      </c>
      <c r="L113" s="69">
        <v>31811.83208</v>
      </c>
      <c r="M113" s="69">
        <v>7570.2803299999969</v>
      </c>
      <c r="N113" s="69">
        <v>1384783.60084</v>
      </c>
    </row>
    <row r="114" spans="1:14" s="22" customFormat="1" x14ac:dyDescent="0.25">
      <c r="A114" s="26">
        <v>2019</v>
      </c>
      <c r="B114" s="22" t="s">
        <v>214</v>
      </c>
      <c r="C114" s="23">
        <v>0</v>
      </c>
      <c r="D114" s="27">
        <v>1</v>
      </c>
      <c r="E114" s="27">
        <v>0</v>
      </c>
      <c r="F114" s="23">
        <v>0</v>
      </c>
      <c r="G114" s="23">
        <v>0</v>
      </c>
      <c r="H114" s="23">
        <v>0</v>
      </c>
      <c r="I114" s="134" t="s">
        <v>218</v>
      </c>
      <c r="J114" s="31" t="s">
        <v>192</v>
      </c>
      <c r="K114" s="24">
        <v>0</v>
      </c>
      <c r="L114" s="69">
        <v>0</v>
      </c>
      <c r="M114" s="69">
        <v>0</v>
      </c>
      <c r="N114" s="69">
        <v>1607663.47957</v>
      </c>
    </row>
    <row r="115" spans="1:14" s="22" customFormat="1" x14ac:dyDescent="0.25">
      <c r="A115" s="26">
        <v>2019</v>
      </c>
      <c r="B115" s="22" t="s">
        <v>214</v>
      </c>
      <c r="C115" s="23">
        <v>0</v>
      </c>
      <c r="D115" s="27">
        <v>1</v>
      </c>
      <c r="E115" s="27">
        <v>0</v>
      </c>
      <c r="F115" s="23">
        <v>0</v>
      </c>
      <c r="G115" s="23">
        <v>0</v>
      </c>
      <c r="H115" s="23">
        <v>0</v>
      </c>
      <c r="I115" s="134" t="s">
        <v>218</v>
      </c>
      <c r="J115" s="17" t="s">
        <v>212</v>
      </c>
      <c r="K115" s="24">
        <v>0</v>
      </c>
      <c r="L115" s="69">
        <v>0</v>
      </c>
      <c r="M115" s="69">
        <v>22228.840850000001</v>
      </c>
      <c r="N115" s="69">
        <v>635109.73864999996</v>
      </c>
    </row>
    <row r="116" spans="1:14" s="22" customFormat="1" x14ac:dyDescent="0.25">
      <c r="A116" s="26">
        <v>2019</v>
      </c>
      <c r="B116" s="22" t="s">
        <v>214</v>
      </c>
      <c r="C116" s="23">
        <v>0</v>
      </c>
      <c r="D116" s="23">
        <v>0</v>
      </c>
      <c r="E116" s="27">
        <v>1</v>
      </c>
      <c r="F116" s="23">
        <v>0</v>
      </c>
      <c r="G116" s="23">
        <v>0</v>
      </c>
      <c r="H116" s="23">
        <v>0</v>
      </c>
      <c r="I116" s="23" t="s">
        <v>217</v>
      </c>
      <c r="J116" s="13" t="s">
        <v>220</v>
      </c>
      <c r="K116" s="24">
        <v>935</v>
      </c>
      <c r="L116" s="69">
        <v>39748.060309999993</v>
      </c>
      <c r="M116" s="69">
        <v>3211.3378400000001</v>
      </c>
      <c r="N116" s="69">
        <v>670177.59175999998</v>
      </c>
    </row>
    <row r="117" spans="1:14" s="22" customFormat="1" x14ac:dyDescent="0.25">
      <c r="A117" s="26">
        <v>2019</v>
      </c>
      <c r="B117" s="22" t="s">
        <v>214</v>
      </c>
      <c r="C117" s="23">
        <v>0</v>
      </c>
      <c r="D117" s="23">
        <v>0</v>
      </c>
      <c r="E117" s="27">
        <v>1</v>
      </c>
      <c r="F117" s="23">
        <v>0</v>
      </c>
      <c r="G117" s="23">
        <v>0</v>
      </c>
      <c r="H117" s="23">
        <v>0</v>
      </c>
      <c r="I117" s="23" t="s">
        <v>217</v>
      </c>
      <c r="J117" s="13" t="s">
        <v>221</v>
      </c>
      <c r="K117" s="24">
        <v>0</v>
      </c>
      <c r="L117" s="69">
        <v>284191.53344999999</v>
      </c>
      <c r="M117" s="69">
        <v>73898.078129999994</v>
      </c>
      <c r="N117" s="69">
        <v>12339005.549685692</v>
      </c>
    </row>
    <row r="118" spans="1:14" s="22" customFormat="1" x14ac:dyDescent="0.25">
      <c r="A118" s="26">
        <v>2019</v>
      </c>
      <c r="B118" s="22" t="s">
        <v>214</v>
      </c>
      <c r="C118" s="23">
        <v>0</v>
      </c>
      <c r="D118" s="23">
        <v>0</v>
      </c>
      <c r="E118" s="27">
        <v>1</v>
      </c>
      <c r="F118" s="23">
        <v>0</v>
      </c>
      <c r="G118" s="23">
        <v>0</v>
      </c>
      <c r="H118" s="23">
        <v>0</v>
      </c>
      <c r="I118" s="134" t="s">
        <v>219</v>
      </c>
      <c r="J118" s="24" t="s">
        <v>70</v>
      </c>
      <c r="K118" s="24">
        <v>2069.9578300000003</v>
      </c>
      <c r="L118" s="69">
        <v>16937.645489999999</v>
      </c>
      <c r="M118" s="69">
        <v>1679.14426</v>
      </c>
      <c r="N118" s="69">
        <v>278132.79030999995</v>
      </c>
    </row>
    <row r="119" spans="1:14" s="22" customFormat="1" x14ac:dyDescent="0.25">
      <c r="A119" s="26">
        <v>2019</v>
      </c>
      <c r="B119" s="22" t="s">
        <v>214</v>
      </c>
      <c r="C119" s="23">
        <v>0</v>
      </c>
      <c r="D119" s="23">
        <v>0</v>
      </c>
      <c r="E119" s="27">
        <v>1</v>
      </c>
      <c r="F119" s="23">
        <v>0</v>
      </c>
      <c r="G119" s="23">
        <v>0</v>
      </c>
      <c r="H119" s="23">
        <v>0</v>
      </c>
      <c r="I119" s="134" t="s">
        <v>218</v>
      </c>
      <c r="J119" s="31" t="s">
        <v>192</v>
      </c>
      <c r="K119" s="24">
        <v>0</v>
      </c>
      <c r="L119" s="69">
        <v>0</v>
      </c>
      <c r="M119" s="69">
        <v>0</v>
      </c>
      <c r="N119" s="69">
        <v>1607663.47957</v>
      </c>
    </row>
    <row r="120" spans="1:14" s="22" customFormat="1" x14ac:dyDescent="0.25">
      <c r="A120" s="26">
        <v>2019</v>
      </c>
      <c r="B120" s="22" t="s">
        <v>214</v>
      </c>
      <c r="C120" s="23">
        <v>0</v>
      </c>
      <c r="D120" s="23">
        <v>0</v>
      </c>
      <c r="E120" s="27">
        <v>1</v>
      </c>
      <c r="F120" s="23">
        <v>0</v>
      </c>
      <c r="G120" s="23">
        <v>0</v>
      </c>
      <c r="H120" s="23">
        <v>0</v>
      </c>
      <c r="I120" s="134" t="s">
        <v>218</v>
      </c>
      <c r="J120" s="17" t="s">
        <v>212</v>
      </c>
      <c r="K120" s="24">
        <v>0</v>
      </c>
      <c r="L120" s="69">
        <v>0</v>
      </c>
      <c r="M120" s="69">
        <v>22228.840850000001</v>
      </c>
      <c r="N120" s="69">
        <v>635109.73864999996</v>
      </c>
    </row>
    <row r="121" spans="1:14" s="22" customFormat="1" x14ac:dyDescent="0.25">
      <c r="A121" s="26">
        <v>2019</v>
      </c>
      <c r="B121" s="22" t="s">
        <v>214</v>
      </c>
      <c r="C121" s="23">
        <v>0</v>
      </c>
      <c r="D121" s="23">
        <v>0</v>
      </c>
      <c r="E121" s="23">
        <v>0</v>
      </c>
      <c r="F121" s="27">
        <v>1</v>
      </c>
      <c r="G121" s="23">
        <v>0</v>
      </c>
      <c r="H121" s="23">
        <v>0</v>
      </c>
      <c r="I121" s="23" t="s">
        <v>217</v>
      </c>
      <c r="J121" s="13" t="s">
        <v>220</v>
      </c>
      <c r="K121" s="24">
        <v>935</v>
      </c>
      <c r="L121" s="69">
        <v>39748.060309999993</v>
      </c>
      <c r="M121" s="69">
        <v>3211.3378400000001</v>
      </c>
      <c r="N121" s="69">
        <v>670177.59175999998</v>
      </c>
    </row>
    <row r="122" spans="1:14" s="22" customFormat="1" x14ac:dyDescent="0.25">
      <c r="A122" s="26">
        <v>2019</v>
      </c>
      <c r="B122" s="22" t="s">
        <v>214</v>
      </c>
      <c r="C122" s="23">
        <v>0</v>
      </c>
      <c r="D122" s="23">
        <v>0</v>
      </c>
      <c r="E122" s="23">
        <v>0</v>
      </c>
      <c r="F122" s="27">
        <v>1</v>
      </c>
      <c r="G122" s="23">
        <v>0</v>
      </c>
      <c r="H122" s="23">
        <v>0</v>
      </c>
      <c r="I122" s="134" t="s">
        <v>218</v>
      </c>
      <c r="J122" s="31" t="s">
        <v>192</v>
      </c>
      <c r="K122" s="24">
        <v>0</v>
      </c>
      <c r="L122" s="69">
        <v>0</v>
      </c>
      <c r="M122" s="69">
        <v>0</v>
      </c>
      <c r="N122" s="69">
        <v>681124.24952999991</v>
      </c>
    </row>
    <row r="123" spans="1:14" s="22" customFormat="1" x14ac:dyDescent="0.25">
      <c r="A123" s="26">
        <v>2019</v>
      </c>
      <c r="B123" s="22" t="s">
        <v>214</v>
      </c>
      <c r="C123" s="23">
        <v>0</v>
      </c>
      <c r="D123" s="23">
        <v>0</v>
      </c>
      <c r="E123" s="23">
        <v>0</v>
      </c>
      <c r="F123" s="23">
        <v>0</v>
      </c>
      <c r="G123" s="27">
        <v>1</v>
      </c>
      <c r="H123" s="23">
        <v>0</v>
      </c>
      <c r="I123" s="23" t="s">
        <v>217</v>
      </c>
      <c r="J123" s="13" t="s">
        <v>220</v>
      </c>
      <c r="K123" s="24">
        <v>935</v>
      </c>
      <c r="L123" s="69">
        <v>39748.060309999993</v>
      </c>
      <c r="M123" s="69">
        <v>3211.3378400000001</v>
      </c>
      <c r="N123" s="69">
        <v>670177.59175999998</v>
      </c>
    </row>
    <row r="124" spans="1:14" s="22" customFormat="1" x14ac:dyDescent="0.25">
      <c r="A124" s="26">
        <v>2019</v>
      </c>
      <c r="B124" s="22" t="s">
        <v>214</v>
      </c>
      <c r="C124" s="23">
        <v>0</v>
      </c>
      <c r="D124" s="23">
        <v>0</v>
      </c>
      <c r="E124" s="23">
        <v>0</v>
      </c>
      <c r="F124" s="23">
        <v>0</v>
      </c>
      <c r="G124" s="27">
        <v>1</v>
      </c>
      <c r="H124" s="23">
        <v>0</v>
      </c>
      <c r="I124" s="23" t="s">
        <v>217</v>
      </c>
      <c r="J124" s="13" t="s">
        <v>221</v>
      </c>
      <c r="K124" s="24">
        <v>0</v>
      </c>
      <c r="L124" s="69">
        <v>4250</v>
      </c>
      <c r="M124" s="69">
        <v>17200.30586</v>
      </c>
      <c r="N124" s="69">
        <v>4656236.8281436916</v>
      </c>
    </row>
    <row r="125" spans="1:14" s="22" customFormat="1" x14ac:dyDescent="0.25">
      <c r="A125" s="26">
        <v>2019</v>
      </c>
      <c r="B125" s="22" t="s">
        <v>214</v>
      </c>
      <c r="C125" s="23">
        <v>0</v>
      </c>
      <c r="D125" s="23">
        <v>0</v>
      </c>
      <c r="E125" s="23">
        <v>0</v>
      </c>
      <c r="F125" s="23">
        <v>0</v>
      </c>
      <c r="G125" s="27">
        <v>1</v>
      </c>
      <c r="H125" s="23">
        <v>0</v>
      </c>
      <c r="I125" s="134" t="s">
        <v>218</v>
      </c>
      <c r="J125" s="31" t="s">
        <v>192</v>
      </c>
      <c r="K125" s="24">
        <v>0</v>
      </c>
      <c r="L125" s="69">
        <v>0</v>
      </c>
      <c r="M125" s="69">
        <v>0</v>
      </c>
      <c r="N125" s="69">
        <v>899932.4858599999</v>
      </c>
    </row>
    <row r="126" spans="1:14" s="22" customFormat="1" x14ac:dyDescent="0.25">
      <c r="A126" s="26">
        <v>2019</v>
      </c>
      <c r="B126" s="22" t="s">
        <v>214</v>
      </c>
      <c r="C126" s="23">
        <v>0</v>
      </c>
      <c r="D126" s="23">
        <v>0</v>
      </c>
      <c r="E126" s="23">
        <v>0</v>
      </c>
      <c r="F126" s="23">
        <v>0</v>
      </c>
      <c r="G126" s="23">
        <v>0</v>
      </c>
      <c r="H126" s="27">
        <v>1</v>
      </c>
      <c r="I126" s="23" t="s">
        <v>217</v>
      </c>
      <c r="J126" s="13" t="s">
        <v>220</v>
      </c>
      <c r="K126" s="24">
        <v>935</v>
      </c>
      <c r="L126" s="69">
        <v>39748.060309999993</v>
      </c>
      <c r="M126" s="69">
        <v>3211.3378400000001</v>
      </c>
      <c r="N126" s="69">
        <v>670177.59175999998</v>
      </c>
    </row>
    <row r="127" spans="1:14" s="22" customFormat="1" x14ac:dyDescent="0.25">
      <c r="A127" s="26">
        <v>2019</v>
      </c>
      <c r="B127" s="22" t="s">
        <v>214</v>
      </c>
      <c r="C127" s="23">
        <v>0</v>
      </c>
      <c r="D127" s="23">
        <v>0</v>
      </c>
      <c r="E127" s="23">
        <v>0</v>
      </c>
      <c r="F127" s="23">
        <v>0</v>
      </c>
      <c r="G127" s="23">
        <v>0</v>
      </c>
      <c r="H127" s="27">
        <v>1</v>
      </c>
      <c r="I127" s="23" t="s">
        <v>217</v>
      </c>
      <c r="J127" s="13" t="s">
        <v>221</v>
      </c>
      <c r="K127" s="24">
        <v>0</v>
      </c>
      <c r="L127" s="69">
        <v>284191.53344999999</v>
      </c>
      <c r="M127" s="69">
        <v>73898.078129999994</v>
      </c>
      <c r="N127" s="69">
        <v>12319065.440745695</v>
      </c>
    </row>
    <row r="128" spans="1:14" s="22" customFormat="1" x14ac:dyDescent="0.25">
      <c r="A128" s="26">
        <v>2019</v>
      </c>
      <c r="B128" s="22" t="s">
        <v>214</v>
      </c>
      <c r="C128" s="23">
        <v>0</v>
      </c>
      <c r="D128" s="23">
        <v>0</v>
      </c>
      <c r="E128" s="23">
        <v>0</v>
      </c>
      <c r="F128" s="23">
        <v>0</v>
      </c>
      <c r="G128" s="23">
        <v>0</v>
      </c>
      <c r="H128" s="27">
        <v>1</v>
      </c>
      <c r="I128" s="134" t="s">
        <v>219</v>
      </c>
      <c r="J128" s="24" t="s">
        <v>70</v>
      </c>
      <c r="K128" s="24">
        <v>10489.696</v>
      </c>
      <c r="L128" s="69">
        <v>25153.703460000001</v>
      </c>
      <c r="M128" s="69">
        <v>6709.9729299999972</v>
      </c>
      <c r="N128" s="69">
        <v>1260110.8256799998</v>
      </c>
    </row>
    <row r="129" spans="1:14" s="22" customFormat="1" x14ac:dyDescent="0.25">
      <c r="A129" s="26">
        <v>2019</v>
      </c>
      <c r="B129" s="22" t="s">
        <v>214</v>
      </c>
      <c r="C129" s="23">
        <v>0</v>
      </c>
      <c r="D129" s="23">
        <v>0</v>
      </c>
      <c r="E129" s="23">
        <v>0</v>
      </c>
      <c r="F129" s="23">
        <v>0</v>
      </c>
      <c r="G129" s="23">
        <v>0</v>
      </c>
      <c r="H129" s="27">
        <v>1</v>
      </c>
      <c r="I129" s="134" t="s">
        <v>218</v>
      </c>
      <c r="J129" s="31" t="s">
        <v>192</v>
      </c>
      <c r="K129" s="24">
        <v>0</v>
      </c>
      <c r="L129" s="69">
        <v>0</v>
      </c>
      <c r="M129" s="69">
        <v>0</v>
      </c>
      <c r="N129" s="69">
        <v>1377218.4162399999</v>
      </c>
    </row>
    <row r="130" spans="1:14" s="22" customFormat="1" x14ac:dyDescent="0.25">
      <c r="A130" s="26">
        <v>2019</v>
      </c>
      <c r="B130" s="22" t="s">
        <v>214</v>
      </c>
      <c r="C130" s="23">
        <v>0</v>
      </c>
      <c r="D130" s="23">
        <v>0</v>
      </c>
      <c r="E130" s="23">
        <v>0</v>
      </c>
      <c r="F130" s="23">
        <v>0</v>
      </c>
      <c r="G130" s="23">
        <v>0</v>
      </c>
      <c r="H130" s="27">
        <v>1</v>
      </c>
      <c r="I130" s="134" t="s">
        <v>218</v>
      </c>
      <c r="J130" s="17" t="s">
        <v>212</v>
      </c>
      <c r="K130" s="24">
        <v>0</v>
      </c>
      <c r="L130" s="69">
        <v>0</v>
      </c>
      <c r="M130" s="69">
        <v>22228.840850000001</v>
      </c>
      <c r="N130" s="69">
        <v>635109.73864999996</v>
      </c>
    </row>
    <row r="131" spans="1:14" s="22" customFormat="1" x14ac:dyDescent="0.25">
      <c r="A131" s="26">
        <v>2019</v>
      </c>
      <c r="B131" s="22" t="s">
        <v>246</v>
      </c>
      <c r="C131" s="27">
        <v>1</v>
      </c>
      <c r="D131" s="27">
        <v>0</v>
      </c>
      <c r="E131" s="27">
        <v>0</v>
      </c>
      <c r="F131" s="23">
        <v>0</v>
      </c>
      <c r="G131" s="23">
        <v>0</v>
      </c>
      <c r="H131" s="23">
        <v>0</v>
      </c>
      <c r="I131" s="23" t="s">
        <v>217</v>
      </c>
      <c r="J131" s="13" t="s">
        <v>220</v>
      </c>
      <c r="K131" s="24">
        <v>595</v>
      </c>
      <c r="L131" s="69">
        <v>23283.590639999999</v>
      </c>
      <c r="M131" s="69">
        <v>3752.0535300000001</v>
      </c>
      <c r="N131" s="69">
        <v>647489.00111999991</v>
      </c>
    </row>
    <row r="132" spans="1:14" s="22" customFormat="1" x14ac:dyDescent="0.25">
      <c r="A132" s="26">
        <v>2019</v>
      </c>
      <c r="B132" s="22" t="s">
        <v>246</v>
      </c>
      <c r="C132" s="27">
        <v>1</v>
      </c>
      <c r="D132" s="27">
        <v>0</v>
      </c>
      <c r="E132" s="27">
        <v>0</v>
      </c>
      <c r="F132" s="23">
        <v>0</v>
      </c>
      <c r="G132" s="23">
        <v>0</v>
      </c>
      <c r="H132" s="23">
        <v>0</v>
      </c>
      <c r="I132" s="23" t="s">
        <v>217</v>
      </c>
      <c r="J132" s="13" t="s">
        <v>221</v>
      </c>
      <c r="K132" s="24">
        <v>0</v>
      </c>
      <c r="L132" s="69">
        <v>10000</v>
      </c>
      <c r="M132" s="69">
        <v>40030.937109999999</v>
      </c>
      <c r="N132" s="69">
        <v>12329005.549685692</v>
      </c>
    </row>
    <row r="133" spans="1:14" s="22" customFormat="1" x14ac:dyDescent="0.25">
      <c r="A133" s="26">
        <v>2019</v>
      </c>
      <c r="B133" s="22" t="s">
        <v>246</v>
      </c>
      <c r="C133" s="27">
        <v>1</v>
      </c>
      <c r="D133" s="27">
        <v>0</v>
      </c>
      <c r="E133" s="27">
        <v>0</v>
      </c>
      <c r="F133" s="23">
        <v>0</v>
      </c>
      <c r="G133" s="23">
        <v>0</v>
      </c>
      <c r="H133" s="23">
        <v>0</v>
      </c>
      <c r="I133" s="134" t="s">
        <v>219</v>
      </c>
      <c r="J133" s="24" t="s">
        <v>70</v>
      </c>
      <c r="K133" s="24">
        <v>13703.905470000002</v>
      </c>
      <c r="L133" s="69">
        <v>17305.51482</v>
      </c>
      <c r="M133" s="69">
        <v>6394.5573799999993</v>
      </c>
      <c r="N133" s="69">
        <v>1379071.7185499999</v>
      </c>
    </row>
    <row r="134" spans="1:14" s="22" customFormat="1" x14ac:dyDescent="0.25">
      <c r="A134" s="26">
        <v>2019</v>
      </c>
      <c r="B134" s="22" t="s">
        <v>246</v>
      </c>
      <c r="C134" s="27">
        <v>1</v>
      </c>
      <c r="D134" s="27">
        <v>0</v>
      </c>
      <c r="E134" s="27">
        <v>0</v>
      </c>
      <c r="F134" s="23">
        <v>0</v>
      </c>
      <c r="G134" s="23">
        <v>0</v>
      </c>
      <c r="H134" s="23">
        <v>0</v>
      </c>
      <c r="I134" s="134" t="s">
        <v>218</v>
      </c>
      <c r="J134" s="31" t="s">
        <v>192</v>
      </c>
      <c r="K134" s="24">
        <v>0</v>
      </c>
      <c r="L134" s="69">
        <v>0</v>
      </c>
      <c r="M134" s="69">
        <v>0</v>
      </c>
      <c r="N134" s="69">
        <v>1635481.9355799998</v>
      </c>
    </row>
    <row r="135" spans="1:14" s="22" customFormat="1" x14ac:dyDescent="0.25">
      <c r="A135" s="26">
        <v>2019</v>
      </c>
      <c r="B135" s="22" t="s">
        <v>246</v>
      </c>
      <c r="C135" s="27">
        <v>1</v>
      </c>
      <c r="D135" s="27">
        <v>0</v>
      </c>
      <c r="E135" s="27">
        <v>0</v>
      </c>
      <c r="F135" s="23">
        <v>0</v>
      </c>
      <c r="G135" s="23">
        <v>0</v>
      </c>
      <c r="H135" s="23">
        <v>0</v>
      </c>
      <c r="I135" s="134" t="s">
        <v>218</v>
      </c>
      <c r="J135" s="17" t="s">
        <v>212</v>
      </c>
      <c r="K135" s="24">
        <v>0</v>
      </c>
      <c r="L135" s="69">
        <v>0</v>
      </c>
      <c r="M135" s="69">
        <v>0</v>
      </c>
      <c r="N135" s="69">
        <v>635109.73864999996</v>
      </c>
    </row>
    <row r="136" spans="1:14" s="22" customFormat="1" x14ac:dyDescent="0.25">
      <c r="A136" s="26">
        <v>2019</v>
      </c>
      <c r="B136" s="22" t="s">
        <v>246</v>
      </c>
      <c r="C136" s="23">
        <v>0</v>
      </c>
      <c r="D136" s="27">
        <v>1</v>
      </c>
      <c r="E136" s="27">
        <v>0</v>
      </c>
      <c r="F136" s="23">
        <v>0</v>
      </c>
      <c r="G136" s="23">
        <v>0</v>
      </c>
      <c r="H136" s="23">
        <v>0</v>
      </c>
      <c r="I136" s="23" t="s">
        <v>217</v>
      </c>
      <c r="J136" s="13" t="s">
        <v>220</v>
      </c>
      <c r="K136" s="24">
        <v>595</v>
      </c>
      <c r="L136" s="69">
        <v>23283.590639999999</v>
      </c>
      <c r="M136" s="69">
        <v>3752.0535300000001</v>
      </c>
      <c r="N136" s="69">
        <v>647489.00111999991</v>
      </c>
    </row>
    <row r="137" spans="1:14" s="22" customFormat="1" x14ac:dyDescent="0.25">
      <c r="A137" s="26">
        <v>2019</v>
      </c>
      <c r="B137" s="22" t="s">
        <v>246</v>
      </c>
      <c r="C137" s="23">
        <v>0</v>
      </c>
      <c r="D137" s="27">
        <v>1</v>
      </c>
      <c r="E137" s="27">
        <v>0</v>
      </c>
      <c r="F137" s="23">
        <v>0</v>
      </c>
      <c r="G137" s="23">
        <v>0</v>
      </c>
      <c r="H137" s="23">
        <v>0</v>
      </c>
      <c r="I137" s="23" t="s">
        <v>217</v>
      </c>
      <c r="J137" s="13" t="s">
        <v>221</v>
      </c>
      <c r="K137" s="24">
        <v>0</v>
      </c>
      <c r="L137" s="69">
        <v>10000</v>
      </c>
      <c r="M137" s="69">
        <v>40030.937109999999</v>
      </c>
      <c r="N137" s="69">
        <v>12329005.549685692</v>
      </c>
    </row>
    <row r="138" spans="1:14" s="22" customFormat="1" x14ac:dyDescent="0.25">
      <c r="A138" s="26">
        <v>2019</v>
      </c>
      <c r="B138" s="22" t="s">
        <v>246</v>
      </c>
      <c r="C138" s="23">
        <v>0</v>
      </c>
      <c r="D138" s="27">
        <v>1</v>
      </c>
      <c r="E138" s="27">
        <v>0</v>
      </c>
      <c r="F138" s="23">
        <v>0</v>
      </c>
      <c r="G138" s="23">
        <v>0</v>
      </c>
      <c r="H138" s="23">
        <v>0</v>
      </c>
      <c r="I138" s="134" t="s">
        <v>219</v>
      </c>
      <c r="J138" s="24" t="s">
        <v>70</v>
      </c>
      <c r="K138" s="24">
        <v>13703.905470000002</v>
      </c>
      <c r="L138" s="69">
        <v>17305.51482</v>
      </c>
      <c r="M138" s="69">
        <v>6394.5573799999993</v>
      </c>
      <c r="N138" s="69">
        <v>1379071.7185499999</v>
      </c>
    </row>
    <row r="139" spans="1:14" s="22" customFormat="1" x14ac:dyDescent="0.25">
      <c r="A139" s="26">
        <v>2019</v>
      </c>
      <c r="B139" s="22" t="s">
        <v>246</v>
      </c>
      <c r="C139" s="23">
        <v>0</v>
      </c>
      <c r="D139" s="27">
        <v>1</v>
      </c>
      <c r="E139" s="27">
        <v>0</v>
      </c>
      <c r="F139" s="23">
        <v>0</v>
      </c>
      <c r="G139" s="23">
        <v>0</v>
      </c>
      <c r="H139" s="23">
        <v>0</v>
      </c>
      <c r="I139" s="134" t="s">
        <v>218</v>
      </c>
      <c r="J139" s="31" t="s">
        <v>192</v>
      </c>
      <c r="K139" s="24">
        <v>0</v>
      </c>
      <c r="L139" s="69">
        <v>0</v>
      </c>
      <c r="M139" s="69">
        <v>0</v>
      </c>
      <c r="N139" s="69">
        <v>1635481.9355799998</v>
      </c>
    </row>
    <row r="140" spans="1:14" s="22" customFormat="1" x14ac:dyDescent="0.25">
      <c r="A140" s="26">
        <v>2019</v>
      </c>
      <c r="B140" s="22" t="s">
        <v>246</v>
      </c>
      <c r="C140" s="23">
        <v>0</v>
      </c>
      <c r="D140" s="27">
        <v>1</v>
      </c>
      <c r="E140" s="27">
        <v>0</v>
      </c>
      <c r="F140" s="23">
        <v>0</v>
      </c>
      <c r="G140" s="23">
        <v>0</v>
      </c>
      <c r="H140" s="23">
        <v>0</v>
      </c>
      <c r="I140" s="134" t="s">
        <v>218</v>
      </c>
      <c r="J140" s="17" t="s">
        <v>212</v>
      </c>
      <c r="K140" s="24">
        <v>0</v>
      </c>
      <c r="L140" s="69">
        <v>0</v>
      </c>
      <c r="M140" s="69">
        <v>0</v>
      </c>
      <c r="N140" s="69">
        <v>635109.73864999996</v>
      </c>
    </row>
    <row r="141" spans="1:14" s="22" customFormat="1" x14ac:dyDescent="0.25">
      <c r="A141" s="26">
        <v>2019</v>
      </c>
      <c r="B141" s="22" t="s">
        <v>246</v>
      </c>
      <c r="C141" s="23">
        <v>0</v>
      </c>
      <c r="D141" s="23">
        <v>0</v>
      </c>
      <c r="E141" s="27">
        <v>1</v>
      </c>
      <c r="F141" s="23">
        <v>0</v>
      </c>
      <c r="G141" s="23">
        <v>0</v>
      </c>
      <c r="H141" s="23">
        <v>0</v>
      </c>
      <c r="I141" s="23" t="s">
        <v>217</v>
      </c>
      <c r="J141" s="13" t="s">
        <v>220</v>
      </c>
      <c r="K141" s="24">
        <v>595</v>
      </c>
      <c r="L141" s="69">
        <v>23283.590639999999</v>
      </c>
      <c r="M141" s="69">
        <v>3752.0535300000001</v>
      </c>
      <c r="N141" s="69">
        <v>647489.00111999991</v>
      </c>
    </row>
    <row r="142" spans="1:14" s="22" customFormat="1" x14ac:dyDescent="0.25">
      <c r="A142" s="26">
        <v>2019</v>
      </c>
      <c r="B142" s="22" t="s">
        <v>246</v>
      </c>
      <c r="C142" s="23">
        <v>0</v>
      </c>
      <c r="D142" s="23">
        <v>0</v>
      </c>
      <c r="E142" s="27">
        <v>1</v>
      </c>
      <c r="F142" s="23">
        <v>0</v>
      </c>
      <c r="G142" s="23">
        <v>0</v>
      </c>
      <c r="H142" s="23">
        <v>0</v>
      </c>
      <c r="I142" s="23" t="s">
        <v>217</v>
      </c>
      <c r="J142" s="13" t="s">
        <v>221</v>
      </c>
      <c r="K142" s="24">
        <v>0</v>
      </c>
      <c r="L142" s="69">
        <v>10000</v>
      </c>
      <c r="M142" s="69">
        <v>40030.937109999999</v>
      </c>
      <c r="N142" s="69">
        <v>12329005.549685692</v>
      </c>
    </row>
    <row r="143" spans="1:14" s="22" customFormat="1" x14ac:dyDescent="0.25">
      <c r="A143" s="26">
        <v>2019</v>
      </c>
      <c r="B143" s="22" t="s">
        <v>246</v>
      </c>
      <c r="C143" s="23">
        <v>0</v>
      </c>
      <c r="D143" s="23">
        <v>0</v>
      </c>
      <c r="E143" s="27">
        <v>1</v>
      </c>
      <c r="F143" s="23">
        <v>0</v>
      </c>
      <c r="G143" s="23">
        <v>0</v>
      </c>
      <c r="H143" s="23">
        <v>0</v>
      </c>
      <c r="I143" s="134" t="s">
        <v>219</v>
      </c>
      <c r="J143" s="24" t="s">
        <v>70</v>
      </c>
      <c r="K143" s="24">
        <v>1430.0662199999999</v>
      </c>
      <c r="L143" s="69">
        <v>2408.7305000000001</v>
      </c>
      <c r="M143" s="69">
        <v>475.66885999999994</v>
      </c>
      <c r="N143" s="69">
        <v>276526.17830999999</v>
      </c>
    </row>
    <row r="144" spans="1:14" s="22" customFormat="1" x14ac:dyDescent="0.25">
      <c r="A144" s="26">
        <v>2019</v>
      </c>
      <c r="B144" s="22" t="s">
        <v>246</v>
      </c>
      <c r="C144" s="23">
        <v>0</v>
      </c>
      <c r="D144" s="23">
        <v>0</v>
      </c>
      <c r="E144" s="27">
        <v>1</v>
      </c>
      <c r="F144" s="23">
        <v>0</v>
      </c>
      <c r="G144" s="23">
        <v>0</v>
      </c>
      <c r="H144" s="23">
        <v>0</v>
      </c>
      <c r="I144" s="134" t="s">
        <v>218</v>
      </c>
      <c r="J144" s="31" t="s">
        <v>192</v>
      </c>
      <c r="K144" s="24">
        <v>0</v>
      </c>
      <c r="L144" s="69">
        <v>0</v>
      </c>
      <c r="M144" s="69">
        <v>0</v>
      </c>
      <c r="N144" s="69">
        <v>1635481.9355799998</v>
      </c>
    </row>
    <row r="145" spans="1:14" s="22" customFormat="1" x14ac:dyDescent="0.25">
      <c r="A145" s="26">
        <v>2019</v>
      </c>
      <c r="B145" s="22" t="s">
        <v>246</v>
      </c>
      <c r="C145" s="23">
        <v>0</v>
      </c>
      <c r="D145" s="23">
        <v>0</v>
      </c>
      <c r="E145" s="27">
        <v>1</v>
      </c>
      <c r="F145" s="23">
        <v>0</v>
      </c>
      <c r="G145" s="23">
        <v>0</v>
      </c>
      <c r="H145" s="23">
        <v>0</v>
      </c>
      <c r="I145" s="134" t="s">
        <v>218</v>
      </c>
      <c r="J145" s="17" t="s">
        <v>212</v>
      </c>
      <c r="K145" s="24">
        <v>0</v>
      </c>
      <c r="L145" s="69">
        <v>0</v>
      </c>
      <c r="M145" s="69">
        <v>0</v>
      </c>
      <c r="N145" s="69">
        <v>635109.73864999996</v>
      </c>
    </row>
    <row r="146" spans="1:14" s="22" customFormat="1" x14ac:dyDescent="0.25">
      <c r="A146" s="26">
        <v>2019</v>
      </c>
      <c r="B146" s="22" t="s">
        <v>246</v>
      </c>
      <c r="C146" s="23">
        <v>0</v>
      </c>
      <c r="D146" s="23">
        <v>0</v>
      </c>
      <c r="E146" s="23">
        <v>0</v>
      </c>
      <c r="F146" s="27">
        <v>1</v>
      </c>
      <c r="G146" s="23">
        <v>0</v>
      </c>
      <c r="H146" s="23">
        <v>0</v>
      </c>
      <c r="I146" s="23" t="s">
        <v>217</v>
      </c>
      <c r="J146" s="13" t="s">
        <v>220</v>
      </c>
      <c r="K146" s="24">
        <v>595</v>
      </c>
      <c r="L146" s="69">
        <v>23283.590639999999</v>
      </c>
      <c r="M146" s="69">
        <v>3752.0535300000001</v>
      </c>
      <c r="N146" s="69">
        <v>647489.00111999991</v>
      </c>
    </row>
    <row r="147" spans="1:14" s="22" customFormat="1" x14ac:dyDescent="0.25">
      <c r="A147" s="26">
        <v>2019</v>
      </c>
      <c r="B147" s="22" t="s">
        <v>246</v>
      </c>
      <c r="C147" s="23">
        <v>0</v>
      </c>
      <c r="D147" s="23">
        <v>0</v>
      </c>
      <c r="E147" s="23">
        <v>0</v>
      </c>
      <c r="F147" s="27">
        <v>1</v>
      </c>
      <c r="G147" s="23">
        <v>0</v>
      </c>
      <c r="H147" s="23">
        <v>0</v>
      </c>
      <c r="I147" s="134" t="s">
        <v>218</v>
      </c>
      <c r="J147" s="31" t="s">
        <v>192</v>
      </c>
      <c r="K147" s="24">
        <v>0</v>
      </c>
      <c r="L147" s="69">
        <v>0</v>
      </c>
      <c r="M147" s="69">
        <v>0</v>
      </c>
      <c r="N147" s="69">
        <v>698145.11428999994</v>
      </c>
    </row>
    <row r="148" spans="1:14" s="22" customFormat="1" x14ac:dyDescent="0.25">
      <c r="A148" s="26">
        <v>2019</v>
      </c>
      <c r="B148" s="22" t="s">
        <v>246</v>
      </c>
      <c r="C148" s="23">
        <v>0</v>
      </c>
      <c r="D148" s="23">
        <v>0</v>
      </c>
      <c r="E148" s="23">
        <v>0</v>
      </c>
      <c r="F148" s="23">
        <v>0</v>
      </c>
      <c r="G148" s="27">
        <v>1</v>
      </c>
      <c r="H148" s="23">
        <v>0</v>
      </c>
      <c r="I148" s="23" t="s">
        <v>217</v>
      </c>
      <c r="J148" s="13" t="s">
        <v>220</v>
      </c>
      <c r="K148" s="24">
        <v>595</v>
      </c>
      <c r="L148" s="69">
        <v>23283.590639999999</v>
      </c>
      <c r="M148" s="69">
        <v>3752.0535300000001</v>
      </c>
      <c r="N148" s="69">
        <v>647489.00111999991</v>
      </c>
    </row>
    <row r="149" spans="1:14" s="22" customFormat="1" x14ac:dyDescent="0.25">
      <c r="A149" s="26">
        <v>2019</v>
      </c>
      <c r="B149" s="22" t="s">
        <v>246</v>
      </c>
      <c r="C149" s="23">
        <v>0</v>
      </c>
      <c r="D149" s="23">
        <v>0</v>
      </c>
      <c r="E149" s="23">
        <v>0</v>
      </c>
      <c r="F149" s="23">
        <v>0</v>
      </c>
      <c r="G149" s="27">
        <v>1</v>
      </c>
      <c r="H149" s="23">
        <v>0</v>
      </c>
      <c r="I149" s="23" t="s">
        <v>217</v>
      </c>
      <c r="J149" s="13" t="s">
        <v>221</v>
      </c>
      <c r="K149" s="24">
        <v>0</v>
      </c>
      <c r="L149" s="69">
        <v>10000</v>
      </c>
      <c r="M149" s="69">
        <v>5823.8374999999996</v>
      </c>
      <c r="N149" s="69">
        <v>4646236.8281436916</v>
      </c>
    </row>
    <row r="150" spans="1:14" s="22" customFormat="1" x14ac:dyDescent="0.25">
      <c r="A150" s="26">
        <v>2019</v>
      </c>
      <c r="B150" s="22" t="s">
        <v>246</v>
      </c>
      <c r="C150" s="23">
        <v>0</v>
      </c>
      <c r="D150" s="23">
        <v>0</v>
      </c>
      <c r="E150" s="23">
        <v>0</v>
      </c>
      <c r="F150" s="23">
        <v>0</v>
      </c>
      <c r="G150" s="27">
        <v>1</v>
      </c>
      <c r="H150" s="23">
        <v>0</v>
      </c>
      <c r="I150" s="134" t="s">
        <v>218</v>
      </c>
      <c r="J150" s="31" t="s">
        <v>192</v>
      </c>
      <c r="K150" s="24">
        <v>0</v>
      </c>
      <c r="L150" s="69">
        <v>0</v>
      </c>
      <c r="M150" s="69">
        <v>0</v>
      </c>
      <c r="N150" s="69">
        <v>913653.92379999999</v>
      </c>
    </row>
    <row r="151" spans="1:14" s="22" customFormat="1" x14ac:dyDescent="0.25">
      <c r="A151" s="26">
        <v>2019</v>
      </c>
      <c r="B151" s="22" t="s">
        <v>246</v>
      </c>
      <c r="C151" s="23">
        <v>0</v>
      </c>
      <c r="D151" s="23">
        <v>0</v>
      </c>
      <c r="E151" s="23">
        <v>0</v>
      </c>
      <c r="F151" s="23">
        <v>0</v>
      </c>
      <c r="G151" s="23">
        <v>0</v>
      </c>
      <c r="H151" s="27">
        <v>1</v>
      </c>
      <c r="I151" s="23" t="s">
        <v>217</v>
      </c>
      <c r="J151" s="13" t="s">
        <v>220</v>
      </c>
      <c r="K151" s="24">
        <v>595</v>
      </c>
      <c r="L151" s="69">
        <v>23283.590639999999</v>
      </c>
      <c r="M151" s="69">
        <v>3752.0535300000001</v>
      </c>
      <c r="N151" s="69">
        <v>647489.00111999991</v>
      </c>
    </row>
    <row r="152" spans="1:14" s="22" customFormat="1" x14ac:dyDescent="0.25">
      <c r="A152" s="26">
        <v>2019</v>
      </c>
      <c r="B152" s="22" t="s">
        <v>246</v>
      </c>
      <c r="C152" s="23">
        <v>0</v>
      </c>
      <c r="D152" s="23">
        <v>0</v>
      </c>
      <c r="E152" s="23">
        <v>0</v>
      </c>
      <c r="F152" s="23">
        <v>0</v>
      </c>
      <c r="G152" s="23">
        <v>0</v>
      </c>
      <c r="H152" s="27">
        <v>1</v>
      </c>
      <c r="I152" s="23" t="s">
        <v>217</v>
      </c>
      <c r="J152" s="13" t="s">
        <v>221</v>
      </c>
      <c r="K152" s="24">
        <v>0</v>
      </c>
      <c r="L152" s="69">
        <v>10000</v>
      </c>
      <c r="M152" s="69">
        <v>40030.937109999999</v>
      </c>
      <c r="N152" s="69">
        <v>12309065.440745695</v>
      </c>
    </row>
    <row r="153" spans="1:14" s="22" customFormat="1" x14ac:dyDescent="0.25">
      <c r="A153" s="26">
        <v>2019</v>
      </c>
      <c r="B153" s="22" t="s">
        <v>246</v>
      </c>
      <c r="C153" s="23">
        <v>0</v>
      </c>
      <c r="D153" s="23">
        <v>0</v>
      </c>
      <c r="E153" s="23">
        <v>0</v>
      </c>
      <c r="F153" s="23">
        <v>0</v>
      </c>
      <c r="G153" s="23">
        <v>0</v>
      </c>
      <c r="H153" s="27">
        <v>1</v>
      </c>
      <c r="I153" s="134" t="s">
        <v>219</v>
      </c>
      <c r="J153" s="24" t="s">
        <v>70</v>
      </c>
      <c r="K153" s="24">
        <v>12273.839250000001</v>
      </c>
      <c r="L153" s="69">
        <v>14949.47759</v>
      </c>
      <c r="M153" s="69">
        <v>5919.2217999999993</v>
      </c>
      <c r="N153" s="69">
        <v>1255952.8621199999</v>
      </c>
    </row>
    <row r="154" spans="1:14" s="22" customFormat="1" x14ac:dyDescent="0.25">
      <c r="A154" s="26">
        <v>2019</v>
      </c>
      <c r="B154" s="22" t="s">
        <v>246</v>
      </c>
      <c r="C154" s="23">
        <v>0</v>
      </c>
      <c r="D154" s="23">
        <v>0</v>
      </c>
      <c r="E154" s="23">
        <v>0</v>
      </c>
      <c r="F154" s="23">
        <v>0</v>
      </c>
      <c r="G154" s="23">
        <v>0</v>
      </c>
      <c r="H154" s="27">
        <v>1</v>
      </c>
      <c r="I154" s="134" t="s">
        <v>218</v>
      </c>
      <c r="J154" s="31" t="s">
        <v>192</v>
      </c>
      <c r="K154" s="24">
        <v>0</v>
      </c>
      <c r="L154" s="69">
        <v>0</v>
      </c>
      <c r="M154" s="69">
        <v>0</v>
      </c>
      <c r="N154" s="69">
        <v>1410979.51284</v>
      </c>
    </row>
    <row r="155" spans="1:14" s="22" customFormat="1" x14ac:dyDescent="0.25">
      <c r="A155" s="26">
        <v>2019</v>
      </c>
      <c r="B155" s="22" t="s">
        <v>246</v>
      </c>
      <c r="C155" s="23">
        <v>0</v>
      </c>
      <c r="D155" s="23">
        <v>0</v>
      </c>
      <c r="E155" s="23">
        <v>0</v>
      </c>
      <c r="F155" s="23">
        <v>0</v>
      </c>
      <c r="G155" s="23">
        <v>0</v>
      </c>
      <c r="H155" s="27">
        <v>1</v>
      </c>
      <c r="I155" s="134" t="s">
        <v>218</v>
      </c>
      <c r="J155" s="17" t="s">
        <v>212</v>
      </c>
      <c r="K155" s="24">
        <v>0</v>
      </c>
      <c r="L155" s="69">
        <v>0</v>
      </c>
      <c r="M155" s="69">
        <v>0</v>
      </c>
      <c r="N155" s="69">
        <v>635109.73864999996</v>
      </c>
    </row>
    <row r="156" spans="1:14" x14ac:dyDescent="0.25">
      <c r="A156" s="26">
        <v>2019</v>
      </c>
      <c r="B156" s="22" t="s">
        <v>257</v>
      </c>
      <c r="C156" s="27">
        <v>1</v>
      </c>
      <c r="D156" s="27">
        <v>0</v>
      </c>
      <c r="E156" s="27">
        <v>0</v>
      </c>
      <c r="F156" s="23">
        <v>0</v>
      </c>
      <c r="G156" s="23">
        <v>0</v>
      </c>
      <c r="H156" s="23">
        <v>0</v>
      </c>
      <c r="I156" s="23" t="s">
        <v>217</v>
      </c>
      <c r="J156" s="13" t="s">
        <v>220</v>
      </c>
      <c r="K156" s="24">
        <v>13187.237499999999</v>
      </c>
      <c r="L156" s="69">
        <v>2415.8913199999997</v>
      </c>
      <c r="M156" s="69">
        <v>2570.9469899999999</v>
      </c>
      <c r="N156" s="69">
        <v>658260.34730000002</v>
      </c>
    </row>
    <row r="157" spans="1:14" s="22" customFormat="1" x14ac:dyDescent="0.25">
      <c r="A157" s="26">
        <v>2019</v>
      </c>
      <c r="B157" s="22" t="s">
        <v>257</v>
      </c>
      <c r="C157" s="27">
        <v>1</v>
      </c>
      <c r="D157" s="27">
        <v>0</v>
      </c>
      <c r="E157" s="27">
        <v>0</v>
      </c>
      <c r="F157" s="23">
        <v>0</v>
      </c>
      <c r="G157" s="23">
        <v>0</v>
      </c>
      <c r="H157" s="23">
        <v>0</v>
      </c>
      <c r="I157" s="23" t="s">
        <v>217</v>
      </c>
      <c r="J157" s="13" t="s">
        <v>221</v>
      </c>
      <c r="K157" s="24">
        <v>0</v>
      </c>
      <c r="L157" s="69">
        <v>83000</v>
      </c>
      <c r="M157" s="69">
        <v>31659.99166</v>
      </c>
      <c r="N157" s="69">
        <v>12246005.549685692</v>
      </c>
    </row>
    <row r="158" spans="1:14" x14ac:dyDescent="0.25">
      <c r="A158" s="26">
        <v>2019</v>
      </c>
      <c r="B158" s="22" t="s">
        <v>257</v>
      </c>
      <c r="C158" s="27">
        <v>1</v>
      </c>
      <c r="D158" s="27">
        <v>0</v>
      </c>
      <c r="E158" s="27">
        <v>0</v>
      </c>
      <c r="F158" s="23">
        <v>0</v>
      </c>
      <c r="G158" s="23">
        <v>0</v>
      </c>
      <c r="H158" s="23">
        <v>0</v>
      </c>
      <c r="I158" s="134" t="s">
        <v>219</v>
      </c>
      <c r="J158" s="24" t="s">
        <v>70</v>
      </c>
      <c r="K158" s="24">
        <v>19403.10857</v>
      </c>
      <c r="L158" s="69">
        <v>18894.67325</v>
      </c>
      <c r="M158" s="69">
        <v>7112.7280600000004</v>
      </c>
      <c r="N158" s="69">
        <v>1394212.0042699999</v>
      </c>
    </row>
    <row r="159" spans="1:14" x14ac:dyDescent="0.25">
      <c r="A159" s="26">
        <v>2019</v>
      </c>
      <c r="B159" s="22" t="s">
        <v>257</v>
      </c>
      <c r="C159" s="27">
        <v>1</v>
      </c>
      <c r="D159" s="27">
        <v>0</v>
      </c>
      <c r="E159" s="27">
        <v>0</v>
      </c>
      <c r="F159" s="23">
        <v>0</v>
      </c>
      <c r="G159" s="23">
        <v>0</v>
      </c>
      <c r="H159" s="23">
        <v>0</v>
      </c>
      <c r="I159" s="134" t="s">
        <v>218</v>
      </c>
      <c r="J159" s="31" t="s">
        <v>192</v>
      </c>
      <c r="K159" s="24">
        <v>0</v>
      </c>
      <c r="L159" s="69">
        <v>0</v>
      </c>
      <c r="M159" s="69">
        <v>0</v>
      </c>
      <c r="N159" s="69">
        <v>1433691.74456</v>
      </c>
    </row>
    <row r="160" spans="1:14" x14ac:dyDescent="0.25">
      <c r="A160" s="26">
        <v>2019</v>
      </c>
      <c r="B160" s="22" t="s">
        <v>257</v>
      </c>
      <c r="C160" s="27">
        <v>1</v>
      </c>
      <c r="D160" s="27">
        <v>0</v>
      </c>
      <c r="E160" s="27">
        <v>0</v>
      </c>
      <c r="F160" s="23">
        <v>0</v>
      </c>
      <c r="G160" s="23">
        <v>0</v>
      </c>
      <c r="H160" s="23">
        <v>0</v>
      </c>
      <c r="I160" s="134" t="s">
        <v>218</v>
      </c>
      <c r="J160" s="17" t="s">
        <v>212</v>
      </c>
      <c r="K160" s="24">
        <v>0</v>
      </c>
      <c r="L160" s="69">
        <v>0</v>
      </c>
      <c r="M160" s="69">
        <v>0</v>
      </c>
      <c r="N160" s="69">
        <v>635109.73864999996</v>
      </c>
    </row>
    <row r="161" spans="1:14" x14ac:dyDescent="0.25">
      <c r="A161" s="26">
        <v>2019</v>
      </c>
      <c r="B161" s="22" t="s">
        <v>257</v>
      </c>
      <c r="C161" s="23">
        <v>0</v>
      </c>
      <c r="D161" s="27">
        <v>1</v>
      </c>
      <c r="E161" s="27">
        <v>0</v>
      </c>
      <c r="F161" s="23">
        <v>0</v>
      </c>
      <c r="G161" s="23">
        <v>0</v>
      </c>
      <c r="H161" s="23">
        <v>0</v>
      </c>
      <c r="I161" s="23" t="s">
        <v>217</v>
      </c>
      <c r="J161" s="13" t="s">
        <v>220</v>
      </c>
      <c r="K161" s="24">
        <v>13187.237499999999</v>
      </c>
      <c r="L161" s="69">
        <v>2415.8913199999997</v>
      </c>
      <c r="M161" s="69">
        <v>2570.9469899999999</v>
      </c>
      <c r="N161" s="69">
        <v>658260.34730000002</v>
      </c>
    </row>
    <row r="162" spans="1:14" x14ac:dyDescent="0.25">
      <c r="A162" s="26">
        <v>2019</v>
      </c>
      <c r="B162" s="22" t="s">
        <v>257</v>
      </c>
      <c r="C162" s="23">
        <v>0</v>
      </c>
      <c r="D162" s="27">
        <v>1</v>
      </c>
      <c r="E162" s="27">
        <v>0</v>
      </c>
      <c r="F162" s="23">
        <v>0</v>
      </c>
      <c r="G162" s="23">
        <v>0</v>
      </c>
      <c r="H162" s="23">
        <v>0</v>
      </c>
      <c r="I162" s="23" t="s">
        <v>217</v>
      </c>
      <c r="J162" s="13" t="s">
        <v>221</v>
      </c>
      <c r="K162" s="24">
        <v>0</v>
      </c>
      <c r="L162" s="69">
        <v>83000</v>
      </c>
      <c r="M162" s="69">
        <v>31659.99166</v>
      </c>
      <c r="N162" s="69">
        <v>12246005.549685692</v>
      </c>
    </row>
    <row r="163" spans="1:14" x14ac:dyDescent="0.25">
      <c r="A163" s="26">
        <v>2019</v>
      </c>
      <c r="B163" s="22" t="s">
        <v>257</v>
      </c>
      <c r="C163" s="23">
        <v>0</v>
      </c>
      <c r="D163" s="27">
        <v>1</v>
      </c>
      <c r="E163" s="27">
        <v>0</v>
      </c>
      <c r="F163" s="23">
        <v>0</v>
      </c>
      <c r="G163" s="23">
        <v>0</v>
      </c>
      <c r="H163" s="23">
        <v>0</v>
      </c>
      <c r="I163" s="134" t="s">
        <v>219</v>
      </c>
      <c r="J163" s="24" t="s">
        <v>70</v>
      </c>
      <c r="K163" s="24">
        <v>19403.10857</v>
      </c>
      <c r="L163" s="69">
        <v>18894.67325</v>
      </c>
      <c r="M163" s="69">
        <v>7112.7280600000004</v>
      </c>
      <c r="N163" s="69">
        <v>1394212.0042699999</v>
      </c>
    </row>
    <row r="164" spans="1:14" x14ac:dyDescent="0.25">
      <c r="A164" s="26">
        <v>2019</v>
      </c>
      <c r="B164" s="22" t="s">
        <v>257</v>
      </c>
      <c r="C164" s="23">
        <v>0</v>
      </c>
      <c r="D164" s="27">
        <v>1</v>
      </c>
      <c r="E164" s="27">
        <v>0</v>
      </c>
      <c r="F164" s="23">
        <v>0</v>
      </c>
      <c r="G164" s="23">
        <v>0</v>
      </c>
      <c r="H164" s="23">
        <v>0</v>
      </c>
      <c r="I164" s="134" t="s">
        <v>218</v>
      </c>
      <c r="J164" s="31" t="s">
        <v>192</v>
      </c>
      <c r="K164" s="24">
        <v>0</v>
      </c>
      <c r="L164" s="69">
        <v>0</v>
      </c>
      <c r="M164" s="69">
        <v>0</v>
      </c>
      <c r="N164" s="69">
        <v>1433691.74456</v>
      </c>
    </row>
    <row r="165" spans="1:14" x14ac:dyDescent="0.25">
      <c r="A165" s="26">
        <v>2019</v>
      </c>
      <c r="B165" s="22" t="s">
        <v>257</v>
      </c>
      <c r="C165" s="23">
        <v>0</v>
      </c>
      <c r="D165" s="27">
        <v>1</v>
      </c>
      <c r="E165" s="27">
        <v>0</v>
      </c>
      <c r="F165" s="23">
        <v>0</v>
      </c>
      <c r="G165" s="23">
        <v>0</v>
      </c>
      <c r="H165" s="23">
        <v>0</v>
      </c>
      <c r="I165" s="134" t="s">
        <v>218</v>
      </c>
      <c r="J165" s="17" t="s">
        <v>212</v>
      </c>
      <c r="K165" s="24">
        <v>0</v>
      </c>
      <c r="L165" s="69">
        <v>0</v>
      </c>
      <c r="M165" s="69">
        <v>0</v>
      </c>
      <c r="N165" s="69">
        <v>635109.73864999996</v>
      </c>
    </row>
    <row r="166" spans="1:14" x14ac:dyDescent="0.25">
      <c r="A166" s="26">
        <v>2019</v>
      </c>
      <c r="B166" s="22" t="s">
        <v>257</v>
      </c>
      <c r="C166" s="23">
        <v>0</v>
      </c>
      <c r="D166" s="23">
        <v>0</v>
      </c>
      <c r="E166" s="27">
        <v>1</v>
      </c>
      <c r="F166" s="23">
        <v>0</v>
      </c>
      <c r="G166" s="23">
        <v>0</v>
      </c>
      <c r="H166" s="23">
        <v>0</v>
      </c>
      <c r="I166" s="23" t="s">
        <v>217</v>
      </c>
      <c r="J166" s="13" t="s">
        <v>220</v>
      </c>
      <c r="K166" s="24">
        <v>13187.237499999999</v>
      </c>
      <c r="L166" s="69">
        <v>2415.8913199999997</v>
      </c>
      <c r="M166" s="69">
        <v>2570.9469899999999</v>
      </c>
      <c r="N166" s="69">
        <v>658260.34730000002</v>
      </c>
    </row>
    <row r="167" spans="1:14" x14ac:dyDescent="0.25">
      <c r="A167" s="26">
        <v>2019</v>
      </c>
      <c r="B167" s="22" t="s">
        <v>257</v>
      </c>
      <c r="C167" s="23">
        <v>0</v>
      </c>
      <c r="D167" s="23">
        <v>0</v>
      </c>
      <c r="E167" s="27">
        <v>1</v>
      </c>
      <c r="F167" s="23">
        <v>0</v>
      </c>
      <c r="G167" s="23">
        <v>0</v>
      </c>
      <c r="H167" s="23">
        <v>0</v>
      </c>
      <c r="I167" s="23" t="s">
        <v>217</v>
      </c>
      <c r="J167" s="13" t="s">
        <v>221</v>
      </c>
      <c r="K167" s="24">
        <v>0</v>
      </c>
      <c r="L167" s="69">
        <v>83000</v>
      </c>
      <c r="M167" s="69">
        <v>31659.99166</v>
      </c>
      <c r="N167" s="69">
        <v>12246005.549685692</v>
      </c>
    </row>
    <row r="168" spans="1:14" x14ac:dyDescent="0.25">
      <c r="A168" s="26">
        <v>2019</v>
      </c>
      <c r="B168" s="22" t="s">
        <v>257</v>
      </c>
      <c r="C168" s="23">
        <v>0</v>
      </c>
      <c r="D168" s="23">
        <v>0</v>
      </c>
      <c r="E168" s="27">
        <v>1</v>
      </c>
      <c r="F168" s="23">
        <v>0</v>
      </c>
      <c r="G168" s="23">
        <v>0</v>
      </c>
      <c r="H168" s="23">
        <v>0</v>
      </c>
      <c r="I168" s="134" t="s">
        <v>219</v>
      </c>
      <c r="J168" s="24" t="s">
        <v>70</v>
      </c>
      <c r="K168" s="24">
        <v>3805.5499399999999</v>
      </c>
      <c r="L168" s="69">
        <v>2448.5345699999998</v>
      </c>
      <c r="M168" s="69">
        <v>487.84586000000002</v>
      </c>
      <c r="N168" s="69">
        <v>284025.28320000001</v>
      </c>
    </row>
    <row r="169" spans="1:14" x14ac:dyDescent="0.25">
      <c r="A169" s="26">
        <v>2019</v>
      </c>
      <c r="B169" s="22" t="s">
        <v>257</v>
      </c>
      <c r="C169" s="23">
        <v>0</v>
      </c>
      <c r="D169" s="23">
        <v>0</v>
      </c>
      <c r="E169" s="27">
        <v>1</v>
      </c>
      <c r="F169" s="23">
        <v>0</v>
      </c>
      <c r="G169" s="23">
        <v>0</v>
      </c>
      <c r="H169" s="23">
        <v>0</v>
      </c>
      <c r="I169" s="134" t="s">
        <v>218</v>
      </c>
      <c r="J169" s="31" t="s">
        <v>192</v>
      </c>
      <c r="K169" s="24">
        <v>0</v>
      </c>
      <c r="L169" s="69">
        <v>0</v>
      </c>
      <c r="M169" s="69">
        <v>0</v>
      </c>
      <c r="N169" s="69">
        <v>1433691.74456</v>
      </c>
    </row>
    <row r="170" spans="1:14" x14ac:dyDescent="0.25">
      <c r="A170" s="26">
        <v>2019</v>
      </c>
      <c r="B170" s="22" t="s">
        <v>257</v>
      </c>
      <c r="C170" s="23">
        <v>0</v>
      </c>
      <c r="D170" s="23">
        <v>0</v>
      </c>
      <c r="E170" s="27">
        <v>1</v>
      </c>
      <c r="F170" s="23">
        <v>0</v>
      </c>
      <c r="G170" s="23">
        <v>0</v>
      </c>
      <c r="H170" s="23">
        <v>0</v>
      </c>
      <c r="I170" s="134" t="s">
        <v>218</v>
      </c>
      <c r="J170" s="17" t="s">
        <v>212</v>
      </c>
      <c r="K170" s="24">
        <v>0</v>
      </c>
      <c r="L170" s="69">
        <v>0</v>
      </c>
      <c r="M170" s="69">
        <v>0</v>
      </c>
      <c r="N170" s="69">
        <v>635109.73864999996</v>
      </c>
    </row>
    <row r="171" spans="1:14" x14ac:dyDescent="0.25">
      <c r="A171" s="26">
        <v>2019</v>
      </c>
      <c r="B171" s="22" t="s">
        <v>257</v>
      </c>
      <c r="C171" s="23">
        <v>0</v>
      </c>
      <c r="D171" s="23">
        <v>0</v>
      </c>
      <c r="E171" s="23">
        <v>0</v>
      </c>
      <c r="F171" s="27">
        <v>1</v>
      </c>
      <c r="G171" s="23">
        <v>0</v>
      </c>
      <c r="H171" s="23">
        <v>0</v>
      </c>
      <c r="I171" s="23" t="s">
        <v>217</v>
      </c>
      <c r="J171" s="13" t="s">
        <v>220</v>
      </c>
      <c r="K171" s="24">
        <v>13187.237499999999</v>
      </c>
      <c r="L171" s="69">
        <v>2415.8913199999997</v>
      </c>
      <c r="M171" s="69">
        <v>2570.9469899999999</v>
      </c>
      <c r="N171" s="69">
        <v>658260.34730000002</v>
      </c>
    </row>
    <row r="172" spans="1:14" x14ac:dyDescent="0.25">
      <c r="A172" s="26">
        <v>2019</v>
      </c>
      <c r="B172" s="22" t="s">
        <v>257</v>
      </c>
      <c r="C172" s="23">
        <v>0</v>
      </c>
      <c r="D172" s="23">
        <v>0</v>
      </c>
      <c r="E172" s="23">
        <v>0</v>
      </c>
      <c r="F172" s="27">
        <v>1</v>
      </c>
      <c r="G172" s="23">
        <v>0</v>
      </c>
      <c r="H172" s="23">
        <v>0</v>
      </c>
      <c r="I172" s="134" t="s">
        <v>218</v>
      </c>
      <c r="J172" s="31" t="s">
        <v>192</v>
      </c>
      <c r="K172" s="24">
        <v>0</v>
      </c>
      <c r="L172" s="69">
        <v>0</v>
      </c>
      <c r="M172" s="69">
        <v>0</v>
      </c>
      <c r="N172" s="69">
        <v>529294.57068999996</v>
      </c>
    </row>
    <row r="173" spans="1:14" x14ac:dyDescent="0.25">
      <c r="A173" s="26">
        <v>2019</v>
      </c>
      <c r="B173" s="22" t="s">
        <v>257</v>
      </c>
      <c r="C173" s="23">
        <v>0</v>
      </c>
      <c r="D173" s="23">
        <v>0</v>
      </c>
      <c r="E173" s="23">
        <v>0</v>
      </c>
      <c r="F173" s="23">
        <v>0</v>
      </c>
      <c r="G173" s="27">
        <v>1</v>
      </c>
      <c r="H173" s="23">
        <v>0</v>
      </c>
      <c r="I173" s="23" t="s">
        <v>217</v>
      </c>
      <c r="J173" s="13" t="s">
        <v>220</v>
      </c>
      <c r="K173" s="24">
        <v>13187.237499999999</v>
      </c>
      <c r="L173" s="69">
        <v>2415.8913199999997</v>
      </c>
      <c r="M173" s="69">
        <v>2570.9469899999999</v>
      </c>
      <c r="N173" s="69">
        <v>658260.34730000002</v>
      </c>
    </row>
    <row r="174" spans="1:14" x14ac:dyDescent="0.25">
      <c r="A174" s="26">
        <v>2019</v>
      </c>
      <c r="B174" s="22" t="s">
        <v>257</v>
      </c>
      <c r="C174" s="23">
        <v>0</v>
      </c>
      <c r="D174" s="23">
        <v>0</v>
      </c>
      <c r="E174" s="23">
        <v>0</v>
      </c>
      <c r="F174" s="23">
        <v>0</v>
      </c>
      <c r="G174" s="27">
        <v>1</v>
      </c>
      <c r="H174" s="23">
        <v>0</v>
      </c>
      <c r="I174" s="23" t="s">
        <v>217</v>
      </c>
      <c r="J174" s="13" t="s">
        <v>221</v>
      </c>
      <c r="K174" s="24">
        <v>0</v>
      </c>
      <c r="L174" s="69">
        <v>0</v>
      </c>
      <c r="M174" s="69">
        <v>5615.9702699999998</v>
      </c>
      <c r="N174" s="69">
        <v>4646236.8281436916</v>
      </c>
    </row>
    <row r="175" spans="1:14" x14ac:dyDescent="0.25">
      <c r="A175" s="26">
        <v>2019</v>
      </c>
      <c r="B175" s="22" t="s">
        <v>257</v>
      </c>
      <c r="C175" s="23">
        <v>0</v>
      </c>
      <c r="D175" s="23">
        <v>0</v>
      </c>
      <c r="E175" s="23">
        <v>0</v>
      </c>
      <c r="F175" s="23">
        <v>0</v>
      </c>
      <c r="G175" s="27">
        <v>1</v>
      </c>
      <c r="H175" s="23">
        <v>0</v>
      </c>
      <c r="I175" s="134" t="s">
        <v>218</v>
      </c>
      <c r="J175" s="31" t="s">
        <v>192</v>
      </c>
      <c r="K175" s="24">
        <v>0</v>
      </c>
      <c r="L175" s="69">
        <v>0</v>
      </c>
      <c r="M175" s="69">
        <v>0</v>
      </c>
      <c r="N175" s="69">
        <v>718788.84482</v>
      </c>
    </row>
    <row r="176" spans="1:14" x14ac:dyDescent="0.25">
      <c r="A176" s="26">
        <v>2019</v>
      </c>
      <c r="B176" s="22" t="s">
        <v>257</v>
      </c>
      <c r="C176" s="23">
        <v>0</v>
      </c>
      <c r="D176" s="23">
        <v>0</v>
      </c>
      <c r="E176" s="23">
        <v>0</v>
      </c>
      <c r="F176" s="23">
        <v>0</v>
      </c>
      <c r="G176" s="23">
        <v>0</v>
      </c>
      <c r="H176" s="27">
        <v>1</v>
      </c>
      <c r="I176" s="23" t="s">
        <v>217</v>
      </c>
      <c r="J176" s="13" t="s">
        <v>220</v>
      </c>
      <c r="K176" s="24">
        <v>13187.237499999999</v>
      </c>
      <c r="L176" s="69">
        <v>2415.8913199999997</v>
      </c>
      <c r="M176" s="69">
        <v>2570.9469899999999</v>
      </c>
      <c r="N176" s="69">
        <v>658260.34730000002</v>
      </c>
    </row>
    <row r="177" spans="1:14" x14ac:dyDescent="0.25">
      <c r="A177" s="26">
        <v>2019</v>
      </c>
      <c r="B177" s="22" t="s">
        <v>257</v>
      </c>
      <c r="C177" s="23">
        <v>0</v>
      </c>
      <c r="D177" s="23">
        <v>0</v>
      </c>
      <c r="E177" s="23">
        <v>0</v>
      </c>
      <c r="F177" s="23">
        <v>0</v>
      </c>
      <c r="G177" s="23">
        <v>0</v>
      </c>
      <c r="H177" s="27">
        <v>1</v>
      </c>
      <c r="I177" s="23" t="s">
        <v>217</v>
      </c>
      <c r="J177" s="13" t="s">
        <v>221</v>
      </c>
      <c r="K177" s="24">
        <v>0</v>
      </c>
      <c r="L177" s="69">
        <v>83000</v>
      </c>
      <c r="M177" s="69">
        <v>31467.979310000002</v>
      </c>
      <c r="N177" s="69">
        <v>12226065.440745695</v>
      </c>
    </row>
    <row r="178" spans="1:14" x14ac:dyDescent="0.25">
      <c r="A178" s="26">
        <v>2019</v>
      </c>
      <c r="B178" s="22" t="s">
        <v>257</v>
      </c>
      <c r="C178" s="23">
        <v>0</v>
      </c>
      <c r="D178" s="23">
        <v>0</v>
      </c>
      <c r="E178" s="23">
        <v>0</v>
      </c>
      <c r="F178" s="23">
        <v>0</v>
      </c>
      <c r="G178" s="23">
        <v>0</v>
      </c>
      <c r="H178" s="27">
        <v>1</v>
      </c>
      <c r="I178" s="134" t="s">
        <v>219</v>
      </c>
      <c r="J178" s="24" t="s">
        <v>70</v>
      </c>
      <c r="K178" s="24">
        <v>15597.558630000001</v>
      </c>
      <c r="L178" s="69">
        <v>16446.13868</v>
      </c>
      <c r="M178" s="69">
        <v>6624.8822</v>
      </c>
      <c r="N178" s="69">
        <v>1263594.0429499999</v>
      </c>
    </row>
    <row r="179" spans="1:14" x14ac:dyDescent="0.25">
      <c r="A179" s="26">
        <v>2019</v>
      </c>
      <c r="B179" s="22" t="s">
        <v>257</v>
      </c>
      <c r="C179" s="23">
        <v>0</v>
      </c>
      <c r="D179" s="23">
        <v>0</v>
      </c>
      <c r="E179" s="23">
        <v>0</v>
      </c>
      <c r="F179" s="23">
        <v>0</v>
      </c>
      <c r="G179" s="23">
        <v>0</v>
      </c>
      <c r="H179" s="27">
        <v>1</v>
      </c>
      <c r="I179" s="134" t="s">
        <v>218</v>
      </c>
      <c r="J179" s="31" t="s">
        <v>192</v>
      </c>
      <c r="K179" s="24">
        <v>0</v>
      </c>
      <c r="L179" s="69">
        <v>0</v>
      </c>
      <c r="M179" s="69">
        <v>0</v>
      </c>
      <c r="N179" s="69">
        <v>1206128.3945200001</v>
      </c>
    </row>
    <row r="180" spans="1:14" x14ac:dyDescent="0.25">
      <c r="A180" s="26">
        <v>2019</v>
      </c>
      <c r="B180" s="22" t="s">
        <v>257</v>
      </c>
      <c r="C180" s="23">
        <v>0</v>
      </c>
      <c r="D180" s="23">
        <v>0</v>
      </c>
      <c r="E180" s="23">
        <v>0</v>
      </c>
      <c r="F180" s="23">
        <v>0</v>
      </c>
      <c r="G180" s="23">
        <v>0</v>
      </c>
      <c r="H180" s="27">
        <v>1</v>
      </c>
      <c r="I180" s="134" t="s">
        <v>218</v>
      </c>
      <c r="J180" s="17" t="s">
        <v>212</v>
      </c>
      <c r="K180" s="24">
        <v>0</v>
      </c>
      <c r="L180" s="69">
        <v>0</v>
      </c>
      <c r="M180" s="69">
        <v>0</v>
      </c>
      <c r="N180" s="69">
        <v>635109.73864999996</v>
      </c>
    </row>
    <row r="181" spans="1:14" x14ac:dyDescent="0.25">
      <c r="A181" s="26">
        <v>2019</v>
      </c>
      <c r="B181" s="22" t="s">
        <v>264</v>
      </c>
      <c r="C181" s="27">
        <v>1</v>
      </c>
      <c r="D181" s="27">
        <v>0</v>
      </c>
      <c r="E181" s="27">
        <v>0</v>
      </c>
      <c r="F181" s="23">
        <v>0</v>
      </c>
      <c r="G181" s="23">
        <v>0</v>
      </c>
      <c r="H181" s="23">
        <v>0</v>
      </c>
      <c r="I181" s="23" t="s">
        <v>217</v>
      </c>
      <c r="J181" s="13" t="s">
        <v>220</v>
      </c>
      <c r="K181" s="24">
        <v>88242.764500000005</v>
      </c>
      <c r="L181" s="69">
        <v>6586.1146800000006</v>
      </c>
      <c r="M181" s="69">
        <v>2755.9394900000002</v>
      </c>
      <c r="N181" s="69">
        <v>739916.99711999996</v>
      </c>
    </row>
    <row r="182" spans="1:14" s="22" customFormat="1" x14ac:dyDescent="0.25">
      <c r="A182" s="26">
        <v>2019</v>
      </c>
      <c r="B182" s="22" t="s">
        <v>264</v>
      </c>
      <c r="C182" s="27">
        <v>1</v>
      </c>
      <c r="D182" s="27">
        <v>0</v>
      </c>
      <c r="E182" s="27">
        <v>0</v>
      </c>
      <c r="F182" s="23">
        <v>0</v>
      </c>
      <c r="G182" s="23">
        <v>0</v>
      </c>
      <c r="H182" s="23">
        <v>0</v>
      </c>
      <c r="I182" s="23" t="s">
        <v>217</v>
      </c>
      <c r="J182" s="13" t="s">
        <v>221</v>
      </c>
      <c r="K182" s="24">
        <v>250000</v>
      </c>
      <c r="L182" s="69">
        <v>145433.63279999999</v>
      </c>
      <c r="M182" s="69">
        <v>60738.482640000002</v>
      </c>
      <c r="N182" s="69">
        <v>12350571.916885694</v>
      </c>
    </row>
    <row r="183" spans="1:14" x14ac:dyDescent="0.25">
      <c r="A183" s="26">
        <v>2019</v>
      </c>
      <c r="B183" s="22" t="s">
        <v>264</v>
      </c>
      <c r="C183" s="27">
        <v>1</v>
      </c>
      <c r="D183" s="27">
        <v>0</v>
      </c>
      <c r="E183" s="27">
        <v>0</v>
      </c>
      <c r="F183" s="23">
        <v>0</v>
      </c>
      <c r="G183" s="23">
        <v>0</v>
      </c>
      <c r="H183" s="23">
        <v>0</v>
      </c>
      <c r="I183" s="134" t="s">
        <v>219</v>
      </c>
      <c r="J183" s="24" t="s">
        <v>70</v>
      </c>
      <c r="K183" s="24">
        <v>18051.787789999998</v>
      </c>
      <c r="L183" s="69">
        <v>21939.518939999994</v>
      </c>
      <c r="M183" s="69">
        <v>6806.5259500000029</v>
      </c>
      <c r="N183" s="69">
        <v>1371280.8615899999</v>
      </c>
    </row>
    <row r="184" spans="1:14" x14ac:dyDescent="0.25">
      <c r="A184" s="26">
        <v>2019</v>
      </c>
      <c r="B184" s="22" t="s">
        <v>264</v>
      </c>
      <c r="C184" s="27">
        <v>1</v>
      </c>
      <c r="D184" s="27">
        <v>0</v>
      </c>
      <c r="E184" s="27">
        <v>0</v>
      </c>
      <c r="F184" s="23">
        <v>0</v>
      </c>
      <c r="G184" s="23">
        <v>0</v>
      </c>
      <c r="H184" s="23">
        <v>0</v>
      </c>
      <c r="I184" s="134" t="s">
        <v>218</v>
      </c>
      <c r="J184" s="31" t="s">
        <v>192</v>
      </c>
      <c r="K184" s="24">
        <v>0</v>
      </c>
      <c r="L184" s="69">
        <v>0</v>
      </c>
      <c r="M184" s="69">
        <v>0</v>
      </c>
      <c r="N184" s="69">
        <v>1394100.8363000003</v>
      </c>
    </row>
    <row r="185" spans="1:14" x14ac:dyDescent="0.25">
      <c r="A185" s="26">
        <v>2019</v>
      </c>
      <c r="B185" s="22" t="s">
        <v>264</v>
      </c>
      <c r="C185" s="27">
        <v>1</v>
      </c>
      <c r="D185" s="27">
        <v>0</v>
      </c>
      <c r="E185" s="27">
        <v>0</v>
      </c>
      <c r="F185" s="23">
        <v>0</v>
      </c>
      <c r="G185" s="23">
        <v>0</v>
      </c>
      <c r="H185" s="23">
        <v>0</v>
      </c>
      <c r="I185" s="134" t="s">
        <v>218</v>
      </c>
      <c r="J185" s="17" t="s">
        <v>212</v>
      </c>
      <c r="K185" s="24">
        <v>0</v>
      </c>
      <c r="L185" s="69">
        <v>0</v>
      </c>
      <c r="M185" s="69">
        <v>0</v>
      </c>
      <c r="N185" s="69">
        <v>635109.73864999996</v>
      </c>
    </row>
    <row r="186" spans="1:14" x14ac:dyDescent="0.25">
      <c r="A186" s="26">
        <v>2019</v>
      </c>
      <c r="B186" s="22" t="s">
        <v>264</v>
      </c>
      <c r="C186" s="23">
        <v>0</v>
      </c>
      <c r="D186" s="27">
        <v>1</v>
      </c>
      <c r="E186" s="27">
        <v>0</v>
      </c>
      <c r="F186" s="23">
        <v>0</v>
      </c>
      <c r="G186" s="23">
        <v>0</v>
      </c>
      <c r="H186" s="23">
        <v>0</v>
      </c>
      <c r="I186" s="23" t="s">
        <v>217</v>
      </c>
      <c r="J186" s="13" t="s">
        <v>220</v>
      </c>
      <c r="K186" s="24">
        <v>88242.764500000005</v>
      </c>
      <c r="L186" s="69">
        <v>6586.1146800000006</v>
      </c>
      <c r="M186" s="69">
        <v>2755.9394900000002</v>
      </c>
      <c r="N186" s="69">
        <v>739916.99711999996</v>
      </c>
    </row>
    <row r="187" spans="1:14" x14ac:dyDescent="0.25">
      <c r="A187" s="26">
        <v>2019</v>
      </c>
      <c r="B187" s="22" t="s">
        <v>264</v>
      </c>
      <c r="C187" s="23">
        <v>0</v>
      </c>
      <c r="D187" s="27">
        <v>1</v>
      </c>
      <c r="E187" s="27">
        <v>0</v>
      </c>
      <c r="F187" s="23">
        <v>0</v>
      </c>
      <c r="G187" s="23">
        <v>0</v>
      </c>
      <c r="H187" s="23">
        <v>0</v>
      </c>
      <c r="I187" s="23" t="s">
        <v>217</v>
      </c>
      <c r="J187" s="13" t="s">
        <v>221</v>
      </c>
      <c r="K187" s="24">
        <v>250000</v>
      </c>
      <c r="L187" s="69">
        <v>145433.63279999999</v>
      </c>
      <c r="M187" s="69">
        <v>60738.482640000002</v>
      </c>
      <c r="N187" s="69">
        <v>12350571.916885694</v>
      </c>
    </row>
    <row r="188" spans="1:14" x14ac:dyDescent="0.25">
      <c r="A188" s="26">
        <v>2019</v>
      </c>
      <c r="B188" s="22" t="s">
        <v>264</v>
      </c>
      <c r="C188" s="23">
        <v>0</v>
      </c>
      <c r="D188" s="27">
        <v>1</v>
      </c>
      <c r="E188" s="27">
        <v>0</v>
      </c>
      <c r="F188" s="23">
        <v>0</v>
      </c>
      <c r="G188" s="23">
        <v>0</v>
      </c>
      <c r="H188" s="23">
        <v>0</v>
      </c>
      <c r="I188" s="134" t="s">
        <v>219</v>
      </c>
      <c r="J188" s="24" t="s">
        <v>70</v>
      </c>
      <c r="K188" s="24">
        <v>18051.787789999998</v>
      </c>
      <c r="L188" s="69">
        <v>21939.518939999994</v>
      </c>
      <c r="M188" s="69">
        <v>6806.5259500000029</v>
      </c>
      <c r="N188" s="69">
        <v>1371280.8615899999</v>
      </c>
    </row>
    <row r="189" spans="1:14" x14ac:dyDescent="0.25">
      <c r="A189" s="26">
        <v>2019</v>
      </c>
      <c r="B189" s="22" t="s">
        <v>264</v>
      </c>
      <c r="C189" s="23">
        <v>0</v>
      </c>
      <c r="D189" s="27">
        <v>1</v>
      </c>
      <c r="E189" s="27">
        <v>0</v>
      </c>
      <c r="F189" s="23">
        <v>0</v>
      </c>
      <c r="G189" s="23">
        <v>0</v>
      </c>
      <c r="H189" s="23">
        <v>0</v>
      </c>
      <c r="I189" s="134" t="s">
        <v>218</v>
      </c>
      <c r="J189" s="31" t="s">
        <v>192</v>
      </c>
      <c r="K189" s="99">
        <v>0</v>
      </c>
      <c r="L189" s="99">
        <v>0</v>
      </c>
      <c r="M189" s="99">
        <v>0</v>
      </c>
      <c r="N189" s="99">
        <v>1394100.8363000003</v>
      </c>
    </row>
    <row r="190" spans="1:14" x14ac:dyDescent="0.25">
      <c r="A190" s="26">
        <v>2019</v>
      </c>
      <c r="B190" s="22" t="s">
        <v>264</v>
      </c>
      <c r="C190" s="23">
        <v>0</v>
      </c>
      <c r="D190" s="27">
        <v>1</v>
      </c>
      <c r="E190" s="27">
        <v>0</v>
      </c>
      <c r="F190" s="23">
        <v>0</v>
      </c>
      <c r="G190" s="23">
        <v>0</v>
      </c>
      <c r="H190" s="23">
        <v>0</v>
      </c>
      <c r="I190" s="134" t="s">
        <v>218</v>
      </c>
      <c r="J190" s="17" t="s">
        <v>212</v>
      </c>
      <c r="K190" s="99">
        <v>0</v>
      </c>
      <c r="L190" s="99">
        <v>0</v>
      </c>
      <c r="M190" s="99">
        <v>0</v>
      </c>
      <c r="N190" s="99">
        <v>635109.73864999996</v>
      </c>
    </row>
    <row r="191" spans="1:14" x14ac:dyDescent="0.25">
      <c r="A191" s="26">
        <v>2019</v>
      </c>
      <c r="B191" s="22" t="s">
        <v>264</v>
      </c>
      <c r="C191" s="23">
        <v>0</v>
      </c>
      <c r="D191" s="23">
        <v>0</v>
      </c>
      <c r="E191" s="27">
        <v>1</v>
      </c>
      <c r="F191" s="23">
        <v>0</v>
      </c>
      <c r="G191" s="23">
        <v>0</v>
      </c>
      <c r="H191" s="23">
        <v>0</v>
      </c>
      <c r="I191" s="23" t="s">
        <v>217</v>
      </c>
      <c r="J191" s="13" t="s">
        <v>220</v>
      </c>
      <c r="K191" s="24">
        <v>88242.764500000005</v>
      </c>
      <c r="L191" s="69">
        <v>6586.1146800000006</v>
      </c>
      <c r="M191" s="69">
        <v>2755.9394900000002</v>
      </c>
      <c r="N191" s="69">
        <v>739916.99711999996</v>
      </c>
    </row>
    <row r="192" spans="1:14" x14ac:dyDescent="0.25">
      <c r="A192" s="26">
        <v>2019</v>
      </c>
      <c r="B192" s="22" t="s">
        <v>264</v>
      </c>
      <c r="C192" s="23">
        <v>0</v>
      </c>
      <c r="D192" s="23">
        <v>0</v>
      </c>
      <c r="E192" s="27">
        <v>1</v>
      </c>
      <c r="F192" s="23">
        <v>0</v>
      </c>
      <c r="G192" s="23">
        <v>0</v>
      </c>
      <c r="H192" s="23">
        <v>0</v>
      </c>
      <c r="I192" s="23" t="s">
        <v>217</v>
      </c>
      <c r="J192" s="13" t="s">
        <v>221</v>
      </c>
      <c r="K192" s="24">
        <v>250000</v>
      </c>
      <c r="L192" s="69">
        <v>145433.63279999999</v>
      </c>
      <c r="M192" s="69">
        <v>60738.482640000002</v>
      </c>
      <c r="N192" s="69">
        <v>12350571.916885694</v>
      </c>
    </row>
    <row r="193" spans="1:14" x14ac:dyDescent="0.25">
      <c r="A193" s="26">
        <v>2019</v>
      </c>
      <c r="B193" s="22" t="s">
        <v>264</v>
      </c>
      <c r="C193" s="23">
        <v>0</v>
      </c>
      <c r="D193" s="23">
        <v>0</v>
      </c>
      <c r="E193" s="27">
        <v>1</v>
      </c>
      <c r="F193" s="23">
        <v>0</v>
      </c>
      <c r="G193" s="23">
        <v>0</v>
      </c>
      <c r="H193" s="23">
        <v>0</v>
      </c>
      <c r="I193" s="134" t="s">
        <v>219</v>
      </c>
      <c r="J193" s="24" t="s">
        <v>70</v>
      </c>
      <c r="K193" s="24">
        <v>583.59722999999997</v>
      </c>
      <c r="L193" s="69">
        <v>6979.7430700000004</v>
      </c>
      <c r="M193" s="69">
        <v>782.33302000000003</v>
      </c>
      <c r="N193" s="69">
        <v>270222.54186</v>
      </c>
    </row>
    <row r="194" spans="1:14" x14ac:dyDescent="0.25">
      <c r="A194" s="26">
        <v>2019</v>
      </c>
      <c r="B194" s="22" t="s">
        <v>264</v>
      </c>
      <c r="C194" s="23">
        <v>0</v>
      </c>
      <c r="D194" s="23">
        <v>0</v>
      </c>
      <c r="E194" s="27">
        <v>1</v>
      </c>
      <c r="F194" s="23">
        <v>0</v>
      </c>
      <c r="G194" s="23">
        <v>0</v>
      </c>
      <c r="H194" s="23">
        <v>0</v>
      </c>
      <c r="I194" s="134" t="s">
        <v>218</v>
      </c>
      <c r="J194" s="31" t="s">
        <v>192</v>
      </c>
      <c r="K194" s="24">
        <v>0</v>
      </c>
      <c r="L194" s="69">
        <v>0</v>
      </c>
      <c r="M194" s="69">
        <v>0</v>
      </c>
      <c r="N194" s="69">
        <v>1394100.8363000003</v>
      </c>
    </row>
    <row r="195" spans="1:14" x14ac:dyDescent="0.25">
      <c r="A195" s="26">
        <v>2019</v>
      </c>
      <c r="B195" s="22" t="s">
        <v>264</v>
      </c>
      <c r="C195" s="23">
        <v>0</v>
      </c>
      <c r="D195" s="23">
        <v>0</v>
      </c>
      <c r="E195" s="27">
        <v>1</v>
      </c>
      <c r="F195" s="23">
        <v>0</v>
      </c>
      <c r="G195" s="23">
        <v>0</v>
      </c>
      <c r="H195" s="23">
        <v>0</v>
      </c>
      <c r="I195" s="134" t="s">
        <v>218</v>
      </c>
      <c r="J195" s="17" t="s">
        <v>212</v>
      </c>
      <c r="K195" s="24">
        <v>0</v>
      </c>
      <c r="L195" s="69">
        <v>0</v>
      </c>
      <c r="M195" s="69">
        <v>0</v>
      </c>
      <c r="N195" s="69">
        <v>635109.73864999996</v>
      </c>
    </row>
    <row r="196" spans="1:14" x14ac:dyDescent="0.25">
      <c r="A196" s="26">
        <v>2019</v>
      </c>
      <c r="B196" s="22" t="s">
        <v>264</v>
      </c>
      <c r="C196" s="23">
        <v>0</v>
      </c>
      <c r="D196" s="23">
        <v>0</v>
      </c>
      <c r="E196" s="23">
        <v>0</v>
      </c>
      <c r="F196" s="27">
        <v>1</v>
      </c>
      <c r="G196" s="23">
        <v>0</v>
      </c>
      <c r="H196" s="23">
        <v>0</v>
      </c>
      <c r="I196" s="23" t="s">
        <v>217</v>
      </c>
      <c r="J196" s="13" t="s">
        <v>220</v>
      </c>
      <c r="K196" s="24">
        <v>88242.764500000005</v>
      </c>
      <c r="L196" s="69">
        <v>6586.1146800000006</v>
      </c>
      <c r="M196" s="69">
        <v>2755.9394900000002</v>
      </c>
      <c r="N196" s="69">
        <v>739916.99711999996</v>
      </c>
    </row>
    <row r="197" spans="1:14" x14ac:dyDescent="0.25">
      <c r="A197" s="26">
        <v>2019</v>
      </c>
      <c r="B197" s="22" t="s">
        <v>264</v>
      </c>
      <c r="C197" s="23">
        <v>0</v>
      </c>
      <c r="D197" s="23">
        <v>0</v>
      </c>
      <c r="E197" s="23">
        <v>0</v>
      </c>
      <c r="F197" s="27">
        <v>1</v>
      </c>
      <c r="G197" s="23">
        <v>0</v>
      </c>
      <c r="H197" s="23">
        <v>0</v>
      </c>
      <c r="I197" s="134" t="s">
        <v>218</v>
      </c>
      <c r="J197" s="31" t="s">
        <v>192</v>
      </c>
      <c r="K197" s="24">
        <v>0</v>
      </c>
      <c r="L197" s="69">
        <v>0</v>
      </c>
      <c r="M197" s="69">
        <v>0</v>
      </c>
      <c r="N197" s="69">
        <v>511152.50555000029</v>
      </c>
    </row>
    <row r="198" spans="1:14" x14ac:dyDescent="0.25">
      <c r="A198" s="26">
        <v>2019</v>
      </c>
      <c r="B198" s="22" t="s">
        <v>264</v>
      </c>
      <c r="C198" s="23">
        <v>0</v>
      </c>
      <c r="D198" s="23">
        <v>0</v>
      </c>
      <c r="E198" s="23">
        <v>0</v>
      </c>
      <c r="F198" s="23">
        <v>0</v>
      </c>
      <c r="G198" s="27">
        <v>1</v>
      </c>
      <c r="H198" s="23">
        <v>0</v>
      </c>
      <c r="I198" s="23" t="s">
        <v>217</v>
      </c>
      <c r="J198" s="13" t="s">
        <v>220</v>
      </c>
      <c r="K198" s="24">
        <v>88242.764500000005</v>
      </c>
      <c r="L198" s="69">
        <v>6586.1146800000006</v>
      </c>
      <c r="M198" s="69">
        <v>2755.9394900000002</v>
      </c>
      <c r="N198" s="69">
        <v>739916.99711999996</v>
      </c>
    </row>
    <row r="199" spans="1:14" x14ac:dyDescent="0.25">
      <c r="A199" s="26">
        <v>2019</v>
      </c>
      <c r="B199" s="22" t="s">
        <v>264</v>
      </c>
      <c r="C199" s="23">
        <v>0</v>
      </c>
      <c r="D199" s="23">
        <v>0</v>
      </c>
      <c r="E199" s="23">
        <v>0</v>
      </c>
      <c r="F199" s="23">
        <v>0</v>
      </c>
      <c r="G199" s="27">
        <v>1</v>
      </c>
      <c r="H199" s="23">
        <v>0</v>
      </c>
      <c r="I199" s="23" t="s">
        <v>217</v>
      </c>
      <c r="J199" s="13" t="s">
        <v>221</v>
      </c>
      <c r="K199" s="24">
        <v>0</v>
      </c>
      <c r="L199" s="69">
        <v>0</v>
      </c>
      <c r="M199" s="69">
        <v>26249.058250000002</v>
      </c>
      <c r="N199" s="69">
        <v>4646236.8281436916</v>
      </c>
    </row>
    <row r="200" spans="1:14" x14ac:dyDescent="0.25">
      <c r="A200" s="26">
        <v>2019</v>
      </c>
      <c r="B200" s="22" t="s">
        <v>264</v>
      </c>
      <c r="C200" s="23">
        <v>0</v>
      </c>
      <c r="D200" s="23">
        <v>0</v>
      </c>
      <c r="E200" s="23">
        <v>0</v>
      </c>
      <c r="F200" s="23">
        <v>0</v>
      </c>
      <c r="G200" s="27">
        <v>1</v>
      </c>
      <c r="H200" s="23">
        <v>0</v>
      </c>
      <c r="I200" s="134" t="s">
        <v>218</v>
      </c>
      <c r="J200" s="31" t="s">
        <v>192</v>
      </c>
      <c r="K200" s="24">
        <v>0</v>
      </c>
      <c r="L200" s="69">
        <v>0</v>
      </c>
      <c r="M200" s="69">
        <v>0</v>
      </c>
      <c r="N200" s="69">
        <v>700237.93460000027</v>
      </c>
    </row>
    <row r="201" spans="1:14" x14ac:dyDescent="0.25">
      <c r="A201" s="26">
        <v>2019</v>
      </c>
      <c r="B201" s="22" t="s">
        <v>264</v>
      </c>
      <c r="C201" s="23">
        <v>0</v>
      </c>
      <c r="D201" s="23">
        <v>0</v>
      </c>
      <c r="E201" s="23">
        <v>0</v>
      </c>
      <c r="F201" s="23">
        <v>0</v>
      </c>
      <c r="G201" s="23">
        <v>0</v>
      </c>
      <c r="H201" s="27">
        <v>1</v>
      </c>
      <c r="I201" s="23" t="s">
        <v>217</v>
      </c>
      <c r="J201" s="13" t="s">
        <v>220</v>
      </c>
      <c r="K201" s="24">
        <v>88242.764500000005</v>
      </c>
      <c r="L201" s="69">
        <v>6586.1146800000006</v>
      </c>
      <c r="M201" s="69">
        <v>2755.9394900000002</v>
      </c>
      <c r="N201" s="69">
        <v>739916.99711999996</v>
      </c>
    </row>
    <row r="202" spans="1:14" x14ac:dyDescent="0.25">
      <c r="A202" s="26">
        <v>2019</v>
      </c>
      <c r="B202" s="22" t="s">
        <v>264</v>
      </c>
      <c r="C202" s="23">
        <v>0</v>
      </c>
      <c r="D202" s="23">
        <v>0</v>
      </c>
      <c r="E202" s="23">
        <v>0</v>
      </c>
      <c r="F202" s="23">
        <v>0</v>
      </c>
      <c r="G202" s="23">
        <v>0</v>
      </c>
      <c r="H202" s="27">
        <v>1</v>
      </c>
      <c r="I202" s="23" t="s">
        <v>217</v>
      </c>
      <c r="J202" s="13" t="s">
        <v>221</v>
      </c>
      <c r="K202" s="24">
        <v>250000</v>
      </c>
      <c r="L202" s="69">
        <v>136000</v>
      </c>
      <c r="M202" s="69">
        <v>60383.681770000003</v>
      </c>
      <c r="N202" s="69">
        <v>12340065.440745695</v>
      </c>
    </row>
    <row r="203" spans="1:14" x14ac:dyDescent="0.25">
      <c r="A203" s="26">
        <v>2019</v>
      </c>
      <c r="B203" s="22" t="s">
        <v>264</v>
      </c>
      <c r="C203" s="23">
        <v>0</v>
      </c>
      <c r="D203" s="23">
        <v>0</v>
      </c>
      <c r="E203" s="23">
        <v>0</v>
      </c>
      <c r="F203" s="23">
        <v>0</v>
      </c>
      <c r="G203" s="23">
        <v>0</v>
      </c>
      <c r="H203" s="27">
        <v>1</v>
      </c>
      <c r="I203" s="134" t="s">
        <v>219</v>
      </c>
      <c r="J203" s="24" t="s">
        <v>70</v>
      </c>
      <c r="K203" s="24">
        <v>17468.190559999999</v>
      </c>
      <c r="L203" s="69">
        <v>14959.775869999992</v>
      </c>
      <c r="M203" s="69">
        <v>6024.1929300000029</v>
      </c>
      <c r="N203" s="69">
        <v>1254465.6416099998</v>
      </c>
    </row>
    <row r="204" spans="1:14" x14ac:dyDescent="0.25">
      <c r="A204" s="26">
        <v>2019</v>
      </c>
      <c r="B204" s="22" t="s">
        <v>264</v>
      </c>
      <c r="C204" s="23">
        <v>0</v>
      </c>
      <c r="D204" s="23">
        <v>0</v>
      </c>
      <c r="E204" s="23">
        <v>0</v>
      </c>
      <c r="F204" s="23">
        <v>0</v>
      </c>
      <c r="G204" s="23">
        <v>0</v>
      </c>
      <c r="H204" s="27">
        <v>1</v>
      </c>
      <c r="I204" s="134" t="s">
        <v>218</v>
      </c>
      <c r="J204" s="31" t="s">
        <v>192</v>
      </c>
      <c r="K204" s="24">
        <v>0</v>
      </c>
      <c r="L204" s="69">
        <v>0</v>
      </c>
      <c r="M204" s="69">
        <v>0</v>
      </c>
      <c r="N204" s="69">
        <v>1174163.5697500003</v>
      </c>
    </row>
    <row r="205" spans="1:14" x14ac:dyDescent="0.25">
      <c r="A205" s="26">
        <v>2019</v>
      </c>
      <c r="B205" s="22" t="s">
        <v>264</v>
      </c>
      <c r="C205" s="23">
        <v>0</v>
      </c>
      <c r="D205" s="23">
        <v>0</v>
      </c>
      <c r="E205" s="23">
        <v>0</v>
      </c>
      <c r="F205" s="23">
        <v>0</v>
      </c>
      <c r="G205" s="23">
        <v>0</v>
      </c>
      <c r="H205" s="27">
        <v>1</v>
      </c>
      <c r="I205" s="134" t="s">
        <v>218</v>
      </c>
      <c r="J205" s="17" t="s">
        <v>212</v>
      </c>
      <c r="K205" s="24">
        <v>0</v>
      </c>
      <c r="L205" s="69">
        <v>0</v>
      </c>
      <c r="M205" s="69">
        <v>0</v>
      </c>
      <c r="N205" s="69">
        <v>635109.73864999996</v>
      </c>
    </row>
    <row r="206" spans="1:14" x14ac:dyDescent="0.25">
      <c r="A206" s="26"/>
      <c r="B206" s="22"/>
      <c r="C206" s="27"/>
      <c r="D206" s="27"/>
      <c r="E206" s="27"/>
      <c r="F206" s="23"/>
      <c r="G206" s="23"/>
      <c r="H206" s="23"/>
      <c r="I206" s="23"/>
      <c r="J206" s="22"/>
      <c r="K206" s="24"/>
      <c r="L206" s="24"/>
      <c r="M206" s="24"/>
      <c r="N206" s="24"/>
    </row>
    <row r="207" spans="1:14" s="140" customFormat="1" x14ac:dyDescent="0.25">
      <c r="A207" s="136" t="s">
        <v>277</v>
      </c>
      <c r="B207" s="137"/>
      <c r="C207" s="138"/>
      <c r="D207" s="138"/>
      <c r="E207" s="138"/>
      <c r="F207" s="139"/>
      <c r="G207" s="139"/>
      <c r="H207" s="139"/>
      <c r="I207" s="139"/>
      <c r="J207" s="137"/>
      <c r="K207" s="76">
        <f>+SUBTOTAL(9,K6:K205)</f>
        <v>4723857.4926299984</v>
      </c>
      <c r="L207" s="76">
        <f>+SUBTOTAL(9,L6:L205)</f>
        <v>4143943.0024057142</v>
      </c>
      <c r="M207" s="76">
        <f>+SUBTOTAL(9,M6:M205)</f>
        <v>2309209.8738999995</v>
      </c>
      <c r="N207" s="76">
        <f>+SUBTOTAL(9,N6:N205)</f>
        <v>586833763.0542233</v>
      </c>
    </row>
    <row r="208" spans="1:14" x14ac:dyDescent="0.25">
      <c r="A208" s="26"/>
      <c r="B208" s="22"/>
      <c r="C208" s="27"/>
      <c r="D208" s="27"/>
      <c r="E208" s="27"/>
      <c r="F208" s="23"/>
      <c r="G208" s="23"/>
      <c r="H208" s="23"/>
      <c r="I208" s="23"/>
      <c r="J208" s="22"/>
      <c r="K208" s="24"/>
      <c r="L208" s="24"/>
      <c r="M208" s="24"/>
      <c r="N208" s="24"/>
    </row>
    <row r="209" spans="1:14" x14ac:dyDescent="0.25">
      <c r="A209" s="26"/>
      <c r="B209" s="22"/>
      <c r="C209" s="27"/>
      <c r="D209" s="27"/>
      <c r="E209" s="27"/>
      <c r="F209" s="23"/>
      <c r="G209" s="23"/>
      <c r="H209" s="23"/>
      <c r="I209" s="23"/>
      <c r="J209" s="22"/>
      <c r="K209" s="24"/>
      <c r="L209" s="24"/>
      <c r="M209" s="24"/>
      <c r="N209" s="24"/>
    </row>
    <row r="210" spans="1:14" x14ac:dyDescent="0.25">
      <c r="A210" s="26"/>
      <c r="B210" s="22"/>
      <c r="C210" s="27"/>
      <c r="D210" s="27"/>
      <c r="E210" s="27"/>
      <c r="F210" s="23"/>
      <c r="G210" s="23"/>
      <c r="H210" s="23"/>
      <c r="I210" s="23"/>
      <c r="J210" s="22"/>
      <c r="K210" s="24"/>
      <c r="L210" s="24"/>
      <c r="M210" s="24"/>
      <c r="N210" s="24"/>
    </row>
    <row r="211" spans="1:14" x14ac:dyDescent="0.25">
      <c r="A211" s="26"/>
      <c r="B211" s="22"/>
      <c r="C211" s="27"/>
      <c r="D211" s="27"/>
      <c r="E211" s="27"/>
      <c r="F211" s="23"/>
      <c r="G211" s="23"/>
      <c r="H211" s="23"/>
      <c r="I211" s="23"/>
      <c r="J211" s="22"/>
      <c r="K211" s="24"/>
      <c r="L211" s="24"/>
      <c r="M211" s="24"/>
      <c r="N211" s="24"/>
    </row>
    <row r="212" spans="1:14" x14ac:dyDescent="0.25">
      <c r="A212" s="26"/>
      <c r="B212" s="22"/>
      <c r="C212" s="27"/>
      <c r="D212" s="27"/>
      <c r="E212" s="27"/>
      <c r="F212" s="23"/>
      <c r="G212" s="23"/>
      <c r="H212" s="23"/>
      <c r="I212" s="23"/>
      <c r="J212" s="22"/>
      <c r="K212" s="24"/>
      <c r="L212" s="24"/>
      <c r="M212" s="24"/>
      <c r="N212" s="24"/>
    </row>
    <row r="213" spans="1:14" x14ac:dyDescent="0.25">
      <c r="A213" s="26"/>
      <c r="B213" s="22"/>
      <c r="C213" s="27"/>
      <c r="D213" s="27"/>
      <c r="E213" s="27"/>
      <c r="F213" s="23"/>
      <c r="G213" s="23"/>
      <c r="H213" s="23"/>
      <c r="I213" s="23"/>
      <c r="J213" s="22"/>
      <c r="K213" s="24"/>
      <c r="L213" s="24"/>
      <c r="M213" s="24"/>
      <c r="N213" s="24"/>
    </row>
    <row r="214" spans="1:14" x14ac:dyDescent="0.25">
      <c r="A214" s="26"/>
      <c r="B214" s="22"/>
      <c r="C214" s="27"/>
      <c r="D214" s="27"/>
      <c r="E214" s="27"/>
      <c r="F214" s="23"/>
      <c r="G214" s="23"/>
      <c r="H214" s="23"/>
      <c r="I214" s="23"/>
      <c r="J214" s="22"/>
      <c r="K214" s="24"/>
      <c r="L214" s="24"/>
      <c r="M214" s="24"/>
      <c r="N214" s="24"/>
    </row>
    <row r="215" spans="1:14" x14ac:dyDescent="0.25">
      <c r="A215" s="26"/>
      <c r="B215" s="22"/>
      <c r="C215" s="27"/>
      <c r="D215" s="27"/>
      <c r="E215" s="27"/>
      <c r="F215" s="23"/>
      <c r="G215" s="23"/>
      <c r="H215" s="23"/>
      <c r="I215" s="23"/>
      <c r="J215" s="22"/>
      <c r="K215" s="24"/>
      <c r="L215" s="24"/>
      <c r="M215" s="24"/>
      <c r="N215" s="24"/>
    </row>
    <row r="216" spans="1:14" x14ac:dyDescent="0.25">
      <c r="A216" s="26"/>
      <c r="B216" s="22"/>
      <c r="C216" s="27"/>
      <c r="D216" s="27"/>
      <c r="E216" s="27"/>
      <c r="F216" s="23"/>
      <c r="G216" s="23"/>
      <c r="H216" s="23"/>
      <c r="I216" s="23"/>
      <c r="J216" s="22"/>
      <c r="K216" s="24"/>
      <c r="L216" s="24"/>
      <c r="M216" s="24"/>
      <c r="N216" s="24"/>
    </row>
    <row r="217" spans="1:14" x14ac:dyDescent="0.25">
      <c r="A217" s="26"/>
      <c r="B217" s="22"/>
      <c r="C217" s="27"/>
      <c r="D217" s="27"/>
      <c r="E217" s="27"/>
      <c r="F217" s="23"/>
      <c r="G217" s="23"/>
      <c r="H217" s="23"/>
      <c r="I217" s="23"/>
      <c r="J217" s="22"/>
      <c r="K217" s="24"/>
      <c r="L217" s="24"/>
      <c r="M217" s="24"/>
      <c r="N217" s="24"/>
    </row>
    <row r="218" spans="1:14" x14ac:dyDescent="0.25">
      <c r="A218" s="26"/>
      <c r="B218" s="22"/>
      <c r="C218" s="27"/>
      <c r="D218" s="27"/>
      <c r="E218" s="27"/>
      <c r="F218" s="23"/>
      <c r="G218" s="23"/>
      <c r="H218" s="23"/>
      <c r="I218" s="23"/>
      <c r="J218" s="22"/>
      <c r="K218" s="24"/>
      <c r="L218" s="24"/>
      <c r="M218" s="24"/>
      <c r="N218" s="24"/>
    </row>
    <row r="219" spans="1:14" x14ac:dyDescent="0.25">
      <c r="A219" s="26"/>
      <c r="B219" s="22"/>
      <c r="C219" s="27"/>
      <c r="D219" s="27"/>
      <c r="E219" s="27"/>
      <c r="F219" s="23"/>
      <c r="G219" s="23"/>
      <c r="H219" s="23"/>
      <c r="I219" s="23"/>
      <c r="J219" s="22"/>
      <c r="K219" s="24"/>
      <c r="L219" s="24"/>
      <c r="M219" s="24"/>
      <c r="N219" s="24"/>
    </row>
    <row r="220" spans="1:14" x14ac:dyDescent="0.25">
      <c r="A220" s="26"/>
      <c r="B220" s="22"/>
      <c r="C220" s="27"/>
      <c r="D220" s="27"/>
      <c r="E220" s="27"/>
      <c r="F220" s="23"/>
      <c r="G220" s="23"/>
      <c r="H220" s="23"/>
      <c r="I220" s="23"/>
      <c r="J220" s="22"/>
      <c r="K220" s="24"/>
      <c r="L220" s="24"/>
      <c r="M220" s="24"/>
      <c r="N220" s="24"/>
    </row>
    <row r="221" spans="1:14" x14ac:dyDescent="0.25">
      <c r="A221" s="26"/>
      <c r="B221" s="22"/>
      <c r="C221" s="27"/>
      <c r="D221" s="27"/>
      <c r="E221" s="27"/>
      <c r="F221" s="23"/>
      <c r="G221" s="23"/>
      <c r="H221" s="23"/>
      <c r="I221" s="23"/>
      <c r="J221" s="22"/>
      <c r="K221" s="24"/>
      <c r="L221" s="24"/>
      <c r="M221" s="24"/>
      <c r="N221" s="24"/>
    </row>
    <row r="222" spans="1:14" x14ac:dyDescent="0.25">
      <c r="A222" s="26"/>
      <c r="B222" s="22"/>
      <c r="C222" s="27"/>
      <c r="D222" s="27"/>
      <c r="E222" s="27"/>
      <c r="F222" s="23"/>
      <c r="G222" s="23"/>
      <c r="H222" s="23"/>
      <c r="I222" s="23"/>
      <c r="J222" s="22"/>
      <c r="K222" s="24"/>
      <c r="L222" s="24"/>
      <c r="M222" s="24"/>
      <c r="N222" s="24"/>
    </row>
    <row r="223" spans="1:14" x14ac:dyDescent="0.25">
      <c r="A223" s="26"/>
      <c r="B223" s="22"/>
      <c r="C223" s="27"/>
      <c r="D223" s="27"/>
      <c r="E223" s="27"/>
      <c r="F223" s="23"/>
      <c r="G223" s="23"/>
      <c r="H223" s="23"/>
      <c r="I223" s="23"/>
      <c r="J223" s="22"/>
      <c r="K223" s="24"/>
      <c r="L223" s="24"/>
      <c r="M223" s="24"/>
      <c r="N223" s="24"/>
    </row>
    <row r="224" spans="1:14" x14ac:dyDescent="0.25">
      <c r="A224" s="26"/>
      <c r="B224" s="22"/>
      <c r="C224" s="27"/>
      <c r="D224" s="27"/>
      <c r="E224" s="27"/>
      <c r="F224" s="27"/>
      <c r="G224" s="23"/>
      <c r="H224" s="23"/>
      <c r="I224" s="23"/>
      <c r="J224" s="22"/>
      <c r="K224" s="24"/>
      <c r="L224" s="24"/>
      <c r="M224" s="24"/>
      <c r="N224" s="28"/>
    </row>
    <row r="225" spans="1:14" x14ac:dyDescent="0.25">
      <c r="A225" s="26"/>
      <c r="B225" s="22"/>
      <c r="C225" s="27"/>
      <c r="D225" s="27"/>
      <c r="E225" s="27"/>
      <c r="F225" s="27"/>
      <c r="G225" s="23"/>
      <c r="H225" s="23"/>
      <c r="I225" s="23"/>
      <c r="J225" s="22"/>
      <c r="K225" s="24"/>
      <c r="L225" s="24"/>
      <c r="M225" s="24"/>
      <c r="N225" s="28"/>
    </row>
    <row r="226" spans="1:14" x14ac:dyDescent="0.25">
      <c r="A226" s="26"/>
      <c r="B226" s="22"/>
      <c r="C226" s="27"/>
      <c r="D226" s="27"/>
      <c r="E226" s="27"/>
      <c r="F226" s="27"/>
      <c r="G226" s="23"/>
      <c r="H226" s="23"/>
      <c r="I226" s="23"/>
      <c r="J226" s="22"/>
      <c r="K226" s="24"/>
      <c r="L226" s="24"/>
      <c r="M226" s="24"/>
      <c r="N226" s="28"/>
    </row>
    <row r="227" spans="1:14" x14ac:dyDescent="0.25">
      <c r="A227" s="26"/>
      <c r="B227" s="22"/>
      <c r="C227" s="27"/>
      <c r="D227" s="27"/>
      <c r="E227" s="27"/>
      <c r="F227" s="27"/>
      <c r="G227" s="23"/>
      <c r="H227" s="23"/>
      <c r="I227" s="23"/>
      <c r="J227" s="22"/>
      <c r="K227" s="24"/>
      <c r="L227" s="24"/>
      <c r="M227" s="24"/>
      <c r="N227" s="28"/>
    </row>
    <row r="228" spans="1:14" x14ac:dyDescent="0.25">
      <c r="A228" s="26"/>
      <c r="B228" s="22"/>
      <c r="C228" s="27"/>
      <c r="D228" s="27"/>
      <c r="E228" s="27"/>
      <c r="F228" s="27"/>
      <c r="G228" s="23"/>
      <c r="H228" s="23"/>
      <c r="I228" s="23"/>
      <c r="J228" s="22"/>
      <c r="K228" s="24"/>
      <c r="L228" s="24"/>
      <c r="M228" s="24"/>
      <c r="N228" s="28"/>
    </row>
    <row r="229" spans="1:14" x14ac:dyDescent="0.25">
      <c r="A229" s="26"/>
      <c r="B229" s="22"/>
      <c r="C229" s="27"/>
      <c r="D229" s="27"/>
      <c r="E229" s="27"/>
      <c r="F229" s="27"/>
      <c r="G229" s="23"/>
      <c r="H229" s="23"/>
      <c r="I229" s="23"/>
      <c r="J229" s="22"/>
      <c r="K229" s="24"/>
      <c r="L229" s="24"/>
      <c r="M229" s="24"/>
      <c r="N229" s="28"/>
    </row>
    <row r="230" spans="1:14" x14ac:dyDescent="0.25">
      <c r="A230" s="26"/>
      <c r="B230" s="22"/>
      <c r="C230" s="27"/>
      <c r="D230" s="27"/>
      <c r="E230" s="27"/>
      <c r="F230" s="27"/>
      <c r="G230" s="23"/>
      <c r="H230" s="23"/>
      <c r="I230" s="23"/>
      <c r="J230" s="22"/>
      <c r="K230" s="24"/>
      <c r="L230" s="24"/>
      <c r="M230" s="24"/>
      <c r="N230" s="28"/>
    </row>
    <row r="231" spans="1:14" x14ac:dyDescent="0.25">
      <c r="A231" s="26"/>
      <c r="B231" s="22"/>
      <c r="C231" s="27"/>
      <c r="D231" s="27"/>
      <c r="E231" s="27"/>
      <c r="F231" s="23"/>
      <c r="G231" s="23"/>
      <c r="H231" s="23"/>
      <c r="I231" s="23"/>
      <c r="J231" s="22"/>
      <c r="K231" s="28"/>
      <c r="L231" s="28"/>
      <c r="M231" s="28"/>
      <c r="N231" s="28"/>
    </row>
    <row r="232" spans="1:14" x14ac:dyDescent="0.25">
      <c r="A232" s="26"/>
      <c r="B232" s="22"/>
      <c r="C232" s="27"/>
      <c r="D232" s="27"/>
      <c r="E232" s="27"/>
      <c r="F232" s="23"/>
      <c r="G232" s="23"/>
      <c r="H232" s="23"/>
      <c r="I232" s="23"/>
      <c r="J232" s="22"/>
      <c r="K232" s="28"/>
      <c r="L232" s="28"/>
      <c r="M232" s="28"/>
      <c r="N232" s="28"/>
    </row>
    <row r="233" spans="1:14" x14ac:dyDescent="0.25">
      <c r="A233" s="26"/>
      <c r="B233" s="22"/>
      <c r="C233" s="27"/>
      <c r="D233" s="27"/>
      <c r="E233" s="27"/>
      <c r="F233" s="23"/>
      <c r="G233" s="23"/>
      <c r="H233" s="23"/>
      <c r="I233" s="23"/>
      <c r="J233" s="22"/>
      <c r="K233" s="28"/>
      <c r="L233" s="28"/>
      <c r="M233" s="28"/>
      <c r="N233" s="28"/>
    </row>
    <row r="234" spans="1:14" x14ac:dyDescent="0.25">
      <c r="A234" s="26"/>
      <c r="B234" s="22"/>
      <c r="C234" s="27"/>
      <c r="D234" s="27"/>
      <c r="E234" s="27"/>
      <c r="F234" s="23"/>
      <c r="G234" s="23"/>
      <c r="H234" s="23"/>
      <c r="I234" s="23"/>
      <c r="J234" s="22"/>
      <c r="K234" s="28"/>
      <c r="L234" s="28"/>
      <c r="M234" s="28"/>
      <c r="N234" s="28"/>
    </row>
    <row r="235" spans="1:14" x14ac:dyDescent="0.25">
      <c r="A235" s="26"/>
      <c r="B235" s="22"/>
      <c r="C235" s="27"/>
      <c r="D235" s="27"/>
      <c r="E235" s="27"/>
      <c r="F235" s="23"/>
      <c r="G235" s="23"/>
      <c r="H235" s="23"/>
      <c r="I235" s="23"/>
      <c r="J235" s="22"/>
      <c r="K235" s="28"/>
      <c r="L235" s="28"/>
      <c r="M235" s="28"/>
      <c r="N235" s="28"/>
    </row>
    <row r="236" spans="1:14" x14ac:dyDescent="0.25">
      <c r="A236" s="26"/>
      <c r="B236" s="22"/>
      <c r="C236" s="27"/>
      <c r="D236" s="27"/>
      <c r="E236" s="27"/>
      <c r="F236" s="23"/>
      <c r="G236" s="23"/>
      <c r="H236" s="23"/>
      <c r="I236" s="23"/>
      <c r="J236" s="22"/>
      <c r="K236" s="28"/>
      <c r="L236" s="28"/>
      <c r="M236" s="28"/>
      <c r="N236" s="28"/>
    </row>
    <row r="237" spans="1:14" x14ac:dyDescent="0.25">
      <c r="A237" s="26"/>
      <c r="B237" s="22"/>
      <c r="C237" s="27"/>
      <c r="D237" s="27"/>
      <c r="E237" s="27"/>
      <c r="F237" s="23"/>
      <c r="G237" s="23"/>
      <c r="H237" s="23"/>
      <c r="I237" s="23"/>
      <c r="J237" s="22"/>
      <c r="K237" s="28"/>
      <c r="L237" s="28"/>
      <c r="M237" s="28"/>
      <c r="N237" s="28"/>
    </row>
    <row r="238" spans="1:14" x14ac:dyDescent="0.25">
      <c r="A238" s="26"/>
      <c r="B238" s="22"/>
      <c r="C238" s="27"/>
      <c r="D238" s="27"/>
      <c r="E238" s="27"/>
      <c r="F238" s="23"/>
      <c r="G238" s="23"/>
      <c r="H238" s="23"/>
      <c r="I238" s="23"/>
      <c r="J238" s="22"/>
      <c r="K238" s="28"/>
      <c r="L238" s="28"/>
      <c r="M238" s="28"/>
      <c r="N238" s="28"/>
    </row>
    <row r="239" spans="1:14" x14ac:dyDescent="0.25">
      <c r="A239" s="26"/>
      <c r="B239" s="22"/>
      <c r="C239" s="27"/>
      <c r="D239" s="27"/>
      <c r="E239" s="27"/>
      <c r="F239" s="23"/>
      <c r="G239" s="23"/>
      <c r="H239" s="23"/>
      <c r="I239" s="23"/>
      <c r="J239" s="22"/>
      <c r="K239" s="28"/>
      <c r="L239" s="28"/>
      <c r="M239" s="28"/>
      <c r="N239" s="28"/>
    </row>
    <row r="240" spans="1:14" x14ac:dyDescent="0.25">
      <c r="A240" s="26"/>
      <c r="B240" s="22"/>
      <c r="C240" s="27"/>
      <c r="D240" s="27"/>
      <c r="E240" s="27"/>
      <c r="F240" s="23"/>
      <c r="G240" s="23"/>
      <c r="H240" s="23"/>
      <c r="I240" s="23"/>
      <c r="J240" s="22"/>
      <c r="K240" s="28"/>
      <c r="L240" s="28"/>
      <c r="M240" s="28"/>
      <c r="N240" s="28"/>
    </row>
    <row r="241" spans="1:14" x14ac:dyDescent="0.25">
      <c r="A241" s="26"/>
      <c r="B241" s="22"/>
      <c r="C241" s="27"/>
      <c r="D241" s="27"/>
      <c r="E241" s="27"/>
      <c r="F241" s="23"/>
      <c r="G241" s="23"/>
      <c r="H241" s="23"/>
      <c r="I241" s="23"/>
      <c r="J241" s="22"/>
      <c r="K241" s="28"/>
      <c r="L241" s="28"/>
      <c r="M241" s="28"/>
      <c r="N241" s="28"/>
    </row>
    <row r="242" spans="1:14" x14ac:dyDescent="0.25">
      <c r="A242" s="26"/>
      <c r="B242" s="22"/>
      <c r="C242" s="27"/>
      <c r="D242" s="27"/>
      <c r="E242" s="27"/>
      <c r="F242" s="23"/>
      <c r="G242" s="23"/>
      <c r="H242" s="23"/>
      <c r="I242" s="23"/>
      <c r="J242" s="22"/>
      <c r="K242" s="28"/>
      <c r="L242" s="28"/>
      <c r="M242" s="28"/>
      <c r="N242" s="28"/>
    </row>
    <row r="243" spans="1:14" x14ac:dyDescent="0.25">
      <c r="A243" s="26"/>
      <c r="B243" s="22"/>
      <c r="C243" s="27"/>
      <c r="D243" s="27"/>
      <c r="E243" s="27"/>
      <c r="F243" s="23"/>
      <c r="G243" s="23"/>
      <c r="H243" s="23"/>
      <c r="I243" s="23"/>
      <c r="J243" s="22"/>
      <c r="K243" s="28"/>
      <c r="L243" s="28"/>
      <c r="M243" s="28"/>
      <c r="N243" s="28"/>
    </row>
    <row r="244" spans="1:14" x14ac:dyDescent="0.25">
      <c r="A244" s="26"/>
      <c r="B244" s="22"/>
      <c r="C244" s="27"/>
      <c r="D244" s="27"/>
      <c r="E244" s="27"/>
      <c r="F244" s="23"/>
      <c r="G244" s="23"/>
      <c r="H244" s="23"/>
      <c r="I244" s="23"/>
      <c r="J244" s="22"/>
      <c r="K244" s="28"/>
      <c r="L244" s="28"/>
      <c r="M244" s="28"/>
      <c r="N244" s="28"/>
    </row>
    <row r="245" spans="1:14" x14ac:dyDescent="0.25">
      <c r="A245" s="26"/>
      <c r="B245" s="22"/>
      <c r="C245" s="27"/>
      <c r="D245" s="27"/>
      <c r="E245" s="27"/>
      <c r="F245" s="23"/>
      <c r="G245" s="23"/>
      <c r="H245" s="23"/>
      <c r="I245" s="23"/>
      <c r="J245" s="22"/>
      <c r="K245" s="28"/>
      <c r="L245" s="28"/>
      <c r="M245" s="28"/>
      <c r="N245" s="28"/>
    </row>
    <row r="246" spans="1:14" x14ac:dyDescent="0.25">
      <c r="A246" s="26"/>
      <c r="B246" s="22"/>
      <c r="C246" s="27"/>
      <c r="D246" s="27"/>
      <c r="E246" s="27"/>
      <c r="F246" s="23"/>
      <c r="G246" s="23"/>
      <c r="H246" s="23"/>
      <c r="I246" s="23"/>
      <c r="J246" s="22"/>
      <c r="K246" s="28"/>
      <c r="L246" s="28"/>
      <c r="M246" s="28"/>
      <c r="N246" s="28"/>
    </row>
    <row r="247" spans="1:14" x14ac:dyDescent="0.25">
      <c r="A247" s="26"/>
      <c r="B247" s="22"/>
      <c r="C247" s="27"/>
      <c r="D247" s="27"/>
      <c r="E247" s="27"/>
      <c r="F247" s="23"/>
      <c r="G247" s="23"/>
      <c r="H247" s="23"/>
      <c r="I247" s="23"/>
      <c r="J247" s="22"/>
      <c r="K247" s="28"/>
      <c r="L247" s="28"/>
      <c r="M247" s="28"/>
      <c r="N247" s="28"/>
    </row>
    <row r="248" spans="1:14" x14ac:dyDescent="0.25">
      <c r="A248" s="26"/>
      <c r="B248" s="22"/>
      <c r="C248" s="27"/>
      <c r="D248" s="27"/>
      <c r="E248" s="27"/>
      <c r="F248" s="23"/>
      <c r="G248" s="23"/>
      <c r="H248" s="23"/>
      <c r="I248" s="23"/>
      <c r="J248" s="22"/>
      <c r="K248" s="28"/>
      <c r="L248" s="28"/>
      <c r="M248" s="28"/>
      <c r="N248" s="28"/>
    </row>
    <row r="249" spans="1:14" x14ac:dyDescent="0.25">
      <c r="A249" s="26"/>
      <c r="B249" s="22"/>
      <c r="C249" s="27"/>
      <c r="D249" s="27"/>
      <c r="E249" s="27"/>
      <c r="F249" s="23"/>
      <c r="G249" s="23"/>
      <c r="H249" s="23"/>
      <c r="I249" s="23"/>
      <c r="J249" s="22"/>
      <c r="K249" s="28"/>
      <c r="L249" s="28"/>
      <c r="M249" s="28"/>
      <c r="N249" s="28"/>
    </row>
    <row r="250" spans="1:14" x14ac:dyDescent="0.25">
      <c r="A250" s="26"/>
      <c r="B250" s="22"/>
      <c r="C250" s="27"/>
      <c r="D250" s="27"/>
      <c r="E250" s="27"/>
      <c r="F250" s="23"/>
      <c r="G250" s="23"/>
      <c r="H250" s="23"/>
      <c r="I250" s="23"/>
      <c r="J250" s="22"/>
      <c r="K250" s="28"/>
      <c r="L250" s="28"/>
      <c r="M250" s="28"/>
      <c r="N250" s="28"/>
    </row>
    <row r="251" spans="1:14" x14ac:dyDescent="0.25">
      <c r="A251" s="26"/>
      <c r="B251" s="22"/>
      <c r="C251" s="27"/>
      <c r="D251" s="27"/>
      <c r="E251" s="27"/>
      <c r="F251" s="23"/>
      <c r="G251" s="23"/>
      <c r="H251" s="23"/>
      <c r="I251" s="23"/>
      <c r="J251" s="22"/>
      <c r="K251" s="28"/>
      <c r="L251" s="28"/>
      <c r="M251" s="28"/>
      <c r="N251" s="28"/>
    </row>
    <row r="252" spans="1:14" x14ac:dyDescent="0.25">
      <c r="A252" s="26"/>
      <c r="B252" s="22"/>
      <c r="C252" s="27"/>
      <c r="D252" s="27"/>
      <c r="E252" s="27"/>
      <c r="F252" s="23"/>
      <c r="G252" s="23"/>
      <c r="H252" s="23"/>
      <c r="I252" s="23"/>
      <c r="J252" s="22"/>
      <c r="K252" s="28"/>
      <c r="L252" s="28"/>
      <c r="M252" s="28"/>
      <c r="N252" s="28"/>
    </row>
    <row r="253" spans="1:14" x14ac:dyDescent="0.25">
      <c r="A253" s="26"/>
      <c r="B253" s="22"/>
      <c r="C253" s="27"/>
      <c r="D253" s="27"/>
      <c r="E253" s="27"/>
      <c r="F253" s="23"/>
      <c r="G253" s="23"/>
      <c r="H253" s="23"/>
      <c r="I253" s="23"/>
      <c r="J253" s="22"/>
      <c r="K253" s="28"/>
      <c r="L253" s="28"/>
      <c r="M253" s="28"/>
      <c r="N253" s="28"/>
    </row>
    <row r="254" spans="1:14" x14ac:dyDescent="0.25">
      <c r="A254" s="26"/>
      <c r="B254" s="22"/>
      <c r="C254" s="27"/>
      <c r="D254" s="27"/>
      <c r="E254" s="27"/>
      <c r="F254" s="23"/>
      <c r="G254" s="23"/>
      <c r="H254" s="23"/>
      <c r="I254" s="23"/>
      <c r="J254" s="22"/>
      <c r="K254" s="28"/>
      <c r="L254" s="28"/>
      <c r="M254" s="28"/>
      <c r="N254" s="28"/>
    </row>
    <row r="255" spans="1:14" x14ac:dyDescent="0.25">
      <c r="A255" s="26"/>
      <c r="B255" s="22"/>
      <c r="C255" s="27"/>
      <c r="D255" s="27"/>
      <c r="E255" s="27"/>
      <c r="F255" s="23"/>
      <c r="G255" s="23"/>
      <c r="H255" s="23"/>
      <c r="I255" s="23"/>
      <c r="J255" s="22"/>
      <c r="K255" s="28"/>
      <c r="L255" s="28"/>
      <c r="M255" s="28"/>
      <c r="N255" s="28"/>
    </row>
    <row r="256" spans="1:14" x14ac:dyDescent="0.25">
      <c r="A256" s="26"/>
      <c r="B256" s="22"/>
      <c r="C256" s="27"/>
      <c r="D256" s="27"/>
      <c r="E256" s="27"/>
      <c r="F256" s="23"/>
      <c r="G256" s="23"/>
      <c r="H256" s="23"/>
      <c r="I256" s="23"/>
      <c r="J256" s="22"/>
      <c r="K256" s="28"/>
      <c r="L256" s="28"/>
      <c r="M256" s="28"/>
      <c r="N256" s="28"/>
    </row>
    <row r="257" spans="1:14" x14ac:dyDescent="0.25">
      <c r="A257" s="26"/>
      <c r="B257" s="22"/>
      <c r="C257" s="27"/>
      <c r="D257" s="27"/>
      <c r="E257" s="27"/>
      <c r="F257" s="23"/>
      <c r="G257" s="23"/>
      <c r="H257" s="23"/>
      <c r="I257" s="23"/>
      <c r="J257" s="22"/>
      <c r="K257" s="28"/>
      <c r="L257" s="28"/>
      <c r="M257" s="28"/>
      <c r="N257" s="28"/>
    </row>
    <row r="258" spans="1:14" x14ac:dyDescent="0.25">
      <c r="A258" s="26"/>
      <c r="B258" s="22"/>
      <c r="C258" s="27"/>
      <c r="D258" s="27"/>
      <c r="E258" s="27"/>
      <c r="F258" s="23"/>
      <c r="G258" s="23"/>
      <c r="H258" s="23"/>
      <c r="I258" s="23"/>
      <c r="J258" s="22"/>
      <c r="K258" s="28"/>
      <c r="L258" s="28"/>
      <c r="M258" s="28"/>
      <c r="N258" s="28"/>
    </row>
    <row r="259" spans="1:14" x14ac:dyDescent="0.25">
      <c r="A259" s="26"/>
      <c r="B259" s="22"/>
      <c r="C259" s="27"/>
      <c r="D259" s="27"/>
      <c r="E259" s="27"/>
      <c r="F259" s="23"/>
      <c r="G259" s="23"/>
      <c r="H259" s="23"/>
      <c r="I259" s="23"/>
      <c r="J259" s="22"/>
      <c r="K259" s="28"/>
      <c r="L259" s="28"/>
      <c r="M259" s="28"/>
      <c r="N259" s="28"/>
    </row>
    <row r="260" spans="1:14" x14ac:dyDescent="0.25">
      <c r="A260" s="26"/>
      <c r="B260" s="22"/>
      <c r="C260" s="27"/>
      <c r="D260" s="27"/>
      <c r="E260" s="27"/>
      <c r="F260" s="23"/>
      <c r="G260" s="23"/>
      <c r="H260" s="23"/>
      <c r="I260" s="23"/>
      <c r="J260" s="22"/>
      <c r="K260" s="28"/>
      <c r="L260" s="28"/>
      <c r="M260" s="28"/>
      <c r="N260" s="28"/>
    </row>
    <row r="261" spans="1:14" x14ac:dyDescent="0.25">
      <c r="A261" s="26"/>
      <c r="B261" s="22"/>
      <c r="C261" s="27"/>
      <c r="D261" s="27"/>
      <c r="E261" s="27"/>
      <c r="F261" s="23"/>
      <c r="G261" s="23"/>
      <c r="H261" s="23"/>
      <c r="I261" s="23"/>
      <c r="J261" s="22"/>
      <c r="K261" s="28"/>
      <c r="L261" s="28"/>
      <c r="M261" s="28"/>
      <c r="N261" s="28"/>
    </row>
    <row r="262" spans="1:14" x14ac:dyDescent="0.25">
      <c r="A262" s="26"/>
      <c r="B262" s="22"/>
      <c r="C262" s="27"/>
      <c r="D262" s="27"/>
      <c r="E262" s="27"/>
      <c r="F262" s="23"/>
      <c r="G262" s="23"/>
      <c r="H262" s="23"/>
      <c r="I262" s="23"/>
      <c r="J262" s="22"/>
      <c r="K262" s="28"/>
      <c r="L262" s="28"/>
      <c r="M262" s="28"/>
      <c r="N262" s="28"/>
    </row>
    <row r="263" spans="1:14" x14ac:dyDescent="0.25">
      <c r="A263" s="26"/>
      <c r="B263" s="22"/>
      <c r="C263" s="27"/>
      <c r="D263" s="27"/>
      <c r="E263" s="27"/>
      <c r="F263" s="23"/>
      <c r="G263" s="23"/>
      <c r="H263" s="23"/>
      <c r="I263" s="23"/>
      <c r="J263" s="22"/>
      <c r="K263" s="28"/>
      <c r="L263" s="28"/>
      <c r="M263" s="28"/>
      <c r="N263" s="28"/>
    </row>
    <row r="264" spans="1:14" x14ac:dyDescent="0.25">
      <c r="A264" s="26"/>
      <c r="B264" s="22"/>
      <c r="C264" s="27"/>
      <c r="D264" s="27"/>
      <c r="E264" s="27"/>
      <c r="F264" s="27"/>
      <c r="G264" s="23"/>
      <c r="H264" s="23"/>
      <c r="I264" s="23"/>
      <c r="J264" s="22"/>
      <c r="K264" s="24"/>
      <c r="L264" s="28"/>
      <c r="M264" s="28"/>
      <c r="N264" s="28"/>
    </row>
    <row r="265" spans="1:14" x14ac:dyDescent="0.25">
      <c r="A265" s="26"/>
      <c r="B265" s="22"/>
      <c r="C265" s="27"/>
      <c r="D265" s="27"/>
      <c r="E265" s="27"/>
      <c r="F265" s="27"/>
      <c r="G265" s="23"/>
      <c r="H265" s="23"/>
      <c r="I265" s="23"/>
      <c r="J265" s="22"/>
      <c r="K265" s="24"/>
      <c r="L265" s="28"/>
      <c r="M265" s="28"/>
      <c r="N265" s="28"/>
    </row>
    <row r="266" spans="1:14" x14ac:dyDescent="0.25">
      <c r="A266" s="26"/>
      <c r="B266" s="22"/>
      <c r="C266" s="27"/>
      <c r="D266" s="27"/>
      <c r="E266" s="27"/>
      <c r="F266" s="27"/>
      <c r="G266" s="23"/>
      <c r="H266" s="23"/>
      <c r="I266" s="23"/>
      <c r="J266" s="22"/>
      <c r="K266" s="24"/>
      <c r="L266" s="28"/>
      <c r="M266" s="28"/>
      <c r="N266" s="28"/>
    </row>
    <row r="267" spans="1:14" x14ac:dyDescent="0.25">
      <c r="A267" s="26"/>
      <c r="B267" s="22"/>
      <c r="C267" s="27"/>
      <c r="D267" s="27"/>
      <c r="E267" s="27"/>
      <c r="F267" s="27"/>
      <c r="G267" s="23"/>
      <c r="H267" s="23"/>
      <c r="I267" s="23"/>
      <c r="J267" s="22"/>
      <c r="K267" s="24"/>
      <c r="L267" s="28"/>
      <c r="M267" s="28"/>
      <c r="N267" s="28"/>
    </row>
    <row r="268" spans="1:14" x14ac:dyDescent="0.25">
      <c r="A268" s="26"/>
      <c r="B268" s="22"/>
      <c r="C268" s="27"/>
      <c r="D268" s="27"/>
      <c r="E268" s="27"/>
      <c r="F268" s="27"/>
      <c r="G268" s="23"/>
      <c r="H268" s="23"/>
      <c r="I268" s="23"/>
      <c r="J268" s="22"/>
      <c r="K268" s="24"/>
      <c r="L268" s="28"/>
      <c r="M268" s="28"/>
      <c r="N268" s="28"/>
    </row>
    <row r="269" spans="1:14" x14ac:dyDescent="0.25">
      <c r="A269" s="26"/>
      <c r="B269" s="22"/>
      <c r="C269" s="27"/>
      <c r="D269" s="27"/>
      <c r="E269" s="27"/>
      <c r="F269" s="27"/>
      <c r="G269" s="23"/>
      <c r="H269" s="23"/>
      <c r="I269" s="23"/>
      <c r="J269" s="22"/>
      <c r="K269" s="24"/>
      <c r="L269" s="28"/>
      <c r="M269" s="28"/>
      <c r="N269" s="28"/>
    </row>
    <row r="270" spans="1:14" x14ac:dyDescent="0.25">
      <c r="A270" s="26"/>
      <c r="B270" s="22"/>
      <c r="C270" s="27"/>
      <c r="D270" s="27"/>
      <c r="E270" s="27"/>
      <c r="F270" s="27"/>
      <c r="G270" s="23"/>
      <c r="H270" s="23"/>
      <c r="I270" s="23"/>
      <c r="J270" s="22"/>
      <c r="K270" s="24"/>
      <c r="L270" s="28"/>
      <c r="M270" s="28"/>
      <c r="N270" s="28"/>
    </row>
    <row r="271" spans="1:14" x14ac:dyDescent="0.25">
      <c r="A271" s="26"/>
      <c r="B271" s="22"/>
      <c r="C271" s="27"/>
      <c r="D271" s="27"/>
      <c r="E271" s="27"/>
      <c r="F271" s="23"/>
      <c r="G271" s="23"/>
      <c r="H271" s="23"/>
      <c r="I271" s="23"/>
      <c r="J271" s="22"/>
      <c r="K271" s="28"/>
      <c r="L271" s="28"/>
      <c r="M271" s="28"/>
      <c r="N271" s="28"/>
    </row>
    <row r="272" spans="1:14" x14ac:dyDescent="0.25">
      <c r="A272" s="26"/>
      <c r="B272" s="22"/>
      <c r="C272" s="27"/>
      <c r="D272" s="27"/>
      <c r="E272" s="27"/>
      <c r="F272" s="23"/>
      <c r="G272" s="23"/>
      <c r="H272" s="23"/>
      <c r="I272" s="23"/>
      <c r="J272" s="22"/>
      <c r="K272" s="28"/>
      <c r="L272" s="28"/>
      <c r="M272" s="28"/>
      <c r="N272" s="28"/>
    </row>
    <row r="273" spans="1:14" x14ac:dyDescent="0.25">
      <c r="A273" s="26"/>
      <c r="B273" s="22"/>
      <c r="C273" s="27"/>
      <c r="D273" s="27"/>
      <c r="E273" s="27"/>
      <c r="F273" s="23"/>
      <c r="G273" s="23"/>
      <c r="H273" s="23"/>
      <c r="I273" s="23"/>
      <c r="J273" s="22"/>
      <c r="K273" s="28"/>
      <c r="L273" s="28"/>
      <c r="M273" s="28"/>
      <c r="N273" s="28"/>
    </row>
    <row r="274" spans="1:14" x14ac:dyDescent="0.25">
      <c r="A274" s="26"/>
      <c r="B274" s="22"/>
      <c r="C274" s="27"/>
      <c r="D274" s="27"/>
      <c r="E274" s="27"/>
      <c r="F274" s="23"/>
      <c r="G274" s="23"/>
      <c r="H274" s="23"/>
      <c r="I274" s="23"/>
      <c r="J274" s="22"/>
      <c r="K274" s="28"/>
      <c r="L274" s="28"/>
      <c r="M274" s="28"/>
      <c r="N274" s="28"/>
    </row>
    <row r="275" spans="1:14" x14ac:dyDescent="0.25">
      <c r="A275" s="26"/>
      <c r="B275" s="22"/>
      <c r="C275" s="27"/>
      <c r="D275" s="27"/>
      <c r="E275" s="27"/>
      <c r="F275" s="23"/>
      <c r="G275" s="23"/>
      <c r="H275" s="23"/>
      <c r="I275" s="23"/>
      <c r="J275" s="22"/>
      <c r="K275" s="28"/>
      <c r="L275" s="28"/>
      <c r="M275" s="28"/>
      <c r="N275" s="28"/>
    </row>
    <row r="276" spans="1:14" x14ac:dyDescent="0.25">
      <c r="A276" s="26"/>
      <c r="B276" s="22"/>
      <c r="C276" s="27"/>
      <c r="D276" s="27"/>
      <c r="E276" s="27"/>
      <c r="F276" s="23"/>
      <c r="G276" s="23"/>
      <c r="H276" s="23"/>
      <c r="I276" s="23"/>
      <c r="J276" s="22"/>
      <c r="K276" s="28"/>
      <c r="L276" s="28"/>
      <c r="M276" s="28"/>
      <c r="N276" s="28"/>
    </row>
    <row r="277" spans="1:14" x14ac:dyDescent="0.25">
      <c r="A277" s="26"/>
      <c r="B277" s="22"/>
      <c r="C277" s="27"/>
      <c r="D277" s="27"/>
      <c r="E277" s="27"/>
      <c r="F277" s="23"/>
      <c r="G277" s="23"/>
      <c r="H277" s="23"/>
      <c r="I277" s="23"/>
      <c r="J277" s="22"/>
      <c r="K277" s="28"/>
      <c r="L277" s="28"/>
      <c r="M277" s="28"/>
      <c r="N277" s="28"/>
    </row>
    <row r="278" spans="1:14" x14ac:dyDescent="0.25">
      <c r="A278" s="26"/>
      <c r="B278" s="22"/>
      <c r="C278" s="27"/>
      <c r="D278" s="27"/>
      <c r="E278" s="27"/>
      <c r="F278" s="23"/>
      <c r="G278" s="23"/>
      <c r="H278" s="23"/>
      <c r="I278" s="23"/>
      <c r="J278" s="22"/>
      <c r="K278" s="28"/>
      <c r="L278" s="28"/>
      <c r="M278" s="28"/>
      <c r="N278" s="28"/>
    </row>
    <row r="279" spans="1:14" x14ac:dyDescent="0.25">
      <c r="A279" s="26"/>
      <c r="B279" s="22"/>
      <c r="C279" s="27"/>
      <c r="D279" s="27"/>
      <c r="E279" s="27"/>
      <c r="F279" s="23"/>
      <c r="G279" s="23"/>
      <c r="H279" s="23"/>
      <c r="I279" s="23"/>
      <c r="J279" s="22"/>
      <c r="K279" s="28"/>
      <c r="L279" s="28"/>
      <c r="M279" s="28"/>
      <c r="N279" s="28"/>
    </row>
    <row r="280" spans="1:14" x14ac:dyDescent="0.25">
      <c r="A280" s="26"/>
      <c r="B280" s="22"/>
      <c r="C280" s="27"/>
      <c r="D280" s="27"/>
      <c r="E280" s="27"/>
      <c r="F280" s="23"/>
      <c r="G280" s="23"/>
      <c r="H280" s="23"/>
      <c r="I280" s="23"/>
      <c r="J280" s="22"/>
      <c r="K280" s="28"/>
      <c r="L280" s="28"/>
      <c r="M280" s="28"/>
      <c r="N280" s="28"/>
    </row>
    <row r="281" spans="1:14" x14ac:dyDescent="0.25">
      <c r="A281" s="26"/>
      <c r="B281" s="22"/>
      <c r="C281" s="27"/>
      <c r="D281" s="27"/>
      <c r="E281" s="27"/>
      <c r="F281" s="23"/>
      <c r="G281" s="23"/>
      <c r="H281" s="23"/>
      <c r="I281" s="23"/>
      <c r="J281" s="22"/>
      <c r="K281" s="28"/>
      <c r="L281" s="28"/>
      <c r="M281" s="28"/>
      <c r="N281" s="28"/>
    </row>
    <row r="282" spans="1:14" x14ac:dyDescent="0.25">
      <c r="A282" s="26"/>
      <c r="B282" s="22"/>
      <c r="C282" s="27"/>
      <c r="D282" s="27"/>
      <c r="E282" s="27"/>
      <c r="F282" s="23"/>
      <c r="G282" s="23"/>
      <c r="H282" s="23"/>
      <c r="I282" s="23"/>
      <c r="J282" s="22"/>
      <c r="K282" s="28"/>
      <c r="L282" s="28"/>
      <c r="M282" s="28"/>
      <c r="N282" s="28"/>
    </row>
    <row r="283" spans="1:14" x14ac:dyDescent="0.25">
      <c r="A283" s="26"/>
      <c r="B283" s="22"/>
      <c r="C283" s="27"/>
      <c r="D283" s="27"/>
      <c r="E283" s="27"/>
      <c r="F283" s="23"/>
      <c r="G283" s="23"/>
      <c r="H283" s="23"/>
      <c r="I283" s="23"/>
      <c r="J283" s="22"/>
      <c r="K283" s="28"/>
      <c r="L283" s="28"/>
      <c r="M283" s="28"/>
      <c r="N283" s="28"/>
    </row>
    <row r="284" spans="1:14" x14ac:dyDescent="0.25">
      <c r="A284" s="26"/>
      <c r="B284" s="22"/>
      <c r="C284" s="27"/>
      <c r="D284" s="27"/>
      <c r="E284" s="27"/>
      <c r="F284" s="23"/>
      <c r="G284" s="23"/>
      <c r="H284" s="23"/>
      <c r="I284" s="23"/>
      <c r="J284" s="22"/>
      <c r="K284" s="28"/>
      <c r="L284" s="28"/>
      <c r="M284" s="28"/>
      <c r="N284" s="28"/>
    </row>
    <row r="285" spans="1:14" x14ac:dyDescent="0.25">
      <c r="A285" s="26"/>
      <c r="B285" s="22"/>
      <c r="C285" s="27"/>
      <c r="D285" s="27"/>
      <c r="E285" s="27"/>
      <c r="F285" s="23"/>
      <c r="G285" s="23"/>
      <c r="H285" s="23"/>
      <c r="I285" s="23"/>
      <c r="J285" s="22"/>
      <c r="K285" s="28"/>
      <c r="L285" s="28"/>
      <c r="M285" s="28"/>
      <c r="N285" s="28"/>
    </row>
    <row r="286" spans="1:14" x14ac:dyDescent="0.25">
      <c r="A286" s="26"/>
      <c r="B286" s="22"/>
      <c r="C286" s="27"/>
      <c r="D286" s="27"/>
      <c r="E286" s="27"/>
      <c r="F286" s="23"/>
      <c r="G286" s="23"/>
      <c r="H286" s="23"/>
      <c r="I286" s="23"/>
      <c r="J286" s="22"/>
      <c r="K286" s="28"/>
      <c r="L286" s="28"/>
      <c r="M286" s="28"/>
      <c r="N286" s="28"/>
    </row>
    <row r="287" spans="1:14" x14ac:dyDescent="0.25">
      <c r="A287" s="26"/>
      <c r="B287" s="22"/>
      <c r="C287" s="27"/>
      <c r="D287" s="27"/>
      <c r="E287" s="27"/>
      <c r="F287" s="23"/>
      <c r="G287" s="23"/>
      <c r="H287" s="23"/>
      <c r="I287" s="23"/>
      <c r="J287" s="22"/>
      <c r="K287" s="28"/>
      <c r="L287" s="28"/>
      <c r="M287" s="28"/>
      <c r="N287" s="28"/>
    </row>
    <row r="288" spans="1:14" x14ac:dyDescent="0.25">
      <c r="A288" s="26"/>
      <c r="B288" s="22"/>
      <c r="C288" s="27"/>
      <c r="D288" s="27"/>
      <c r="E288" s="27"/>
      <c r="F288" s="23"/>
      <c r="G288" s="23"/>
      <c r="H288" s="23"/>
      <c r="I288" s="23"/>
      <c r="J288" s="22"/>
      <c r="K288" s="28"/>
      <c r="L288" s="28"/>
      <c r="M288" s="28"/>
      <c r="N288" s="28"/>
    </row>
    <row r="289" spans="1:14" x14ac:dyDescent="0.25">
      <c r="A289" s="26"/>
      <c r="B289" s="22"/>
      <c r="C289" s="27"/>
      <c r="D289" s="27"/>
      <c r="E289" s="27"/>
      <c r="F289" s="23"/>
      <c r="G289" s="23"/>
      <c r="H289" s="23"/>
      <c r="I289" s="23"/>
      <c r="J289" s="22"/>
      <c r="K289" s="28"/>
      <c r="L289" s="28"/>
      <c r="M289" s="28"/>
      <c r="N289" s="28"/>
    </row>
    <row r="290" spans="1:14" x14ac:dyDescent="0.25">
      <c r="A290" s="26"/>
      <c r="B290" s="22"/>
      <c r="C290" s="27"/>
      <c r="D290" s="27"/>
      <c r="E290" s="27"/>
      <c r="F290" s="23"/>
      <c r="G290" s="23"/>
      <c r="H290" s="23"/>
      <c r="I290" s="23"/>
      <c r="J290" s="22"/>
      <c r="K290" s="28"/>
      <c r="L290" s="28"/>
      <c r="M290" s="28"/>
      <c r="N290" s="28"/>
    </row>
    <row r="291" spans="1:14" x14ac:dyDescent="0.25">
      <c r="A291" s="26"/>
      <c r="B291" s="22"/>
      <c r="C291" s="27"/>
      <c r="D291" s="27"/>
      <c r="E291" s="27"/>
      <c r="F291" s="23"/>
      <c r="G291" s="23"/>
      <c r="H291" s="23"/>
      <c r="I291" s="23"/>
      <c r="J291" s="22"/>
      <c r="K291" s="28"/>
      <c r="L291" s="28"/>
      <c r="M291" s="28"/>
      <c r="N291" s="28"/>
    </row>
    <row r="292" spans="1:14" x14ac:dyDescent="0.25">
      <c r="A292" s="26"/>
      <c r="B292" s="22"/>
      <c r="C292" s="27"/>
      <c r="D292" s="27"/>
      <c r="E292" s="27"/>
      <c r="F292" s="23"/>
      <c r="G292" s="23"/>
      <c r="H292" s="23"/>
      <c r="I292" s="23"/>
      <c r="J292" s="22"/>
      <c r="K292" s="28"/>
      <c r="L292" s="28"/>
      <c r="M292" s="28"/>
      <c r="N292" s="28"/>
    </row>
    <row r="293" spans="1:14" x14ac:dyDescent="0.25">
      <c r="A293" s="26"/>
      <c r="B293" s="22"/>
      <c r="C293" s="27"/>
      <c r="D293" s="27"/>
      <c r="E293" s="27"/>
      <c r="F293" s="23"/>
      <c r="G293" s="23"/>
      <c r="H293" s="23"/>
      <c r="I293" s="23"/>
      <c r="J293" s="22"/>
      <c r="K293" s="28"/>
      <c r="L293" s="28"/>
      <c r="M293" s="28"/>
      <c r="N293" s="28"/>
    </row>
    <row r="294" spans="1:14" x14ac:dyDescent="0.25">
      <c r="A294" s="26"/>
      <c r="B294" s="22"/>
      <c r="C294" s="27"/>
      <c r="D294" s="27"/>
      <c r="E294" s="27"/>
      <c r="F294" s="23"/>
      <c r="G294" s="23"/>
      <c r="H294" s="23"/>
      <c r="I294" s="23"/>
      <c r="J294" s="22"/>
      <c r="K294" s="28"/>
      <c r="L294" s="28"/>
      <c r="M294" s="28"/>
      <c r="N294" s="28"/>
    </row>
    <row r="295" spans="1:14" x14ac:dyDescent="0.25">
      <c r="A295" s="26"/>
      <c r="B295" s="22"/>
      <c r="C295" s="27"/>
      <c r="D295" s="27"/>
      <c r="E295" s="27"/>
      <c r="F295" s="23"/>
      <c r="G295" s="23"/>
      <c r="H295" s="23"/>
      <c r="I295" s="23"/>
      <c r="J295" s="22"/>
      <c r="K295" s="28"/>
      <c r="L295" s="28"/>
      <c r="M295" s="28"/>
      <c r="N295" s="28"/>
    </row>
    <row r="296" spans="1:14" x14ac:dyDescent="0.25">
      <c r="A296" s="26"/>
      <c r="B296" s="22"/>
      <c r="C296" s="27"/>
      <c r="D296" s="27"/>
      <c r="E296" s="27"/>
      <c r="F296" s="23"/>
      <c r="G296" s="23"/>
      <c r="H296" s="23"/>
      <c r="I296" s="23"/>
      <c r="J296" s="22"/>
      <c r="K296" s="28"/>
      <c r="L296" s="28"/>
      <c r="M296" s="28"/>
      <c r="N296" s="28"/>
    </row>
    <row r="297" spans="1:14" x14ac:dyDescent="0.25">
      <c r="A297" s="26"/>
      <c r="B297" s="22"/>
      <c r="C297" s="27"/>
      <c r="D297" s="27"/>
      <c r="E297" s="27"/>
      <c r="F297" s="23"/>
      <c r="G297" s="23"/>
      <c r="H297" s="23"/>
      <c r="I297" s="23"/>
      <c r="J297" s="22"/>
      <c r="K297" s="28"/>
      <c r="L297" s="28"/>
      <c r="M297" s="28"/>
      <c r="N297" s="28"/>
    </row>
    <row r="298" spans="1:14" x14ac:dyDescent="0.25">
      <c r="A298" s="26"/>
      <c r="B298" s="22"/>
      <c r="C298" s="27"/>
      <c r="D298" s="27"/>
      <c r="E298" s="27"/>
      <c r="F298" s="23"/>
      <c r="G298" s="23"/>
      <c r="H298" s="23"/>
      <c r="I298" s="23"/>
      <c r="J298" s="22"/>
      <c r="K298" s="28"/>
      <c r="L298" s="28"/>
      <c r="M298" s="28"/>
      <c r="N298" s="28"/>
    </row>
    <row r="299" spans="1:14" x14ac:dyDescent="0.25">
      <c r="A299" s="26"/>
      <c r="B299" s="22"/>
      <c r="C299" s="27"/>
      <c r="D299" s="27"/>
      <c r="E299" s="27"/>
      <c r="F299" s="23"/>
      <c r="G299" s="23"/>
      <c r="H299" s="23"/>
      <c r="I299" s="23"/>
      <c r="J299" s="22"/>
      <c r="K299" s="28"/>
      <c r="L299" s="28"/>
      <c r="M299" s="28"/>
      <c r="N299" s="28"/>
    </row>
    <row r="300" spans="1:14" x14ac:dyDescent="0.25">
      <c r="A300" s="26"/>
      <c r="B300" s="22"/>
      <c r="C300" s="27"/>
      <c r="D300" s="27"/>
      <c r="E300" s="27"/>
      <c r="F300" s="23"/>
      <c r="G300" s="23"/>
      <c r="H300" s="23"/>
      <c r="I300" s="23"/>
      <c r="J300" s="22"/>
      <c r="K300" s="28"/>
      <c r="L300" s="28"/>
      <c r="M300" s="28"/>
      <c r="N300" s="28"/>
    </row>
    <row r="301" spans="1:14" x14ac:dyDescent="0.25">
      <c r="A301" s="26"/>
      <c r="B301" s="22"/>
      <c r="C301" s="27"/>
      <c r="D301" s="27"/>
      <c r="E301" s="27"/>
      <c r="F301" s="23"/>
      <c r="G301" s="23"/>
      <c r="H301" s="23"/>
      <c r="I301" s="23"/>
      <c r="J301" s="22"/>
      <c r="K301" s="28"/>
      <c r="L301" s="28"/>
      <c r="M301" s="28"/>
      <c r="N301" s="28"/>
    </row>
    <row r="302" spans="1:14" x14ac:dyDescent="0.25">
      <c r="A302" s="26"/>
      <c r="B302" s="22"/>
      <c r="C302" s="27"/>
      <c r="D302" s="27"/>
      <c r="E302" s="27"/>
      <c r="F302" s="23"/>
      <c r="G302" s="23"/>
      <c r="H302" s="23"/>
      <c r="I302" s="23"/>
      <c r="J302" s="22"/>
      <c r="K302" s="28"/>
      <c r="L302" s="28"/>
      <c r="M302" s="28"/>
      <c r="N302" s="28"/>
    </row>
    <row r="303" spans="1:14" x14ac:dyDescent="0.25">
      <c r="A303" s="26"/>
      <c r="B303" s="22"/>
      <c r="C303" s="27"/>
      <c r="D303" s="27"/>
      <c r="E303" s="27"/>
      <c r="F303" s="23"/>
      <c r="G303" s="23"/>
      <c r="H303" s="23"/>
      <c r="I303" s="23"/>
      <c r="J303" s="22"/>
      <c r="K303" s="28"/>
      <c r="L303" s="28"/>
      <c r="M303" s="28"/>
      <c r="N303" s="28"/>
    </row>
    <row r="304" spans="1:14" x14ac:dyDescent="0.25">
      <c r="A304" s="26"/>
      <c r="B304" s="22"/>
      <c r="C304" s="27"/>
      <c r="D304" s="27"/>
      <c r="E304" s="27"/>
      <c r="F304" s="27"/>
      <c r="G304" s="23"/>
      <c r="H304" s="23"/>
      <c r="I304" s="23"/>
      <c r="J304" s="22"/>
      <c r="K304" s="28"/>
      <c r="L304" s="28"/>
      <c r="M304" s="28"/>
      <c r="N304" s="28"/>
    </row>
    <row r="305" spans="1:14" x14ac:dyDescent="0.25">
      <c r="A305" s="26"/>
      <c r="B305" s="22"/>
      <c r="C305" s="27"/>
      <c r="D305" s="27"/>
      <c r="E305" s="27"/>
      <c r="F305" s="27"/>
      <c r="G305" s="23"/>
      <c r="H305" s="23"/>
      <c r="I305" s="23"/>
      <c r="J305" s="22"/>
      <c r="K305" s="28"/>
      <c r="L305" s="28"/>
      <c r="M305" s="28"/>
      <c r="N305" s="28"/>
    </row>
    <row r="306" spans="1:14" x14ac:dyDescent="0.25">
      <c r="A306" s="26"/>
      <c r="B306" s="22"/>
      <c r="C306" s="27"/>
      <c r="D306" s="27"/>
      <c r="E306" s="27"/>
      <c r="F306" s="27"/>
      <c r="G306" s="23"/>
      <c r="H306" s="23"/>
      <c r="I306" s="23"/>
      <c r="J306" s="22"/>
      <c r="K306" s="28"/>
      <c r="L306" s="28"/>
      <c r="M306" s="28"/>
      <c r="N306" s="28"/>
    </row>
    <row r="307" spans="1:14" x14ac:dyDescent="0.25">
      <c r="A307" s="26"/>
      <c r="B307" s="22"/>
      <c r="C307" s="27"/>
      <c r="D307" s="27"/>
      <c r="E307" s="27"/>
      <c r="F307" s="27"/>
      <c r="G307" s="23"/>
      <c r="H307" s="23"/>
      <c r="I307" s="23"/>
      <c r="J307" s="22"/>
      <c r="K307" s="28"/>
      <c r="L307" s="28"/>
      <c r="M307" s="28"/>
      <c r="N307" s="28"/>
    </row>
    <row r="308" spans="1:14" x14ac:dyDescent="0.25">
      <c r="A308" s="26"/>
      <c r="B308" s="22"/>
      <c r="C308" s="27"/>
      <c r="D308" s="27"/>
      <c r="E308" s="27"/>
      <c r="F308" s="27"/>
      <c r="G308" s="23"/>
      <c r="H308" s="23"/>
      <c r="I308" s="23"/>
      <c r="J308" s="22"/>
      <c r="K308" s="28"/>
      <c r="L308" s="28"/>
      <c r="M308" s="28"/>
      <c r="N308" s="28"/>
    </row>
    <row r="309" spans="1:14" x14ac:dyDescent="0.25">
      <c r="A309" s="26"/>
      <c r="B309" s="22"/>
      <c r="C309" s="27"/>
      <c r="D309" s="27"/>
      <c r="E309" s="27"/>
      <c r="F309" s="27"/>
      <c r="G309" s="23"/>
      <c r="H309" s="23"/>
      <c r="I309" s="23"/>
      <c r="J309" s="22"/>
      <c r="K309" s="28"/>
      <c r="L309" s="28"/>
      <c r="M309" s="28"/>
      <c r="N309" s="28"/>
    </row>
    <row r="310" spans="1:14" x14ac:dyDescent="0.25">
      <c r="A310" s="26"/>
      <c r="B310" s="22"/>
      <c r="C310" s="27"/>
      <c r="D310" s="27"/>
      <c r="E310" s="27"/>
      <c r="F310" s="27"/>
      <c r="G310" s="23"/>
      <c r="H310" s="23"/>
      <c r="I310" s="23"/>
      <c r="J310" s="22"/>
      <c r="K310" s="28"/>
      <c r="L310" s="28"/>
      <c r="M310" s="28"/>
      <c r="N310" s="28"/>
    </row>
  </sheetData>
  <sheetProtection autoFilter="0" pivotTables="0"/>
  <autoFilter ref="A5:N5"/>
  <mergeCells count="3">
    <mergeCell ref="A1:J1"/>
    <mergeCell ref="A2:J2"/>
    <mergeCell ref="A3:J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G107"/>
  <sheetViews>
    <sheetView zoomScale="85" zoomScaleNormal="85" workbookViewId="0">
      <pane ySplit="5" topLeftCell="A6" activePane="bottomLeft" state="frozen"/>
      <selection pane="bottomLeft" activeCell="A6" sqref="A6"/>
    </sheetView>
  </sheetViews>
  <sheetFormatPr baseColWidth="10" defaultColWidth="11.42578125" defaultRowHeight="15" x14ac:dyDescent="0.25"/>
  <cols>
    <col min="1" max="1" width="11.5703125" style="118" bestFit="1" customWidth="1"/>
    <col min="2" max="2" width="14.28515625" style="118" bestFit="1" customWidth="1"/>
    <col min="3" max="3" width="11.85546875" style="118" bestFit="1" customWidth="1"/>
    <col min="4" max="5" width="17.7109375" style="118" customWidth="1"/>
    <col min="6" max="6" width="25.28515625" style="118" customWidth="1"/>
    <col min="7" max="7" width="16.7109375" style="118" customWidth="1"/>
    <col min="8" max="8" width="20" style="118" customWidth="1"/>
    <col min="9" max="9" width="13.5703125" style="118" customWidth="1"/>
    <col min="10" max="10" width="17.42578125" style="118" customWidth="1"/>
    <col min="11" max="14" width="16.7109375" style="118" customWidth="1"/>
    <col min="15" max="15" width="16.140625" style="118" customWidth="1"/>
    <col min="16" max="16384" width="11.42578125" style="118"/>
  </cols>
  <sheetData>
    <row r="1" spans="1:7" s="39" customFormat="1" ht="28.5" customHeight="1" x14ac:dyDescent="0.25">
      <c r="A1" s="150" t="s">
        <v>270</v>
      </c>
      <c r="B1" s="150"/>
      <c r="C1" s="150"/>
      <c r="D1" s="150"/>
      <c r="E1" s="150"/>
      <c r="F1" s="150"/>
      <c r="G1" s="150"/>
    </row>
    <row r="2" spans="1:7" s="39" customFormat="1" x14ac:dyDescent="0.25">
      <c r="A2" s="150" t="s">
        <v>273</v>
      </c>
      <c r="B2" s="150"/>
      <c r="C2" s="150"/>
      <c r="D2" s="150"/>
      <c r="E2" s="150"/>
      <c r="F2" s="150"/>
      <c r="G2" s="150"/>
    </row>
    <row r="3" spans="1:7" s="39" customFormat="1" ht="15" customHeight="1" x14ac:dyDescent="0.25">
      <c r="A3" s="150" t="s">
        <v>271</v>
      </c>
      <c r="B3" s="150"/>
      <c r="C3" s="150"/>
      <c r="D3" s="150"/>
      <c r="E3" s="150"/>
      <c r="F3" s="150"/>
      <c r="G3" s="150"/>
    </row>
    <row r="5" spans="1:7" ht="32.25" customHeight="1" x14ac:dyDescent="0.25">
      <c r="A5" s="117" t="s">
        <v>64</v>
      </c>
      <c r="B5" s="117" t="s">
        <v>65</v>
      </c>
      <c r="C5" s="117" t="s">
        <v>77</v>
      </c>
      <c r="D5" s="117" t="s">
        <v>231</v>
      </c>
      <c r="E5" s="117" t="s">
        <v>187</v>
      </c>
      <c r="F5" s="117" t="s">
        <v>199</v>
      </c>
      <c r="G5" s="117" t="s">
        <v>188</v>
      </c>
    </row>
    <row r="6" spans="1:7" x14ac:dyDescent="0.25">
      <c r="A6" s="29">
        <v>2019</v>
      </c>
      <c r="B6" s="119" t="s">
        <v>80</v>
      </c>
      <c r="C6" s="120">
        <v>109134.5</v>
      </c>
      <c r="D6" s="120">
        <v>38681.926908590001</v>
      </c>
      <c r="E6" s="120">
        <v>17131.995728096997</v>
      </c>
      <c r="F6" s="120">
        <v>55813.922636686999</v>
      </c>
      <c r="G6" s="121">
        <v>0.51142326795547699</v>
      </c>
    </row>
    <row r="7" spans="1:7" x14ac:dyDescent="0.25">
      <c r="A7" s="29">
        <v>2019</v>
      </c>
      <c r="B7" s="119" t="s">
        <v>81</v>
      </c>
      <c r="C7" s="120">
        <v>109134.5</v>
      </c>
      <c r="D7" s="120">
        <v>38534.294997960002</v>
      </c>
      <c r="E7" s="120">
        <v>16819.120614046999</v>
      </c>
      <c r="F7" s="120">
        <v>55353.415612006997</v>
      </c>
      <c r="G7" s="121">
        <v>0.50720363965571835</v>
      </c>
    </row>
    <row r="8" spans="1:7" x14ac:dyDescent="0.25">
      <c r="A8" s="29">
        <v>2019</v>
      </c>
      <c r="B8" s="119" t="s">
        <v>78</v>
      </c>
      <c r="C8" s="120">
        <v>109134.5</v>
      </c>
      <c r="D8" s="120">
        <v>38914.188342770009</v>
      </c>
      <c r="E8" s="120">
        <v>17113.610822475694</v>
      </c>
      <c r="F8" s="120">
        <v>56027.799165245699</v>
      </c>
      <c r="G8" s="121">
        <v>0.51338301971645717</v>
      </c>
    </row>
    <row r="9" spans="1:7" x14ac:dyDescent="0.25">
      <c r="A9" s="29">
        <v>2019</v>
      </c>
      <c r="B9" s="119" t="s">
        <v>82</v>
      </c>
      <c r="C9" s="120">
        <v>109134.5</v>
      </c>
      <c r="D9" s="120">
        <v>38643.305095476935</v>
      </c>
      <c r="E9" s="120">
        <v>17154.935389985691</v>
      </c>
      <c r="F9" s="120">
        <v>55798.240485462622</v>
      </c>
      <c r="G9" s="121">
        <v>0.51127957232096743</v>
      </c>
    </row>
    <row r="10" spans="1:7" x14ac:dyDescent="0.25">
      <c r="A10" s="29">
        <v>2019</v>
      </c>
      <c r="B10" s="119" t="s">
        <v>83</v>
      </c>
      <c r="C10" s="120">
        <v>109134.5</v>
      </c>
      <c r="D10" s="120">
        <v>39081.228678304869</v>
      </c>
      <c r="E10" s="120">
        <v>16636.739960505693</v>
      </c>
      <c r="F10" s="120">
        <v>55717.968638810562</v>
      </c>
      <c r="G10" s="121">
        <v>0.51054404096606076</v>
      </c>
    </row>
    <row r="11" spans="1:7" x14ac:dyDescent="0.25">
      <c r="A11" s="29">
        <v>2019</v>
      </c>
      <c r="B11" s="119" t="s">
        <v>79</v>
      </c>
      <c r="C11" s="120">
        <v>109134.5</v>
      </c>
      <c r="D11" s="120">
        <v>39279.341063873093</v>
      </c>
      <c r="E11" s="120">
        <v>16626.157943585691</v>
      </c>
      <c r="F11" s="120">
        <v>55905.499007458784</v>
      </c>
      <c r="G11" s="121">
        <v>0.51226238272460844</v>
      </c>
    </row>
    <row r="12" spans="1:7" s="145" customFormat="1" x14ac:dyDescent="0.25">
      <c r="A12" s="66">
        <v>2019</v>
      </c>
      <c r="B12" s="142" t="s">
        <v>84</v>
      </c>
      <c r="C12" s="143">
        <v>109134.5</v>
      </c>
      <c r="D12" s="143">
        <v>39447.544882809532</v>
      </c>
      <c r="E12" s="143">
        <v>16367.279384465699</v>
      </c>
      <c r="F12" s="143">
        <v>55814.824267275231</v>
      </c>
      <c r="G12" s="144">
        <v>0.51143152960131977</v>
      </c>
    </row>
    <row r="13" spans="1:7" x14ac:dyDescent="0.25">
      <c r="A13" s="29">
        <v>2019</v>
      </c>
      <c r="B13" s="119" t="s">
        <v>278</v>
      </c>
      <c r="C13" s="120">
        <v>109134.5</v>
      </c>
      <c r="D13" s="120">
        <v>39211.39502353406</v>
      </c>
      <c r="E13" s="120">
        <v>16490.980350545695</v>
      </c>
      <c r="F13" s="120">
        <v>55702.375374079755</v>
      </c>
      <c r="G13" s="121">
        <v>0.51037604846450724</v>
      </c>
    </row>
    <row r="16" spans="1:7" s="39" customFormat="1" ht="27.75" customHeight="1" x14ac:dyDescent="0.25">
      <c r="A16" s="150" t="s">
        <v>272</v>
      </c>
      <c r="B16" s="150"/>
      <c r="C16" s="150"/>
      <c r="D16" s="150"/>
      <c r="E16" s="150"/>
      <c r="F16" s="150"/>
      <c r="G16" s="150"/>
    </row>
    <row r="17" spans="1:7" s="39" customFormat="1" x14ac:dyDescent="0.25">
      <c r="A17" s="150" t="s">
        <v>273</v>
      </c>
      <c r="B17" s="150"/>
      <c r="C17" s="150"/>
      <c r="D17" s="150"/>
      <c r="E17" s="150"/>
      <c r="F17" s="150"/>
      <c r="G17" s="150"/>
    </row>
    <row r="18" spans="1:7" s="39" customFormat="1" ht="15" customHeight="1" x14ac:dyDescent="0.25">
      <c r="A18" s="150" t="s">
        <v>271</v>
      </c>
      <c r="B18" s="150"/>
      <c r="C18" s="150"/>
      <c r="D18" s="150"/>
      <c r="E18" s="150"/>
      <c r="F18" s="150"/>
      <c r="G18" s="150"/>
    </row>
    <row r="20" spans="1:7" ht="35.25" customHeight="1" x14ac:dyDescent="0.25">
      <c r="A20" s="117" t="s">
        <v>64</v>
      </c>
      <c r="B20" s="117" t="s">
        <v>65</v>
      </c>
      <c r="C20" s="117" t="s">
        <v>77</v>
      </c>
      <c r="D20" s="117" t="s">
        <v>231</v>
      </c>
      <c r="E20" s="117" t="s">
        <v>187</v>
      </c>
      <c r="F20" s="117" t="s">
        <v>199</v>
      </c>
      <c r="G20" s="117" t="s">
        <v>188</v>
      </c>
    </row>
    <row r="21" spans="1:7" x14ac:dyDescent="0.25">
      <c r="A21" s="29">
        <v>2019</v>
      </c>
      <c r="B21" s="119" t="s">
        <v>80</v>
      </c>
      <c r="C21" s="120">
        <v>109134.5</v>
      </c>
      <c r="D21" s="120">
        <v>38681.926908590001</v>
      </c>
      <c r="E21" s="120">
        <v>1624.4160666470002</v>
      </c>
      <c r="F21" s="120">
        <v>40306.342975236999</v>
      </c>
      <c r="G21" s="121">
        <v>0.3693272335992468</v>
      </c>
    </row>
    <row r="22" spans="1:7" x14ac:dyDescent="0.25">
      <c r="A22" s="29">
        <v>2019</v>
      </c>
      <c r="B22" s="119" t="s">
        <v>81</v>
      </c>
      <c r="C22" s="120">
        <v>109134.5</v>
      </c>
      <c r="D22" s="120">
        <v>38534.294997960002</v>
      </c>
      <c r="E22" s="120">
        <v>1409.083189687</v>
      </c>
      <c r="F22" s="120">
        <v>39943.378187647002</v>
      </c>
      <c r="G22" s="121">
        <v>0.36600138533320814</v>
      </c>
    </row>
    <row r="23" spans="1:7" x14ac:dyDescent="0.25">
      <c r="A23" s="29">
        <v>2019</v>
      </c>
      <c r="B23" s="119" t="s">
        <v>78</v>
      </c>
      <c r="C23" s="120">
        <v>109134.5</v>
      </c>
      <c r="D23" s="120">
        <v>38914.188342770009</v>
      </c>
      <c r="E23" s="120">
        <v>1459.8714559099999</v>
      </c>
      <c r="F23" s="120">
        <v>40374.059798680006</v>
      </c>
      <c r="G23" s="121">
        <v>0.36994772321016733</v>
      </c>
    </row>
    <row r="24" spans="1:7" x14ac:dyDescent="0.25">
      <c r="A24" s="29">
        <v>2019</v>
      </c>
      <c r="B24" s="119" t="s">
        <v>82</v>
      </c>
      <c r="C24" s="120">
        <v>109134.5</v>
      </c>
      <c r="D24" s="120">
        <v>38643.305095476935</v>
      </c>
      <c r="E24" s="120">
        <v>1393.7890211099998</v>
      </c>
      <c r="F24" s="120">
        <v>40037.094116586937</v>
      </c>
      <c r="G24" s="121">
        <v>0.3668601048851366</v>
      </c>
    </row>
    <row r="25" spans="1:7" x14ac:dyDescent="0.25">
      <c r="A25" s="29">
        <v>2019</v>
      </c>
      <c r="B25" s="119" t="s">
        <v>83</v>
      </c>
      <c r="C25" s="120">
        <v>109134.5</v>
      </c>
      <c r="D25" s="120">
        <v>39081.228678304869</v>
      </c>
      <c r="E25" s="120">
        <v>1351.3018412899999</v>
      </c>
      <c r="F25" s="120">
        <v>40432.530519594868</v>
      </c>
      <c r="G25" s="121">
        <v>0.37048349073478021</v>
      </c>
    </row>
    <row r="26" spans="1:7" x14ac:dyDescent="0.25">
      <c r="A26" s="29">
        <v>2019</v>
      </c>
      <c r="B26" s="119" t="s">
        <v>79</v>
      </c>
      <c r="C26" s="120">
        <v>109134.5</v>
      </c>
      <c r="D26" s="120">
        <v>39279.341063873093</v>
      </c>
      <c r="E26" s="120">
        <v>1345.63411541</v>
      </c>
      <c r="F26" s="120">
        <v>40624.975179283094</v>
      </c>
      <c r="G26" s="121">
        <v>0.37224686216808706</v>
      </c>
    </row>
    <row r="27" spans="1:7" s="145" customFormat="1" x14ac:dyDescent="0.25">
      <c r="A27" s="66">
        <v>2019</v>
      </c>
      <c r="B27" s="142" t="s">
        <v>84</v>
      </c>
      <c r="C27" s="143">
        <v>109134.5</v>
      </c>
      <c r="D27" s="143">
        <v>39447.544882809532</v>
      </c>
      <c r="E27" s="143">
        <v>1187.5549179899999</v>
      </c>
      <c r="F27" s="143">
        <v>40635.099800799529</v>
      </c>
      <c r="G27" s="144">
        <v>0.37233963412852517</v>
      </c>
    </row>
    <row r="28" spans="1:7" x14ac:dyDescent="0.25">
      <c r="A28" s="29">
        <v>2019</v>
      </c>
      <c r="B28" s="119" t="s">
        <v>278</v>
      </c>
      <c r="C28" s="120">
        <v>109134.5</v>
      </c>
      <c r="D28" s="120">
        <v>39211.39502353406</v>
      </c>
      <c r="E28" s="120">
        <v>1251.06950267</v>
      </c>
      <c r="F28" s="120">
        <v>40462.464526204058</v>
      </c>
      <c r="G28" s="121">
        <v>0.37073266486101153</v>
      </c>
    </row>
    <row r="30" spans="1:7" x14ac:dyDescent="0.25">
      <c r="A30" s="79" t="s">
        <v>233</v>
      </c>
    </row>
    <row r="31" spans="1:7" x14ac:dyDescent="0.25">
      <c r="A31" s="69" t="s">
        <v>288</v>
      </c>
    </row>
    <row r="32" spans="1:7" x14ac:dyDescent="0.25">
      <c r="A32" s="69" t="s">
        <v>289</v>
      </c>
    </row>
    <row r="33" spans="1:1" x14ac:dyDescent="0.25">
      <c r="A33" s="69" t="s">
        <v>290</v>
      </c>
    </row>
    <row r="34" spans="1:1" x14ac:dyDescent="0.25">
      <c r="A34" s="69" t="s">
        <v>291</v>
      </c>
    </row>
    <row r="88" spans="3:7" ht="30" x14ac:dyDescent="0.25">
      <c r="C88" s="122" t="s">
        <v>65</v>
      </c>
      <c r="D88" s="122" t="s">
        <v>185</v>
      </c>
      <c r="E88" s="122" t="s">
        <v>186</v>
      </c>
      <c r="F88" s="122" t="s">
        <v>199</v>
      </c>
      <c r="G88" s="122" t="s">
        <v>188</v>
      </c>
    </row>
    <row r="89" spans="3:7" x14ac:dyDescent="0.25">
      <c r="C89" s="119" t="s">
        <v>80</v>
      </c>
      <c r="D89" s="118">
        <v>36889.841685070001</v>
      </c>
      <c r="E89" s="118">
        <v>15136.294028850001</v>
      </c>
      <c r="F89" s="118">
        <f>+D89+E89</f>
        <v>52026.135713920004</v>
      </c>
      <c r="G89" s="18">
        <f>+F89/$C$6</f>
        <v>0.47671575637328256</v>
      </c>
    </row>
    <row r="90" spans="3:7" x14ac:dyDescent="0.25">
      <c r="C90" s="119" t="s">
        <v>81</v>
      </c>
      <c r="D90" s="118">
        <v>36791.178115249997</v>
      </c>
      <c r="E90" s="118">
        <v>15124.322661370001</v>
      </c>
      <c r="F90" s="118">
        <f>+D90+E90</f>
        <v>51915.50077662</v>
      </c>
      <c r="G90" s="18">
        <f>+F90/$C$6</f>
        <v>0.47570200785837657</v>
      </c>
    </row>
    <row r="91" spans="3:7" x14ac:dyDescent="0.25">
      <c r="C91" s="119" t="s">
        <v>78</v>
      </c>
      <c r="D91" s="118">
        <v>37080.313911820005</v>
      </c>
      <c r="E91" s="118">
        <v>15375.56141201</v>
      </c>
      <c r="F91" s="118">
        <f>+D91+E91</f>
        <v>52455.875323830005</v>
      </c>
      <c r="G91" s="18">
        <f>+F91/$C$6</f>
        <v>0.48065346268897557</v>
      </c>
    </row>
    <row r="92" spans="3:7" x14ac:dyDescent="0.25">
      <c r="C92" s="119" t="s">
        <v>82</v>
      </c>
      <c r="D92" s="118">
        <v>36725.852252229997</v>
      </c>
      <c r="E92" s="118">
        <v>15373.743174310001</v>
      </c>
      <c r="F92" s="118">
        <f>+D92+E92</f>
        <v>52099.59542654</v>
      </c>
      <c r="G92" s="18">
        <f>+F92/$C$6</f>
        <v>0.47738886810806846</v>
      </c>
    </row>
    <row r="97" spans="3:6" ht="45" x14ac:dyDescent="0.25">
      <c r="C97" s="122" t="s">
        <v>65</v>
      </c>
      <c r="D97" s="122" t="s">
        <v>199</v>
      </c>
      <c r="E97" s="122" t="s">
        <v>200</v>
      </c>
      <c r="F97" s="122" t="s">
        <v>201</v>
      </c>
    </row>
    <row r="98" spans="3:6" x14ac:dyDescent="0.25">
      <c r="C98" s="119" t="s">
        <v>80</v>
      </c>
      <c r="D98" s="118">
        <v>52026.135713920004</v>
      </c>
      <c r="E98" s="18">
        <v>0.46001226241666993</v>
      </c>
      <c r="F98" s="18">
        <v>0.49345798272983504</v>
      </c>
    </row>
    <row r="99" spans="3:6" x14ac:dyDescent="0.25">
      <c r="C99" s="119" t="s">
        <v>81</v>
      </c>
      <c r="D99" s="118">
        <v>51915.50077662</v>
      </c>
      <c r="E99" s="18">
        <v>0.45903403431820894</v>
      </c>
      <c r="F99" s="18">
        <v>0.48911504064795208</v>
      </c>
    </row>
    <row r="100" spans="3:6" x14ac:dyDescent="0.25">
      <c r="C100" s="119" t="s">
        <v>78</v>
      </c>
      <c r="D100" s="118">
        <v>52455.875323830005</v>
      </c>
      <c r="E100" s="18">
        <v>0.46381199667507772</v>
      </c>
      <c r="F100" s="18">
        <v>0.4954378677422559</v>
      </c>
    </row>
    <row r="101" spans="3:6" x14ac:dyDescent="0.25">
      <c r="C101" s="119" t="s">
        <v>82</v>
      </c>
      <c r="D101" s="118">
        <v>52099.59542654</v>
      </c>
      <c r="E101" s="18">
        <v>0.46066178920037376</v>
      </c>
      <c r="F101" s="18">
        <v>0.49166216338170632</v>
      </c>
    </row>
    <row r="103" spans="3:6" ht="30" x14ac:dyDescent="0.25">
      <c r="C103" s="122" t="s">
        <v>65</v>
      </c>
      <c r="D103" s="122" t="s">
        <v>199</v>
      </c>
    </row>
    <row r="104" spans="3:6" x14ac:dyDescent="0.25">
      <c r="C104" s="119" t="s">
        <v>80</v>
      </c>
      <c r="D104" s="118">
        <v>55808.75571392</v>
      </c>
    </row>
    <row r="105" spans="3:6" x14ac:dyDescent="0.25">
      <c r="C105" s="119" t="s">
        <v>81</v>
      </c>
      <c r="D105" s="118">
        <v>55317.580776620001</v>
      </c>
    </row>
    <row r="106" spans="3:6" x14ac:dyDescent="0.25">
      <c r="C106" s="119" t="s">
        <v>78</v>
      </c>
      <c r="D106" s="118">
        <v>56032.675323830008</v>
      </c>
    </row>
    <row r="107" spans="3:6" x14ac:dyDescent="0.25">
      <c r="C107" s="119" t="s">
        <v>82</v>
      </c>
      <c r="D107" s="118">
        <v>55605.653430010003</v>
      </c>
    </row>
  </sheetData>
  <sheetProtection formatCells="0" formatColumns="0" autoFilter="0" pivotTables="0"/>
  <mergeCells count="6">
    <mergeCell ref="A18:G18"/>
    <mergeCell ref="A1:G1"/>
    <mergeCell ref="A2:G2"/>
    <mergeCell ref="A3:G3"/>
    <mergeCell ref="A16:G16"/>
    <mergeCell ref="A17:G1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R188"/>
  <sheetViews>
    <sheetView zoomScale="85" zoomScaleNormal="85" workbookViewId="0">
      <pane ySplit="5" topLeftCell="A9" activePane="bottomLeft" state="frozen"/>
      <selection pane="bottomLeft" activeCell="A6" sqref="A6"/>
    </sheetView>
  </sheetViews>
  <sheetFormatPr baseColWidth="10" defaultRowHeight="15" x14ac:dyDescent="0.25"/>
  <cols>
    <col min="1" max="1" width="49.85546875" style="45" customWidth="1"/>
    <col min="2" max="5" width="17.85546875" style="15" customWidth="1"/>
    <col min="6" max="6" width="16.85546875" style="30" bestFit="1" customWidth="1"/>
    <col min="7" max="7" width="18.5703125" style="30" customWidth="1"/>
    <col min="8" max="8" width="19" style="30" bestFit="1" customWidth="1"/>
    <col min="9" max="9" width="16.85546875" style="30" bestFit="1" customWidth="1"/>
    <col min="10" max="10" width="14.140625" style="30" bestFit="1" customWidth="1"/>
    <col min="11" max="11" width="11.42578125" style="30"/>
    <col min="12" max="13" width="15.140625" bestFit="1" customWidth="1"/>
    <col min="14" max="14" width="16.140625" bestFit="1" customWidth="1"/>
    <col min="257" max="257" width="25.85546875" customWidth="1"/>
    <col min="258" max="261" width="17.85546875" customWidth="1"/>
    <col min="513" max="513" width="25.85546875" customWidth="1"/>
    <col min="514" max="517" width="17.85546875" customWidth="1"/>
    <col min="769" max="769" width="25.85546875" customWidth="1"/>
    <col min="770" max="773" width="17.85546875" customWidth="1"/>
    <col min="1025" max="1025" width="25.85546875" customWidth="1"/>
    <col min="1026" max="1029" width="17.85546875" customWidth="1"/>
    <col min="1281" max="1281" width="25.85546875" customWidth="1"/>
    <col min="1282" max="1285" width="17.85546875" customWidth="1"/>
    <col min="1537" max="1537" width="25.85546875" customWidth="1"/>
    <col min="1538" max="1541" width="17.85546875" customWidth="1"/>
    <col min="1793" max="1793" width="25.85546875" customWidth="1"/>
    <col min="1794" max="1797" width="17.85546875" customWidth="1"/>
    <col min="2049" max="2049" width="25.85546875" customWidth="1"/>
    <col min="2050" max="2053" width="17.85546875" customWidth="1"/>
    <col min="2305" max="2305" width="25.85546875" customWidth="1"/>
    <col min="2306" max="2309" width="17.85546875" customWidth="1"/>
    <col min="2561" max="2561" width="25.85546875" customWidth="1"/>
    <col min="2562" max="2565" width="17.85546875" customWidth="1"/>
    <col min="2817" max="2817" width="25.85546875" customWidth="1"/>
    <col min="2818" max="2821" width="17.85546875" customWidth="1"/>
    <col min="3073" max="3073" width="25.85546875" customWidth="1"/>
    <col min="3074" max="3077" width="17.85546875" customWidth="1"/>
    <col min="3329" max="3329" width="25.85546875" customWidth="1"/>
    <col min="3330" max="3333" width="17.85546875" customWidth="1"/>
    <col min="3585" max="3585" width="25.85546875" customWidth="1"/>
    <col min="3586" max="3589" width="17.85546875" customWidth="1"/>
    <col min="3841" max="3841" width="25.85546875" customWidth="1"/>
    <col min="3842" max="3845" width="17.85546875" customWidth="1"/>
    <col min="4097" max="4097" width="25.85546875" customWidth="1"/>
    <col min="4098" max="4101" width="17.85546875" customWidth="1"/>
    <col min="4353" max="4353" width="25.85546875" customWidth="1"/>
    <col min="4354" max="4357" width="17.85546875" customWidth="1"/>
    <col min="4609" max="4609" width="25.85546875" customWidth="1"/>
    <col min="4610" max="4613" width="17.85546875" customWidth="1"/>
    <col min="4865" max="4865" width="25.85546875" customWidth="1"/>
    <col min="4866" max="4869" width="17.85546875" customWidth="1"/>
    <col min="5121" max="5121" width="25.85546875" customWidth="1"/>
    <col min="5122" max="5125" width="17.85546875" customWidth="1"/>
    <col min="5377" max="5377" width="25.85546875" customWidth="1"/>
    <col min="5378" max="5381" width="17.85546875" customWidth="1"/>
    <col min="5633" max="5633" width="25.85546875" customWidth="1"/>
    <col min="5634" max="5637" width="17.85546875" customWidth="1"/>
    <col min="5889" max="5889" width="25.85546875" customWidth="1"/>
    <col min="5890" max="5893" width="17.85546875" customWidth="1"/>
    <col min="6145" max="6145" width="25.85546875" customWidth="1"/>
    <col min="6146" max="6149" width="17.85546875" customWidth="1"/>
    <col min="6401" max="6401" width="25.85546875" customWidth="1"/>
    <col min="6402" max="6405" width="17.85546875" customWidth="1"/>
    <col min="6657" max="6657" width="25.85546875" customWidth="1"/>
    <col min="6658" max="6661" width="17.85546875" customWidth="1"/>
    <col min="6913" max="6913" width="25.85546875" customWidth="1"/>
    <col min="6914" max="6917" width="17.85546875" customWidth="1"/>
    <col min="7169" max="7169" width="25.85546875" customWidth="1"/>
    <col min="7170" max="7173" width="17.85546875" customWidth="1"/>
    <col min="7425" max="7425" width="25.85546875" customWidth="1"/>
    <col min="7426" max="7429" width="17.85546875" customWidth="1"/>
    <col min="7681" max="7681" width="25.85546875" customWidth="1"/>
    <col min="7682" max="7685" width="17.85546875" customWidth="1"/>
    <col min="7937" max="7937" width="25.85546875" customWidth="1"/>
    <col min="7938" max="7941" width="17.85546875" customWidth="1"/>
    <col min="8193" max="8193" width="25.85546875" customWidth="1"/>
    <col min="8194" max="8197" width="17.85546875" customWidth="1"/>
    <col min="8449" max="8449" width="25.85546875" customWidth="1"/>
    <col min="8450" max="8453" width="17.85546875" customWidth="1"/>
    <col min="8705" max="8705" width="25.85546875" customWidth="1"/>
    <col min="8706" max="8709" width="17.85546875" customWidth="1"/>
    <col min="8961" max="8961" width="25.85546875" customWidth="1"/>
    <col min="8962" max="8965" width="17.85546875" customWidth="1"/>
    <col min="9217" max="9217" width="25.85546875" customWidth="1"/>
    <col min="9218" max="9221" width="17.85546875" customWidth="1"/>
    <col min="9473" max="9473" width="25.85546875" customWidth="1"/>
    <col min="9474" max="9477" width="17.85546875" customWidth="1"/>
    <col min="9729" max="9729" width="25.85546875" customWidth="1"/>
    <col min="9730" max="9733" width="17.85546875" customWidth="1"/>
    <col min="9985" max="9985" width="25.85546875" customWidth="1"/>
    <col min="9986" max="9989" width="17.85546875" customWidth="1"/>
    <col min="10241" max="10241" width="25.85546875" customWidth="1"/>
    <col min="10242" max="10245" width="17.85546875" customWidth="1"/>
    <col min="10497" max="10497" width="25.85546875" customWidth="1"/>
    <col min="10498" max="10501" width="17.85546875" customWidth="1"/>
    <col min="10753" max="10753" width="25.85546875" customWidth="1"/>
    <col min="10754" max="10757" width="17.85546875" customWidth="1"/>
    <col min="11009" max="11009" width="25.85546875" customWidth="1"/>
    <col min="11010" max="11013" width="17.85546875" customWidth="1"/>
    <col min="11265" max="11265" width="25.85546875" customWidth="1"/>
    <col min="11266" max="11269" width="17.85546875" customWidth="1"/>
    <col min="11521" max="11521" width="25.85546875" customWidth="1"/>
    <col min="11522" max="11525" width="17.85546875" customWidth="1"/>
    <col min="11777" max="11777" width="25.85546875" customWidth="1"/>
    <col min="11778" max="11781" width="17.85546875" customWidth="1"/>
    <col min="12033" max="12033" width="25.85546875" customWidth="1"/>
    <col min="12034" max="12037" width="17.85546875" customWidth="1"/>
    <col min="12289" max="12289" width="25.85546875" customWidth="1"/>
    <col min="12290" max="12293" width="17.85546875" customWidth="1"/>
    <col min="12545" max="12545" width="25.85546875" customWidth="1"/>
    <col min="12546" max="12549" width="17.85546875" customWidth="1"/>
    <col min="12801" max="12801" width="25.85546875" customWidth="1"/>
    <col min="12802" max="12805" width="17.85546875" customWidth="1"/>
    <col min="13057" max="13057" width="25.85546875" customWidth="1"/>
    <col min="13058" max="13061" width="17.85546875" customWidth="1"/>
    <col min="13313" max="13313" width="25.85546875" customWidth="1"/>
    <col min="13314" max="13317" width="17.85546875" customWidth="1"/>
    <col min="13569" max="13569" width="25.85546875" customWidth="1"/>
    <col min="13570" max="13573" width="17.85546875" customWidth="1"/>
    <col min="13825" max="13825" width="25.85546875" customWidth="1"/>
    <col min="13826" max="13829" width="17.85546875" customWidth="1"/>
    <col min="14081" max="14081" width="25.85546875" customWidth="1"/>
    <col min="14082" max="14085" width="17.85546875" customWidth="1"/>
    <col min="14337" max="14337" width="25.85546875" customWidth="1"/>
    <col min="14338" max="14341" width="17.85546875" customWidth="1"/>
    <col min="14593" max="14593" width="25.85546875" customWidth="1"/>
    <col min="14594" max="14597" width="17.85546875" customWidth="1"/>
    <col min="14849" max="14849" width="25.85546875" customWidth="1"/>
    <col min="14850" max="14853" width="17.85546875" customWidth="1"/>
    <col min="15105" max="15105" width="25.85546875" customWidth="1"/>
    <col min="15106" max="15109" width="17.85546875" customWidth="1"/>
    <col min="15361" max="15361" width="25.85546875" customWidth="1"/>
    <col min="15362" max="15365" width="17.85546875" customWidth="1"/>
    <col min="15617" max="15617" width="25.85546875" customWidth="1"/>
    <col min="15618" max="15621" width="17.85546875" customWidth="1"/>
    <col min="15873" max="15873" width="25.85546875" customWidth="1"/>
    <col min="15874" max="15877" width="17.85546875" customWidth="1"/>
    <col min="16129" max="16129" width="25.85546875" customWidth="1"/>
    <col min="16130" max="16133" width="17.85546875" customWidth="1"/>
  </cols>
  <sheetData>
    <row r="1" spans="1:11" ht="27" customHeight="1" x14ac:dyDescent="0.25">
      <c r="A1" s="151" t="s">
        <v>232</v>
      </c>
      <c r="B1" s="151"/>
      <c r="C1" s="151"/>
      <c r="D1" s="151"/>
      <c r="E1" s="151"/>
    </row>
    <row r="2" spans="1:11" x14ac:dyDescent="0.25">
      <c r="A2" s="152" t="s">
        <v>266</v>
      </c>
      <c r="B2" s="152"/>
      <c r="C2" s="152"/>
      <c r="D2" s="152"/>
      <c r="E2" s="152"/>
    </row>
    <row r="3" spans="1:11" x14ac:dyDescent="0.25">
      <c r="A3" s="151" t="s">
        <v>216</v>
      </c>
      <c r="B3" s="151"/>
      <c r="C3" s="151"/>
      <c r="D3" s="151"/>
      <c r="E3" s="151"/>
      <c r="G3"/>
      <c r="H3"/>
      <c r="I3"/>
      <c r="J3"/>
      <c r="K3"/>
    </row>
    <row r="4" spans="1:11" x14ac:dyDescent="0.25">
      <c r="A4" s="32"/>
      <c r="B4" s="33"/>
      <c r="C4" s="33"/>
      <c r="D4" s="33"/>
      <c r="E4" s="34"/>
      <c r="G4"/>
      <c r="H4"/>
      <c r="I4"/>
      <c r="J4"/>
      <c r="K4"/>
    </row>
    <row r="5" spans="1:11" ht="30" x14ac:dyDescent="0.25">
      <c r="A5" s="107" t="s">
        <v>89</v>
      </c>
      <c r="B5" s="107" t="s">
        <v>98</v>
      </c>
      <c r="C5" s="107" t="s">
        <v>99</v>
      </c>
      <c r="D5" s="107" t="s">
        <v>4</v>
      </c>
      <c r="E5" s="107" t="s">
        <v>170</v>
      </c>
      <c r="G5"/>
      <c r="H5"/>
      <c r="I5"/>
      <c r="J5"/>
      <c r="K5"/>
    </row>
    <row r="6" spans="1:11" x14ac:dyDescent="0.25">
      <c r="A6" s="32" t="s">
        <v>92</v>
      </c>
      <c r="B6" s="28">
        <v>20712.484329999999</v>
      </c>
      <c r="C6" s="35">
        <v>539.30763999999999</v>
      </c>
      <c r="D6" s="35">
        <v>21251.791969999998</v>
      </c>
      <c r="E6" s="36">
        <v>5.4198000241554385E-4</v>
      </c>
      <c r="G6"/>
      <c r="H6"/>
      <c r="I6"/>
      <c r="J6"/>
      <c r="K6"/>
    </row>
    <row r="7" spans="1:11" x14ac:dyDescent="0.25">
      <c r="A7" s="32" t="s">
        <v>100</v>
      </c>
      <c r="B7" s="28">
        <v>0</v>
      </c>
      <c r="C7" s="35">
        <v>0</v>
      </c>
      <c r="D7" s="35">
        <v>0</v>
      </c>
      <c r="E7" s="36">
        <v>0</v>
      </c>
      <c r="G7"/>
      <c r="H7"/>
      <c r="I7"/>
      <c r="J7"/>
      <c r="K7"/>
    </row>
    <row r="8" spans="1:11" x14ac:dyDescent="0.25">
      <c r="A8" s="32" t="s">
        <v>101</v>
      </c>
      <c r="B8" s="28">
        <v>20998.170580000002</v>
      </c>
      <c r="C8" s="35">
        <v>0</v>
      </c>
      <c r="D8" s="35">
        <v>20998.170580000002</v>
      </c>
      <c r="E8" s="36">
        <v>5.355119491916617E-4</v>
      </c>
      <c r="G8"/>
      <c r="H8"/>
      <c r="I8"/>
      <c r="J8"/>
      <c r="K8"/>
    </row>
    <row r="9" spans="1:11" x14ac:dyDescent="0.25">
      <c r="A9" s="32" t="s">
        <v>102</v>
      </c>
      <c r="B9" s="28">
        <v>5292.6501600000001</v>
      </c>
      <c r="C9" s="35">
        <v>0</v>
      </c>
      <c r="D9" s="35">
        <v>5292.6501600000001</v>
      </c>
      <c r="E9" s="36">
        <v>1.3497734923016136E-4</v>
      </c>
      <c r="G9"/>
      <c r="H9"/>
      <c r="I9"/>
      <c r="J9"/>
      <c r="K9"/>
    </row>
    <row r="10" spans="1:11" x14ac:dyDescent="0.25">
      <c r="A10" s="32" t="s">
        <v>103</v>
      </c>
      <c r="B10" s="28">
        <v>103977.01744</v>
      </c>
      <c r="C10" s="35">
        <v>0</v>
      </c>
      <c r="D10" s="35">
        <v>103977.01744</v>
      </c>
      <c r="E10" s="36">
        <v>2.6517041124270073E-3</v>
      </c>
      <c r="G10"/>
      <c r="H10"/>
      <c r="I10"/>
      <c r="J10"/>
      <c r="K10"/>
    </row>
    <row r="11" spans="1:11" x14ac:dyDescent="0.25">
      <c r="A11" s="32" t="s">
        <v>91</v>
      </c>
      <c r="B11" s="28">
        <v>0</v>
      </c>
      <c r="C11" s="35">
        <v>504.32670999999999</v>
      </c>
      <c r="D11" s="35">
        <v>504.32670999999999</v>
      </c>
      <c r="E11" s="36">
        <v>1.2861738524914767E-5</v>
      </c>
      <c r="G11"/>
      <c r="H11"/>
      <c r="I11"/>
      <c r="J11"/>
      <c r="K11"/>
    </row>
    <row r="12" spans="1:11" x14ac:dyDescent="0.25">
      <c r="A12" s="32" t="s">
        <v>104</v>
      </c>
      <c r="B12" s="28">
        <v>0</v>
      </c>
      <c r="C12" s="35">
        <v>0</v>
      </c>
      <c r="D12" s="35">
        <v>0</v>
      </c>
      <c r="E12" s="36">
        <v>0</v>
      </c>
      <c r="G12"/>
      <c r="H12"/>
      <c r="I12"/>
      <c r="J12"/>
      <c r="K12"/>
    </row>
    <row r="13" spans="1:11" x14ac:dyDescent="0.25">
      <c r="A13" s="32" t="s">
        <v>90</v>
      </c>
      <c r="B13" s="28">
        <v>457459.48453999998</v>
      </c>
      <c r="C13" s="35">
        <v>504.24790000000002</v>
      </c>
      <c r="D13" s="35">
        <v>457963.73243999999</v>
      </c>
      <c r="E13" s="36">
        <v>1.1679353212399372E-2</v>
      </c>
      <c r="G13"/>
      <c r="H13"/>
      <c r="I13"/>
      <c r="J13"/>
      <c r="K13"/>
    </row>
    <row r="14" spans="1:11" x14ac:dyDescent="0.25">
      <c r="A14" s="32" t="s">
        <v>105</v>
      </c>
      <c r="B14" s="28">
        <v>862242.43518999999</v>
      </c>
      <c r="C14" s="35">
        <v>5425.6980000000003</v>
      </c>
      <c r="D14" s="69">
        <v>867668.13318999996</v>
      </c>
      <c r="E14" s="36">
        <v>2.2127958789830308E-2</v>
      </c>
      <c r="G14"/>
      <c r="H14"/>
      <c r="I14"/>
      <c r="J14"/>
      <c r="K14"/>
    </row>
    <row r="15" spans="1:11" x14ac:dyDescent="0.25">
      <c r="A15" s="32" t="s">
        <v>93</v>
      </c>
      <c r="B15" s="28">
        <v>417108.98652999999</v>
      </c>
      <c r="C15" s="35">
        <v>2417.1028900000001</v>
      </c>
      <c r="D15" s="69">
        <v>419526.08941999997</v>
      </c>
      <c r="E15" s="36">
        <v>1.0699086047812244E-2</v>
      </c>
      <c r="G15"/>
      <c r="H15"/>
      <c r="I15"/>
      <c r="J15"/>
      <c r="K15"/>
    </row>
    <row r="16" spans="1:11" x14ac:dyDescent="0.25">
      <c r="A16" s="32" t="s">
        <v>96</v>
      </c>
      <c r="B16" s="28">
        <v>0</v>
      </c>
      <c r="C16" s="35">
        <v>3474.7100500000001</v>
      </c>
      <c r="D16" s="69">
        <v>3474.7100500000001</v>
      </c>
      <c r="E16" s="36">
        <v>8.8614803116403488E-5</v>
      </c>
      <c r="G16"/>
      <c r="H16"/>
      <c r="I16"/>
      <c r="J16"/>
      <c r="K16"/>
    </row>
    <row r="17" spans="1:11" x14ac:dyDescent="0.25">
      <c r="A17" s="32" t="s">
        <v>97</v>
      </c>
      <c r="B17" s="28">
        <v>10528.086730000001</v>
      </c>
      <c r="C17" s="35">
        <v>5622.1090700000004</v>
      </c>
      <c r="D17" s="69">
        <v>16150.195800000001</v>
      </c>
      <c r="E17" s="36">
        <v>4.1187506310299665E-4</v>
      </c>
      <c r="G17"/>
      <c r="H17"/>
      <c r="I17"/>
      <c r="J17"/>
      <c r="K17"/>
    </row>
    <row r="18" spans="1:11" x14ac:dyDescent="0.25">
      <c r="A18" s="32" t="s">
        <v>95</v>
      </c>
      <c r="B18" s="28">
        <v>90281.121599999999</v>
      </c>
      <c r="C18" s="35">
        <v>4318.8890599999995</v>
      </c>
      <c r="D18" s="69">
        <v>94600.01066</v>
      </c>
      <c r="E18" s="36">
        <v>2.4125642712103622E-3</v>
      </c>
      <c r="G18"/>
      <c r="H18"/>
      <c r="I18"/>
      <c r="J18"/>
      <c r="K18"/>
    </row>
    <row r="19" spans="1:11" x14ac:dyDescent="0.25">
      <c r="A19" s="32" t="s">
        <v>106</v>
      </c>
      <c r="B19" s="28">
        <v>397616.11794999999</v>
      </c>
      <c r="C19" s="35">
        <v>0</v>
      </c>
      <c r="D19" s="69">
        <v>397616.11794999999</v>
      </c>
      <c r="E19" s="36">
        <v>1.0140320631371219E-2</v>
      </c>
      <c r="G19"/>
      <c r="H19"/>
      <c r="I19"/>
      <c r="J19"/>
      <c r="K19"/>
    </row>
    <row r="20" spans="1:11" x14ac:dyDescent="0.25">
      <c r="A20" s="32" t="s">
        <v>107</v>
      </c>
      <c r="B20" s="28">
        <v>66554.580189999993</v>
      </c>
      <c r="C20" s="35">
        <v>0</v>
      </c>
      <c r="D20" s="69">
        <v>66554.580189999993</v>
      </c>
      <c r="E20" s="36">
        <v>1.6973275281002907E-3</v>
      </c>
      <c r="G20"/>
      <c r="H20"/>
      <c r="I20"/>
      <c r="J20"/>
      <c r="K20"/>
    </row>
    <row r="21" spans="1:11" x14ac:dyDescent="0.25">
      <c r="A21" s="32" t="s">
        <v>108</v>
      </c>
      <c r="B21" s="28">
        <v>6453418.4038200006</v>
      </c>
      <c r="C21" s="35">
        <v>0</v>
      </c>
      <c r="D21" s="69">
        <v>6453418.4038200006</v>
      </c>
      <c r="E21" s="36">
        <v>0.16458017879284179</v>
      </c>
      <c r="G21"/>
      <c r="H21"/>
      <c r="I21"/>
      <c r="J21"/>
      <c r="K21"/>
    </row>
    <row r="22" spans="1:11" x14ac:dyDescent="0.25">
      <c r="A22" s="32" t="s">
        <v>94</v>
      </c>
      <c r="B22" s="28">
        <v>739696.80797999993</v>
      </c>
      <c r="C22" s="35">
        <v>2376.8506100000004</v>
      </c>
      <c r="D22" s="69">
        <v>742073.65858999989</v>
      </c>
      <c r="E22" s="36">
        <v>1.8924949192184268E-2</v>
      </c>
      <c r="G22"/>
      <c r="H22"/>
      <c r="I22"/>
      <c r="J22"/>
      <c r="K22"/>
    </row>
    <row r="23" spans="1:11" x14ac:dyDescent="0.25">
      <c r="A23" s="32" t="s">
        <v>109</v>
      </c>
      <c r="B23" s="28">
        <v>121051.82717</v>
      </c>
      <c r="C23" s="35">
        <v>0</v>
      </c>
      <c r="D23" s="69">
        <v>121051.82717</v>
      </c>
      <c r="E23" s="36">
        <v>3.087159411056601E-3</v>
      </c>
      <c r="G23"/>
      <c r="H23"/>
      <c r="I23"/>
      <c r="J23"/>
      <c r="K23"/>
    </row>
    <row r="24" spans="1:11" x14ac:dyDescent="0.25">
      <c r="A24" s="37" t="s">
        <v>296</v>
      </c>
      <c r="B24" s="146">
        <f>SUM(B6:B23)</f>
        <v>9766938.1742099989</v>
      </c>
      <c r="C24" s="146">
        <f>SUM(C6:C23)</f>
        <v>25183.241930000004</v>
      </c>
      <c r="D24" s="146">
        <f>SUM(D6:D23)</f>
        <v>9792121.4161400013</v>
      </c>
      <c r="E24" s="161">
        <f>+D24/$D$31</f>
        <v>0.24972642289481511</v>
      </c>
      <c r="G24"/>
      <c r="H24"/>
      <c r="I24"/>
      <c r="J24"/>
      <c r="K24"/>
    </row>
    <row r="25" spans="1:11" x14ac:dyDescent="0.25">
      <c r="A25" s="38" t="s">
        <v>209</v>
      </c>
      <c r="B25" s="39">
        <v>11215025.8774</v>
      </c>
      <c r="C25" s="39"/>
      <c r="D25" s="39">
        <v>11215025.8774</v>
      </c>
      <c r="E25" s="40">
        <v>0.28601445754334848</v>
      </c>
      <c r="G25"/>
      <c r="H25"/>
      <c r="I25"/>
      <c r="J25"/>
      <c r="K25"/>
    </row>
    <row r="26" spans="1:11" x14ac:dyDescent="0.25">
      <c r="A26" s="38" t="s">
        <v>258</v>
      </c>
      <c r="B26" s="39">
        <v>16638859.401310001</v>
      </c>
      <c r="C26" s="39"/>
      <c r="D26" s="39">
        <v>16638859.401310001</v>
      </c>
      <c r="E26" s="40">
        <v>0.42433734864542294</v>
      </c>
      <c r="G26"/>
      <c r="H26"/>
      <c r="I26"/>
      <c r="J26"/>
      <c r="K26"/>
    </row>
    <row r="27" spans="1:11" x14ac:dyDescent="0.25">
      <c r="A27" s="38" t="s">
        <v>203</v>
      </c>
      <c r="B27" s="39">
        <v>705531.30625739996</v>
      </c>
      <c r="C27" s="39"/>
      <c r="D27" s="39">
        <v>705531.30625739996</v>
      </c>
      <c r="E27" s="40">
        <v>1.7993017229296145E-2</v>
      </c>
      <c r="F27"/>
      <c r="G27"/>
      <c r="H27"/>
      <c r="I27"/>
      <c r="J27"/>
      <c r="K27"/>
    </row>
    <row r="28" spans="1:11" x14ac:dyDescent="0.25">
      <c r="A28" s="38" t="s">
        <v>202</v>
      </c>
      <c r="B28" s="39">
        <v>690585.29654000001</v>
      </c>
      <c r="C28" s="39"/>
      <c r="D28" s="39">
        <v>690585.29654000001</v>
      </c>
      <c r="E28" s="40">
        <v>1.7611852271810485E-2</v>
      </c>
      <c r="F28"/>
      <c r="G28"/>
      <c r="H28"/>
      <c r="I28"/>
      <c r="J28"/>
      <c r="K28"/>
    </row>
    <row r="29" spans="1:11" x14ac:dyDescent="0.25">
      <c r="A29" s="38" t="s">
        <v>213</v>
      </c>
      <c r="B29" s="39">
        <v>169271.72667666664</v>
      </c>
      <c r="C29" s="39"/>
      <c r="D29" s="39">
        <v>169271.72667666664</v>
      </c>
      <c r="E29" s="40">
        <v>4.3169014153070064E-3</v>
      </c>
      <c r="F29"/>
      <c r="G29"/>
      <c r="H29"/>
      <c r="I29"/>
      <c r="J29"/>
      <c r="K29"/>
    </row>
    <row r="30" spans="1:11" x14ac:dyDescent="0.25">
      <c r="A30" s="37" t="s">
        <v>295</v>
      </c>
      <c r="B30" s="59">
        <f>SUM(B25:B29)</f>
        <v>29419273.608184066</v>
      </c>
      <c r="C30" s="59">
        <f>SUM(C25:C29)</f>
        <v>0</v>
      </c>
      <c r="D30" s="59">
        <f>SUM(D25:D29)</f>
        <v>29419273.608184066</v>
      </c>
      <c r="E30" s="161">
        <f>+D30/$D$31</f>
        <v>0.75027357710518483</v>
      </c>
      <c r="F30"/>
      <c r="G30"/>
      <c r="H30"/>
      <c r="I30"/>
      <c r="J30"/>
      <c r="K30"/>
    </row>
    <row r="31" spans="1:11" ht="21" customHeight="1" x14ac:dyDescent="0.25">
      <c r="A31" s="41" t="s">
        <v>110</v>
      </c>
      <c r="B31" s="148">
        <f>+B24+B30</f>
        <v>39186211.782394066</v>
      </c>
      <c r="C31" s="148">
        <f>+C24+C30</f>
        <v>25183.241930000004</v>
      </c>
      <c r="D31" s="148">
        <f>+D24+D30</f>
        <v>39211395.024324067</v>
      </c>
      <c r="E31" s="42">
        <f>+D31/$D$31</f>
        <v>1</v>
      </c>
      <c r="G31"/>
      <c r="H31"/>
      <c r="I31"/>
      <c r="J31"/>
      <c r="K31"/>
    </row>
    <row r="32" spans="1:11" x14ac:dyDescent="0.25">
      <c r="A32" s="58"/>
      <c r="B32" s="33"/>
      <c r="C32" s="108"/>
      <c r="D32" s="54"/>
      <c r="E32" s="35"/>
      <c r="G32"/>
      <c r="H32"/>
      <c r="I32"/>
      <c r="J32"/>
      <c r="K32"/>
    </row>
    <row r="33" spans="1:15" x14ac:dyDescent="0.25">
      <c r="A33" s="79" t="s">
        <v>233</v>
      </c>
      <c r="B33" s="33"/>
      <c r="C33" s="33"/>
      <c r="D33" s="54"/>
      <c r="E33" s="35"/>
      <c r="G33"/>
      <c r="H33"/>
      <c r="I33"/>
      <c r="J33"/>
      <c r="K33"/>
    </row>
    <row r="34" spans="1:15" s="44" customFormat="1" x14ac:dyDescent="0.25">
      <c r="A34" s="35" t="s">
        <v>292</v>
      </c>
      <c r="B34" s="43"/>
      <c r="C34" s="43"/>
      <c r="D34" s="43"/>
      <c r="E34" s="43"/>
      <c r="F34" s="57"/>
      <c r="G34"/>
      <c r="H34"/>
      <c r="I34"/>
      <c r="J34"/>
      <c r="K34"/>
      <c r="L34"/>
      <c r="M34"/>
      <c r="N34"/>
      <c r="O34"/>
    </row>
    <row r="35" spans="1:15" s="44" customFormat="1" x14ac:dyDescent="0.25">
      <c r="A35" s="35" t="s">
        <v>293</v>
      </c>
      <c r="B35" s="43"/>
      <c r="C35" s="43"/>
      <c r="D35" s="43"/>
      <c r="E35" s="43"/>
      <c r="F35" s="57"/>
      <c r="G35"/>
      <c r="H35"/>
      <c r="I35"/>
      <c r="J35"/>
      <c r="K35"/>
      <c r="L35"/>
      <c r="M35"/>
      <c r="N35"/>
      <c r="O35"/>
    </row>
    <row r="36" spans="1:15" s="44" customFormat="1" x14ac:dyDescent="0.25">
      <c r="A36" s="35" t="s">
        <v>294</v>
      </c>
      <c r="B36" s="43"/>
      <c r="C36" s="43"/>
      <c r="D36" s="43"/>
      <c r="E36" s="43"/>
      <c r="F36" s="57"/>
      <c r="G36"/>
      <c r="H36"/>
      <c r="I36"/>
      <c r="J36"/>
      <c r="K36"/>
      <c r="L36"/>
      <c r="M36"/>
      <c r="N36"/>
      <c r="O36"/>
    </row>
    <row r="37" spans="1:15" s="44" customFormat="1" x14ac:dyDescent="0.25">
      <c r="A37" s="35" t="s">
        <v>291</v>
      </c>
      <c r="B37" s="43"/>
      <c r="C37" s="43"/>
      <c r="D37" s="43"/>
      <c r="E37" s="43"/>
      <c r="F37" s="57"/>
      <c r="G37"/>
      <c r="H37"/>
      <c r="I37"/>
      <c r="J37"/>
      <c r="K37"/>
      <c r="L37"/>
      <c r="M37"/>
      <c r="N37"/>
      <c r="O37"/>
    </row>
    <row r="38" spans="1:15" s="44" customFormat="1" x14ac:dyDescent="0.25">
      <c r="A38" s="8"/>
      <c r="B38" s="2"/>
      <c r="C38" s="2"/>
      <c r="D38" s="2"/>
      <c r="E38" s="2"/>
      <c r="F38" s="57"/>
      <c r="G38"/>
      <c r="H38"/>
      <c r="I38"/>
      <c r="J38"/>
      <c r="K38"/>
      <c r="L38"/>
      <c r="M38"/>
      <c r="N38"/>
      <c r="O38"/>
    </row>
    <row r="39" spans="1:15" s="44" customFormat="1" x14ac:dyDescent="0.25">
      <c r="A39" s="9"/>
      <c r="B39" s="2"/>
      <c r="C39" s="2"/>
      <c r="D39" s="2"/>
      <c r="E39" s="2"/>
      <c r="F39" s="57"/>
      <c r="G39"/>
      <c r="H39"/>
      <c r="I39"/>
      <c r="J39"/>
      <c r="K39"/>
      <c r="L39"/>
      <c r="M39"/>
      <c r="N39"/>
      <c r="O39"/>
    </row>
    <row r="63" spans="9:18" x14ac:dyDescent="0.25">
      <c r="I63" s="30">
        <v>68048</v>
      </c>
      <c r="Q63">
        <v>36747</v>
      </c>
      <c r="R63" s="30">
        <f>+I63+Q63</f>
        <v>104795</v>
      </c>
    </row>
    <row r="73" spans="9:18" x14ac:dyDescent="0.25">
      <c r="I73" s="30">
        <v>149634.41099999999</v>
      </c>
      <c r="Q73">
        <v>149640</v>
      </c>
      <c r="R73" s="30">
        <f>+I73+Q73</f>
        <v>299274.41099999996</v>
      </c>
    </row>
    <row r="178" spans="9:9" x14ac:dyDescent="0.25">
      <c r="I178" s="30">
        <v>104795</v>
      </c>
    </row>
    <row r="188" spans="9:9" x14ac:dyDescent="0.25">
      <c r="I188" s="30">
        <v>299274.41099999996</v>
      </c>
    </row>
  </sheetData>
  <sheetProtection autoFilter="0" pivotTables="0"/>
  <mergeCells count="3">
    <mergeCell ref="A1:E1"/>
    <mergeCell ref="A2:E2"/>
    <mergeCell ref="A3:E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F37"/>
  <sheetViews>
    <sheetView zoomScale="85" zoomScaleNormal="85" workbookViewId="0">
      <pane ySplit="5" topLeftCell="A6" activePane="bottomLeft" state="frozen"/>
      <selection pane="bottomLeft" activeCell="A6" sqref="A6"/>
    </sheetView>
  </sheetViews>
  <sheetFormatPr baseColWidth="10" defaultColWidth="17.85546875" defaultRowHeight="15" x14ac:dyDescent="0.25"/>
  <cols>
    <col min="1" max="1" width="37.85546875" customWidth="1"/>
    <col min="2" max="2" width="16.140625" customWidth="1"/>
    <col min="3" max="3" width="17.28515625" customWidth="1"/>
    <col min="4" max="4" width="15.28515625" style="30" customWidth="1"/>
    <col min="5" max="5" width="20" style="15" bestFit="1" customWidth="1"/>
    <col min="6" max="6" width="19.42578125" style="15" bestFit="1" customWidth="1"/>
    <col min="7" max="240" width="17.85546875" style="15"/>
    <col min="241" max="241" width="37.85546875" style="15" customWidth="1"/>
    <col min="242" max="242" width="16.140625" style="15" customWidth="1"/>
    <col min="243" max="243" width="17.28515625" style="15" customWidth="1"/>
    <col min="244" max="244" width="11.42578125" style="15" customWidth="1"/>
    <col min="245" max="245" width="15.28515625" style="15" customWidth="1"/>
    <col min="246" max="246" width="20" style="15" bestFit="1" customWidth="1"/>
    <col min="247" max="496" width="17.85546875" style="15"/>
    <col min="497" max="497" width="37.85546875" style="15" customWidth="1"/>
    <col min="498" max="498" width="16.140625" style="15" customWidth="1"/>
    <col min="499" max="499" width="17.28515625" style="15" customWidth="1"/>
    <col min="500" max="500" width="11.42578125" style="15" customWidth="1"/>
    <col min="501" max="501" width="15.28515625" style="15" customWidth="1"/>
    <col min="502" max="502" width="20" style="15" bestFit="1" customWidth="1"/>
    <col min="503" max="752" width="17.85546875" style="15"/>
    <col min="753" max="753" width="37.85546875" style="15" customWidth="1"/>
    <col min="754" max="754" width="16.140625" style="15" customWidth="1"/>
    <col min="755" max="755" width="17.28515625" style="15" customWidth="1"/>
    <col min="756" max="756" width="11.42578125" style="15" customWidth="1"/>
    <col min="757" max="757" width="15.28515625" style="15" customWidth="1"/>
    <col min="758" max="758" width="20" style="15" bestFit="1" customWidth="1"/>
    <col min="759" max="1008" width="17.85546875" style="15"/>
    <col min="1009" max="1009" width="37.85546875" style="15" customWidth="1"/>
    <col min="1010" max="1010" width="16.140625" style="15" customWidth="1"/>
    <col min="1011" max="1011" width="17.28515625" style="15" customWidth="1"/>
    <col min="1012" max="1012" width="11.42578125" style="15" customWidth="1"/>
    <col min="1013" max="1013" width="15.28515625" style="15" customWidth="1"/>
    <col min="1014" max="1014" width="20" style="15" bestFit="1" customWidth="1"/>
    <col min="1015" max="1264" width="17.85546875" style="15"/>
    <col min="1265" max="1265" width="37.85546875" style="15" customWidth="1"/>
    <col min="1266" max="1266" width="16.140625" style="15" customWidth="1"/>
    <col min="1267" max="1267" width="17.28515625" style="15" customWidth="1"/>
    <col min="1268" max="1268" width="11.42578125" style="15" customWidth="1"/>
    <col min="1269" max="1269" width="15.28515625" style="15" customWidth="1"/>
    <col min="1270" max="1270" width="20" style="15" bestFit="1" customWidth="1"/>
    <col min="1271" max="1520" width="17.85546875" style="15"/>
    <col min="1521" max="1521" width="37.85546875" style="15" customWidth="1"/>
    <col min="1522" max="1522" width="16.140625" style="15" customWidth="1"/>
    <col min="1523" max="1523" width="17.28515625" style="15" customWidth="1"/>
    <col min="1524" max="1524" width="11.42578125" style="15" customWidth="1"/>
    <col min="1525" max="1525" width="15.28515625" style="15" customWidth="1"/>
    <col min="1526" max="1526" width="20" style="15" bestFit="1" customWidth="1"/>
    <col min="1527" max="1776" width="17.85546875" style="15"/>
    <col min="1777" max="1777" width="37.85546875" style="15" customWidth="1"/>
    <col min="1778" max="1778" width="16.140625" style="15" customWidth="1"/>
    <col min="1779" max="1779" width="17.28515625" style="15" customWidth="1"/>
    <col min="1780" max="1780" width="11.42578125" style="15" customWidth="1"/>
    <col min="1781" max="1781" width="15.28515625" style="15" customWidth="1"/>
    <col min="1782" max="1782" width="20" style="15" bestFit="1" customWidth="1"/>
    <col min="1783" max="2032" width="17.85546875" style="15"/>
    <col min="2033" max="2033" width="37.85546875" style="15" customWidth="1"/>
    <col min="2034" max="2034" width="16.140625" style="15" customWidth="1"/>
    <col min="2035" max="2035" width="17.28515625" style="15" customWidth="1"/>
    <col min="2036" max="2036" width="11.42578125" style="15" customWidth="1"/>
    <col min="2037" max="2037" width="15.28515625" style="15" customWidth="1"/>
    <col min="2038" max="2038" width="20" style="15" bestFit="1" customWidth="1"/>
    <col min="2039" max="2288" width="17.85546875" style="15"/>
    <col min="2289" max="2289" width="37.85546875" style="15" customWidth="1"/>
    <col min="2290" max="2290" width="16.140625" style="15" customWidth="1"/>
    <col min="2291" max="2291" width="17.28515625" style="15" customWidth="1"/>
    <col min="2292" max="2292" width="11.42578125" style="15" customWidth="1"/>
    <col min="2293" max="2293" width="15.28515625" style="15" customWidth="1"/>
    <col min="2294" max="2294" width="20" style="15" bestFit="1" customWidth="1"/>
    <col min="2295" max="2544" width="17.85546875" style="15"/>
    <col min="2545" max="2545" width="37.85546875" style="15" customWidth="1"/>
    <col min="2546" max="2546" width="16.140625" style="15" customWidth="1"/>
    <col min="2547" max="2547" width="17.28515625" style="15" customWidth="1"/>
    <col min="2548" max="2548" width="11.42578125" style="15" customWidth="1"/>
    <col min="2549" max="2549" width="15.28515625" style="15" customWidth="1"/>
    <col min="2550" max="2550" width="20" style="15" bestFit="1" customWidth="1"/>
    <col min="2551" max="2800" width="17.85546875" style="15"/>
    <col min="2801" max="2801" width="37.85546875" style="15" customWidth="1"/>
    <col min="2802" max="2802" width="16.140625" style="15" customWidth="1"/>
    <col min="2803" max="2803" width="17.28515625" style="15" customWidth="1"/>
    <col min="2804" max="2804" width="11.42578125" style="15" customWidth="1"/>
    <col min="2805" max="2805" width="15.28515625" style="15" customWidth="1"/>
    <col min="2806" max="2806" width="20" style="15" bestFit="1" customWidth="1"/>
    <col min="2807" max="3056" width="17.85546875" style="15"/>
    <col min="3057" max="3057" width="37.85546875" style="15" customWidth="1"/>
    <col min="3058" max="3058" width="16.140625" style="15" customWidth="1"/>
    <col min="3059" max="3059" width="17.28515625" style="15" customWidth="1"/>
    <col min="3060" max="3060" width="11.42578125" style="15" customWidth="1"/>
    <col min="3061" max="3061" width="15.28515625" style="15" customWidth="1"/>
    <col min="3062" max="3062" width="20" style="15" bestFit="1" customWidth="1"/>
    <col min="3063" max="3312" width="17.85546875" style="15"/>
    <col min="3313" max="3313" width="37.85546875" style="15" customWidth="1"/>
    <col min="3314" max="3314" width="16.140625" style="15" customWidth="1"/>
    <col min="3315" max="3315" width="17.28515625" style="15" customWidth="1"/>
    <col min="3316" max="3316" width="11.42578125" style="15" customWidth="1"/>
    <col min="3317" max="3317" width="15.28515625" style="15" customWidth="1"/>
    <col min="3318" max="3318" width="20" style="15" bestFit="1" customWidth="1"/>
    <col min="3319" max="3568" width="17.85546875" style="15"/>
    <col min="3569" max="3569" width="37.85546875" style="15" customWidth="1"/>
    <col min="3570" max="3570" width="16.140625" style="15" customWidth="1"/>
    <col min="3571" max="3571" width="17.28515625" style="15" customWidth="1"/>
    <col min="3572" max="3572" width="11.42578125" style="15" customWidth="1"/>
    <col min="3573" max="3573" width="15.28515625" style="15" customWidth="1"/>
    <col min="3574" max="3574" width="20" style="15" bestFit="1" customWidth="1"/>
    <col min="3575" max="3824" width="17.85546875" style="15"/>
    <col min="3825" max="3825" width="37.85546875" style="15" customWidth="1"/>
    <col min="3826" max="3826" width="16.140625" style="15" customWidth="1"/>
    <col min="3827" max="3827" width="17.28515625" style="15" customWidth="1"/>
    <col min="3828" max="3828" width="11.42578125" style="15" customWidth="1"/>
    <col min="3829" max="3829" width="15.28515625" style="15" customWidth="1"/>
    <col min="3830" max="3830" width="20" style="15" bestFit="1" customWidth="1"/>
    <col min="3831" max="4080" width="17.85546875" style="15"/>
    <col min="4081" max="4081" width="37.85546875" style="15" customWidth="1"/>
    <col min="4082" max="4082" width="16.140625" style="15" customWidth="1"/>
    <col min="4083" max="4083" width="17.28515625" style="15" customWidth="1"/>
    <col min="4084" max="4084" width="11.42578125" style="15" customWidth="1"/>
    <col min="4085" max="4085" width="15.28515625" style="15" customWidth="1"/>
    <col min="4086" max="4086" width="20" style="15" bestFit="1" customWidth="1"/>
    <col min="4087" max="4336" width="17.85546875" style="15"/>
    <col min="4337" max="4337" width="37.85546875" style="15" customWidth="1"/>
    <col min="4338" max="4338" width="16.140625" style="15" customWidth="1"/>
    <col min="4339" max="4339" width="17.28515625" style="15" customWidth="1"/>
    <col min="4340" max="4340" width="11.42578125" style="15" customWidth="1"/>
    <col min="4341" max="4341" width="15.28515625" style="15" customWidth="1"/>
    <col min="4342" max="4342" width="20" style="15" bestFit="1" customWidth="1"/>
    <col min="4343" max="4592" width="17.85546875" style="15"/>
    <col min="4593" max="4593" width="37.85546875" style="15" customWidth="1"/>
    <col min="4594" max="4594" width="16.140625" style="15" customWidth="1"/>
    <col min="4595" max="4595" width="17.28515625" style="15" customWidth="1"/>
    <col min="4596" max="4596" width="11.42578125" style="15" customWidth="1"/>
    <col min="4597" max="4597" width="15.28515625" style="15" customWidth="1"/>
    <col min="4598" max="4598" width="20" style="15" bestFit="1" customWidth="1"/>
    <col min="4599" max="4848" width="17.85546875" style="15"/>
    <col min="4849" max="4849" width="37.85546875" style="15" customWidth="1"/>
    <col min="4850" max="4850" width="16.140625" style="15" customWidth="1"/>
    <col min="4851" max="4851" width="17.28515625" style="15" customWidth="1"/>
    <col min="4852" max="4852" width="11.42578125" style="15" customWidth="1"/>
    <col min="4853" max="4853" width="15.28515625" style="15" customWidth="1"/>
    <col min="4854" max="4854" width="20" style="15" bestFit="1" customWidth="1"/>
    <col min="4855" max="5104" width="17.85546875" style="15"/>
    <col min="5105" max="5105" width="37.85546875" style="15" customWidth="1"/>
    <col min="5106" max="5106" width="16.140625" style="15" customWidth="1"/>
    <col min="5107" max="5107" width="17.28515625" style="15" customWidth="1"/>
    <col min="5108" max="5108" width="11.42578125" style="15" customWidth="1"/>
    <col min="5109" max="5109" width="15.28515625" style="15" customWidth="1"/>
    <col min="5110" max="5110" width="20" style="15" bestFit="1" customWidth="1"/>
    <col min="5111" max="5360" width="17.85546875" style="15"/>
    <col min="5361" max="5361" width="37.85546875" style="15" customWidth="1"/>
    <col min="5362" max="5362" width="16.140625" style="15" customWidth="1"/>
    <col min="5363" max="5363" width="17.28515625" style="15" customWidth="1"/>
    <col min="5364" max="5364" width="11.42578125" style="15" customWidth="1"/>
    <col min="5365" max="5365" width="15.28515625" style="15" customWidth="1"/>
    <col min="5366" max="5366" width="20" style="15" bestFit="1" customWidth="1"/>
    <col min="5367" max="5616" width="17.85546875" style="15"/>
    <col min="5617" max="5617" width="37.85546875" style="15" customWidth="1"/>
    <col min="5618" max="5618" width="16.140625" style="15" customWidth="1"/>
    <col min="5619" max="5619" width="17.28515625" style="15" customWidth="1"/>
    <col min="5620" max="5620" width="11.42578125" style="15" customWidth="1"/>
    <col min="5621" max="5621" width="15.28515625" style="15" customWidth="1"/>
    <col min="5622" max="5622" width="20" style="15" bestFit="1" customWidth="1"/>
    <col min="5623" max="5872" width="17.85546875" style="15"/>
    <col min="5873" max="5873" width="37.85546875" style="15" customWidth="1"/>
    <col min="5874" max="5874" width="16.140625" style="15" customWidth="1"/>
    <col min="5875" max="5875" width="17.28515625" style="15" customWidth="1"/>
    <col min="5876" max="5876" width="11.42578125" style="15" customWidth="1"/>
    <col min="5877" max="5877" width="15.28515625" style="15" customWidth="1"/>
    <col min="5878" max="5878" width="20" style="15" bestFit="1" customWidth="1"/>
    <col min="5879" max="6128" width="17.85546875" style="15"/>
    <col min="6129" max="6129" width="37.85546875" style="15" customWidth="1"/>
    <col min="6130" max="6130" width="16.140625" style="15" customWidth="1"/>
    <col min="6131" max="6131" width="17.28515625" style="15" customWidth="1"/>
    <col min="6132" max="6132" width="11.42578125" style="15" customWidth="1"/>
    <col min="6133" max="6133" width="15.28515625" style="15" customWidth="1"/>
    <col min="6134" max="6134" width="20" style="15" bestFit="1" customWidth="1"/>
    <col min="6135" max="6384" width="17.85546875" style="15"/>
    <col min="6385" max="6385" width="37.85546875" style="15" customWidth="1"/>
    <col min="6386" max="6386" width="16.140625" style="15" customWidth="1"/>
    <col min="6387" max="6387" width="17.28515625" style="15" customWidth="1"/>
    <col min="6388" max="6388" width="11.42578125" style="15" customWidth="1"/>
    <col min="6389" max="6389" width="15.28515625" style="15" customWidth="1"/>
    <col min="6390" max="6390" width="20" style="15" bestFit="1" customWidth="1"/>
    <col min="6391" max="6640" width="17.85546875" style="15"/>
    <col min="6641" max="6641" width="37.85546875" style="15" customWidth="1"/>
    <col min="6642" max="6642" width="16.140625" style="15" customWidth="1"/>
    <col min="6643" max="6643" width="17.28515625" style="15" customWidth="1"/>
    <col min="6644" max="6644" width="11.42578125" style="15" customWidth="1"/>
    <col min="6645" max="6645" width="15.28515625" style="15" customWidth="1"/>
    <col min="6646" max="6646" width="20" style="15" bestFit="1" customWidth="1"/>
    <col min="6647" max="6896" width="17.85546875" style="15"/>
    <col min="6897" max="6897" width="37.85546875" style="15" customWidth="1"/>
    <col min="6898" max="6898" width="16.140625" style="15" customWidth="1"/>
    <col min="6899" max="6899" width="17.28515625" style="15" customWidth="1"/>
    <col min="6900" max="6900" width="11.42578125" style="15" customWidth="1"/>
    <col min="6901" max="6901" width="15.28515625" style="15" customWidth="1"/>
    <col min="6902" max="6902" width="20" style="15" bestFit="1" customWidth="1"/>
    <col min="6903" max="7152" width="17.85546875" style="15"/>
    <col min="7153" max="7153" width="37.85546875" style="15" customWidth="1"/>
    <col min="7154" max="7154" width="16.140625" style="15" customWidth="1"/>
    <col min="7155" max="7155" width="17.28515625" style="15" customWidth="1"/>
    <col min="7156" max="7156" width="11.42578125" style="15" customWidth="1"/>
    <col min="7157" max="7157" width="15.28515625" style="15" customWidth="1"/>
    <col min="7158" max="7158" width="20" style="15" bestFit="1" customWidth="1"/>
    <col min="7159" max="7408" width="17.85546875" style="15"/>
    <col min="7409" max="7409" width="37.85546875" style="15" customWidth="1"/>
    <col min="7410" max="7410" width="16.140625" style="15" customWidth="1"/>
    <col min="7411" max="7411" width="17.28515625" style="15" customWidth="1"/>
    <col min="7412" max="7412" width="11.42578125" style="15" customWidth="1"/>
    <col min="7413" max="7413" width="15.28515625" style="15" customWidth="1"/>
    <col min="7414" max="7414" width="20" style="15" bestFit="1" customWidth="1"/>
    <col min="7415" max="7664" width="17.85546875" style="15"/>
    <col min="7665" max="7665" width="37.85546875" style="15" customWidth="1"/>
    <col min="7666" max="7666" width="16.140625" style="15" customWidth="1"/>
    <col min="7667" max="7667" width="17.28515625" style="15" customWidth="1"/>
    <col min="7668" max="7668" width="11.42578125" style="15" customWidth="1"/>
    <col min="7669" max="7669" width="15.28515625" style="15" customWidth="1"/>
    <col min="7670" max="7670" width="20" style="15" bestFit="1" customWidth="1"/>
    <col min="7671" max="7920" width="17.85546875" style="15"/>
    <col min="7921" max="7921" width="37.85546875" style="15" customWidth="1"/>
    <col min="7922" max="7922" width="16.140625" style="15" customWidth="1"/>
    <col min="7923" max="7923" width="17.28515625" style="15" customWidth="1"/>
    <col min="7924" max="7924" width="11.42578125" style="15" customWidth="1"/>
    <col min="7925" max="7925" width="15.28515625" style="15" customWidth="1"/>
    <col min="7926" max="7926" width="20" style="15" bestFit="1" customWidth="1"/>
    <col min="7927" max="8176" width="17.85546875" style="15"/>
    <col min="8177" max="8177" width="37.85546875" style="15" customWidth="1"/>
    <col min="8178" max="8178" width="16.140625" style="15" customWidth="1"/>
    <col min="8179" max="8179" width="17.28515625" style="15" customWidth="1"/>
    <col min="8180" max="8180" width="11.42578125" style="15" customWidth="1"/>
    <col min="8181" max="8181" width="15.28515625" style="15" customWidth="1"/>
    <col min="8182" max="8182" width="20" style="15" bestFit="1" customWidth="1"/>
    <col min="8183" max="8432" width="17.85546875" style="15"/>
    <col min="8433" max="8433" width="37.85546875" style="15" customWidth="1"/>
    <col min="8434" max="8434" width="16.140625" style="15" customWidth="1"/>
    <col min="8435" max="8435" width="17.28515625" style="15" customWidth="1"/>
    <col min="8436" max="8436" width="11.42578125" style="15" customWidth="1"/>
    <col min="8437" max="8437" width="15.28515625" style="15" customWidth="1"/>
    <col min="8438" max="8438" width="20" style="15" bestFit="1" customWidth="1"/>
    <col min="8439" max="8688" width="17.85546875" style="15"/>
    <col min="8689" max="8689" width="37.85546875" style="15" customWidth="1"/>
    <col min="8690" max="8690" width="16.140625" style="15" customWidth="1"/>
    <col min="8691" max="8691" width="17.28515625" style="15" customWidth="1"/>
    <col min="8692" max="8692" width="11.42578125" style="15" customWidth="1"/>
    <col min="8693" max="8693" width="15.28515625" style="15" customWidth="1"/>
    <col min="8694" max="8694" width="20" style="15" bestFit="1" customWidth="1"/>
    <col min="8695" max="8944" width="17.85546875" style="15"/>
    <col min="8945" max="8945" width="37.85546875" style="15" customWidth="1"/>
    <col min="8946" max="8946" width="16.140625" style="15" customWidth="1"/>
    <col min="8947" max="8947" width="17.28515625" style="15" customWidth="1"/>
    <col min="8948" max="8948" width="11.42578125" style="15" customWidth="1"/>
    <col min="8949" max="8949" width="15.28515625" style="15" customWidth="1"/>
    <col min="8950" max="8950" width="20" style="15" bestFit="1" customWidth="1"/>
    <col min="8951" max="9200" width="17.85546875" style="15"/>
    <col min="9201" max="9201" width="37.85546875" style="15" customWidth="1"/>
    <col min="9202" max="9202" width="16.140625" style="15" customWidth="1"/>
    <col min="9203" max="9203" width="17.28515625" style="15" customWidth="1"/>
    <col min="9204" max="9204" width="11.42578125" style="15" customWidth="1"/>
    <col min="9205" max="9205" width="15.28515625" style="15" customWidth="1"/>
    <col min="9206" max="9206" width="20" style="15" bestFit="1" customWidth="1"/>
    <col min="9207" max="9456" width="17.85546875" style="15"/>
    <col min="9457" max="9457" width="37.85546875" style="15" customWidth="1"/>
    <col min="9458" max="9458" width="16.140625" style="15" customWidth="1"/>
    <col min="9459" max="9459" width="17.28515625" style="15" customWidth="1"/>
    <col min="9460" max="9460" width="11.42578125" style="15" customWidth="1"/>
    <col min="9461" max="9461" width="15.28515625" style="15" customWidth="1"/>
    <col min="9462" max="9462" width="20" style="15" bestFit="1" customWidth="1"/>
    <col min="9463" max="9712" width="17.85546875" style="15"/>
    <col min="9713" max="9713" width="37.85546875" style="15" customWidth="1"/>
    <col min="9714" max="9714" width="16.140625" style="15" customWidth="1"/>
    <col min="9715" max="9715" width="17.28515625" style="15" customWidth="1"/>
    <col min="9716" max="9716" width="11.42578125" style="15" customWidth="1"/>
    <col min="9717" max="9717" width="15.28515625" style="15" customWidth="1"/>
    <col min="9718" max="9718" width="20" style="15" bestFit="1" customWidth="1"/>
    <col min="9719" max="9968" width="17.85546875" style="15"/>
    <col min="9969" max="9969" width="37.85546875" style="15" customWidth="1"/>
    <col min="9970" max="9970" width="16.140625" style="15" customWidth="1"/>
    <col min="9971" max="9971" width="17.28515625" style="15" customWidth="1"/>
    <col min="9972" max="9972" width="11.42578125" style="15" customWidth="1"/>
    <col min="9973" max="9973" width="15.28515625" style="15" customWidth="1"/>
    <col min="9974" max="9974" width="20" style="15" bestFit="1" customWidth="1"/>
    <col min="9975" max="10224" width="17.85546875" style="15"/>
    <col min="10225" max="10225" width="37.85546875" style="15" customWidth="1"/>
    <col min="10226" max="10226" width="16.140625" style="15" customWidth="1"/>
    <col min="10227" max="10227" width="17.28515625" style="15" customWidth="1"/>
    <col min="10228" max="10228" width="11.42578125" style="15" customWidth="1"/>
    <col min="10229" max="10229" width="15.28515625" style="15" customWidth="1"/>
    <col min="10230" max="10230" width="20" style="15" bestFit="1" customWidth="1"/>
    <col min="10231" max="10480" width="17.85546875" style="15"/>
    <col min="10481" max="10481" width="37.85546875" style="15" customWidth="1"/>
    <col min="10482" max="10482" width="16.140625" style="15" customWidth="1"/>
    <col min="10483" max="10483" width="17.28515625" style="15" customWidth="1"/>
    <col min="10484" max="10484" width="11.42578125" style="15" customWidth="1"/>
    <col min="10485" max="10485" width="15.28515625" style="15" customWidth="1"/>
    <col min="10486" max="10486" width="20" style="15" bestFit="1" customWidth="1"/>
    <col min="10487" max="10736" width="17.85546875" style="15"/>
    <col min="10737" max="10737" width="37.85546875" style="15" customWidth="1"/>
    <col min="10738" max="10738" width="16.140625" style="15" customWidth="1"/>
    <col min="10739" max="10739" width="17.28515625" style="15" customWidth="1"/>
    <col min="10740" max="10740" width="11.42578125" style="15" customWidth="1"/>
    <col min="10741" max="10741" width="15.28515625" style="15" customWidth="1"/>
    <col min="10742" max="10742" width="20" style="15" bestFit="1" customWidth="1"/>
    <col min="10743" max="10992" width="17.85546875" style="15"/>
    <col min="10993" max="10993" width="37.85546875" style="15" customWidth="1"/>
    <col min="10994" max="10994" width="16.140625" style="15" customWidth="1"/>
    <col min="10995" max="10995" width="17.28515625" style="15" customWidth="1"/>
    <col min="10996" max="10996" width="11.42578125" style="15" customWidth="1"/>
    <col min="10997" max="10997" width="15.28515625" style="15" customWidth="1"/>
    <col min="10998" max="10998" width="20" style="15" bestFit="1" customWidth="1"/>
    <col min="10999" max="11248" width="17.85546875" style="15"/>
    <col min="11249" max="11249" width="37.85546875" style="15" customWidth="1"/>
    <col min="11250" max="11250" width="16.140625" style="15" customWidth="1"/>
    <col min="11251" max="11251" width="17.28515625" style="15" customWidth="1"/>
    <col min="11252" max="11252" width="11.42578125" style="15" customWidth="1"/>
    <col min="11253" max="11253" width="15.28515625" style="15" customWidth="1"/>
    <col min="11254" max="11254" width="20" style="15" bestFit="1" customWidth="1"/>
    <col min="11255" max="11504" width="17.85546875" style="15"/>
    <col min="11505" max="11505" width="37.85546875" style="15" customWidth="1"/>
    <col min="11506" max="11506" width="16.140625" style="15" customWidth="1"/>
    <col min="11507" max="11507" width="17.28515625" style="15" customWidth="1"/>
    <col min="11508" max="11508" width="11.42578125" style="15" customWidth="1"/>
    <col min="11509" max="11509" width="15.28515625" style="15" customWidth="1"/>
    <col min="11510" max="11510" width="20" style="15" bestFit="1" customWidth="1"/>
    <col min="11511" max="11760" width="17.85546875" style="15"/>
    <col min="11761" max="11761" width="37.85546875" style="15" customWidth="1"/>
    <col min="11762" max="11762" width="16.140625" style="15" customWidth="1"/>
    <col min="11763" max="11763" width="17.28515625" style="15" customWidth="1"/>
    <col min="11764" max="11764" width="11.42578125" style="15" customWidth="1"/>
    <col min="11765" max="11765" width="15.28515625" style="15" customWidth="1"/>
    <col min="11766" max="11766" width="20" style="15" bestFit="1" customWidth="1"/>
    <col min="11767" max="12016" width="17.85546875" style="15"/>
    <col min="12017" max="12017" width="37.85546875" style="15" customWidth="1"/>
    <col min="12018" max="12018" width="16.140625" style="15" customWidth="1"/>
    <col min="12019" max="12019" width="17.28515625" style="15" customWidth="1"/>
    <col min="12020" max="12020" width="11.42578125" style="15" customWidth="1"/>
    <col min="12021" max="12021" width="15.28515625" style="15" customWidth="1"/>
    <col min="12022" max="12022" width="20" style="15" bestFit="1" customWidth="1"/>
    <col min="12023" max="12272" width="17.85546875" style="15"/>
    <col min="12273" max="12273" width="37.85546875" style="15" customWidth="1"/>
    <col min="12274" max="12274" width="16.140625" style="15" customWidth="1"/>
    <col min="12275" max="12275" width="17.28515625" style="15" customWidth="1"/>
    <col min="12276" max="12276" width="11.42578125" style="15" customWidth="1"/>
    <col min="12277" max="12277" width="15.28515625" style="15" customWidth="1"/>
    <col min="12278" max="12278" width="20" style="15" bestFit="1" customWidth="1"/>
    <col min="12279" max="12528" width="17.85546875" style="15"/>
    <col min="12529" max="12529" width="37.85546875" style="15" customWidth="1"/>
    <col min="12530" max="12530" width="16.140625" style="15" customWidth="1"/>
    <col min="12531" max="12531" width="17.28515625" style="15" customWidth="1"/>
    <col min="12532" max="12532" width="11.42578125" style="15" customWidth="1"/>
    <col min="12533" max="12533" width="15.28515625" style="15" customWidth="1"/>
    <col min="12534" max="12534" width="20" style="15" bestFit="1" customWidth="1"/>
    <col min="12535" max="12784" width="17.85546875" style="15"/>
    <col min="12785" max="12785" width="37.85546875" style="15" customWidth="1"/>
    <col min="12786" max="12786" width="16.140625" style="15" customWidth="1"/>
    <col min="12787" max="12787" width="17.28515625" style="15" customWidth="1"/>
    <col min="12788" max="12788" width="11.42578125" style="15" customWidth="1"/>
    <col min="12789" max="12789" width="15.28515625" style="15" customWidth="1"/>
    <col min="12790" max="12790" width="20" style="15" bestFit="1" customWidth="1"/>
    <col min="12791" max="13040" width="17.85546875" style="15"/>
    <col min="13041" max="13041" width="37.85546875" style="15" customWidth="1"/>
    <col min="13042" max="13042" width="16.140625" style="15" customWidth="1"/>
    <col min="13043" max="13043" width="17.28515625" style="15" customWidth="1"/>
    <col min="13044" max="13044" width="11.42578125" style="15" customWidth="1"/>
    <col min="13045" max="13045" width="15.28515625" style="15" customWidth="1"/>
    <col min="13046" max="13046" width="20" style="15" bestFit="1" customWidth="1"/>
    <col min="13047" max="13296" width="17.85546875" style="15"/>
    <col min="13297" max="13297" width="37.85546875" style="15" customWidth="1"/>
    <col min="13298" max="13298" width="16.140625" style="15" customWidth="1"/>
    <col min="13299" max="13299" width="17.28515625" style="15" customWidth="1"/>
    <col min="13300" max="13300" width="11.42578125" style="15" customWidth="1"/>
    <col min="13301" max="13301" width="15.28515625" style="15" customWidth="1"/>
    <col min="13302" max="13302" width="20" style="15" bestFit="1" customWidth="1"/>
    <col min="13303" max="13552" width="17.85546875" style="15"/>
    <col min="13553" max="13553" width="37.85546875" style="15" customWidth="1"/>
    <col min="13554" max="13554" width="16.140625" style="15" customWidth="1"/>
    <col min="13555" max="13555" width="17.28515625" style="15" customWidth="1"/>
    <col min="13556" max="13556" width="11.42578125" style="15" customWidth="1"/>
    <col min="13557" max="13557" width="15.28515625" style="15" customWidth="1"/>
    <col min="13558" max="13558" width="20" style="15" bestFit="1" customWidth="1"/>
    <col min="13559" max="13808" width="17.85546875" style="15"/>
    <col min="13809" max="13809" width="37.85546875" style="15" customWidth="1"/>
    <col min="13810" max="13810" width="16.140625" style="15" customWidth="1"/>
    <col min="13811" max="13811" width="17.28515625" style="15" customWidth="1"/>
    <col min="13812" max="13812" width="11.42578125" style="15" customWidth="1"/>
    <col min="13813" max="13813" width="15.28515625" style="15" customWidth="1"/>
    <col min="13814" max="13814" width="20" style="15" bestFit="1" customWidth="1"/>
    <col min="13815" max="14064" width="17.85546875" style="15"/>
    <col min="14065" max="14065" width="37.85546875" style="15" customWidth="1"/>
    <col min="14066" max="14066" width="16.140625" style="15" customWidth="1"/>
    <col min="14067" max="14067" width="17.28515625" style="15" customWidth="1"/>
    <col min="14068" max="14068" width="11.42578125" style="15" customWidth="1"/>
    <col min="14069" max="14069" width="15.28515625" style="15" customWidth="1"/>
    <col min="14070" max="14070" width="20" style="15" bestFit="1" customWidth="1"/>
    <col min="14071" max="14320" width="17.85546875" style="15"/>
    <col min="14321" max="14321" width="37.85546875" style="15" customWidth="1"/>
    <col min="14322" max="14322" width="16.140625" style="15" customWidth="1"/>
    <col min="14323" max="14323" width="17.28515625" style="15" customWidth="1"/>
    <col min="14324" max="14324" width="11.42578125" style="15" customWidth="1"/>
    <col min="14325" max="14325" width="15.28515625" style="15" customWidth="1"/>
    <col min="14326" max="14326" width="20" style="15" bestFit="1" customWidth="1"/>
    <col min="14327" max="14576" width="17.85546875" style="15"/>
    <col min="14577" max="14577" width="37.85546875" style="15" customWidth="1"/>
    <col min="14578" max="14578" width="16.140625" style="15" customWidth="1"/>
    <col min="14579" max="14579" width="17.28515625" style="15" customWidth="1"/>
    <col min="14580" max="14580" width="11.42578125" style="15" customWidth="1"/>
    <col min="14581" max="14581" width="15.28515625" style="15" customWidth="1"/>
    <col min="14582" max="14582" width="20" style="15" bestFit="1" customWidth="1"/>
    <col min="14583" max="14832" width="17.85546875" style="15"/>
    <col min="14833" max="14833" width="37.85546875" style="15" customWidth="1"/>
    <col min="14834" max="14834" width="16.140625" style="15" customWidth="1"/>
    <col min="14835" max="14835" width="17.28515625" style="15" customWidth="1"/>
    <col min="14836" max="14836" width="11.42578125" style="15" customWidth="1"/>
    <col min="14837" max="14837" width="15.28515625" style="15" customWidth="1"/>
    <col min="14838" max="14838" width="20" style="15" bestFit="1" customWidth="1"/>
    <col min="14839" max="15088" width="17.85546875" style="15"/>
    <col min="15089" max="15089" width="37.85546875" style="15" customWidth="1"/>
    <col min="15090" max="15090" width="16.140625" style="15" customWidth="1"/>
    <col min="15091" max="15091" width="17.28515625" style="15" customWidth="1"/>
    <col min="15092" max="15092" width="11.42578125" style="15" customWidth="1"/>
    <col min="15093" max="15093" width="15.28515625" style="15" customWidth="1"/>
    <col min="15094" max="15094" width="20" style="15" bestFit="1" customWidth="1"/>
    <col min="15095" max="15344" width="17.85546875" style="15"/>
    <col min="15345" max="15345" width="37.85546875" style="15" customWidth="1"/>
    <col min="15346" max="15346" width="16.140625" style="15" customWidth="1"/>
    <col min="15347" max="15347" width="17.28515625" style="15" customWidth="1"/>
    <col min="15348" max="15348" width="11.42578125" style="15" customWidth="1"/>
    <col min="15349" max="15349" width="15.28515625" style="15" customWidth="1"/>
    <col min="15350" max="15350" width="20" style="15" bestFit="1" customWidth="1"/>
    <col min="15351" max="15600" width="17.85546875" style="15"/>
    <col min="15601" max="15601" width="37.85546875" style="15" customWidth="1"/>
    <col min="15602" max="15602" width="16.140625" style="15" customWidth="1"/>
    <col min="15603" max="15603" width="17.28515625" style="15" customWidth="1"/>
    <col min="15604" max="15604" width="11.42578125" style="15" customWidth="1"/>
    <col min="15605" max="15605" width="15.28515625" style="15" customWidth="1"/>
    <col min="15606" max="15606" width="20" style="15" bestFit="1" customWidth="1"/>
    <col min="15607" max="15856" width="17.85546875" style="15"/>
    <col min="15857" max="15857" width="37.85546875" style="15" customWidth="1"/>
    <col min="15858" max="15858" width="16.140625" style="15" customWidth="1"/>
    <col min="15859" max="15859" width="17.28515625" style="15" customWidth="1"/>
    <col min="15860" max="15860" width="11.42578125" style="15" customWidth="1"/>
    <col min="15861" max="15861" width="15.28515625" style="15" customWidth="1"/>
    <col min="15862" max="15862" width="20" style="15" bestFit="1" customWidth="1"/>
    <col min="15863" max="16112" width="17.85546875" style="15"/>
    <col min="16113" max="16113" width="37.85546875" style="15" customWidth="1"/>
    <col min="16114" max="16114" width="16.140625" style="15" customWidth="1"/>
    <col min="16115" max="16115" width="17.28515625" style="15" customWidth="1"/>
    <col min="16116" max="16116" width="11.42578125" style="15" customWidth="1"/>
    <col min="16117" max="16117" width="15.28515625" style="15" customWidth="1"/>
    <col min="16118" max="16118" width="20" style="15" bestFit="1" customWidth="1"/>
    <col min="16119" max="16384" width="17.85546875" style="15"/>
  </cols>
  <sheetData>
    <row r="1" spans="1:6" ht="15.75" customHeight="1" x14ac:dyDescent="0.25">
      <c r="A1" s="153" t="s">
        <v>215</v>
      </c>
      <c r="B1" s="153"/>
      <c r="C1" s="153"/>
      <c r="D1" s="54"/>
    </row>
    <row r="2" spans="1:6" ht="15.75" customHeight="1" x14ac:dyDescent="0.25">
      <c r="A2" s="153" t="s">
        <v>266</v>
      </c>
      <c r="B2" s="153"/>
      <c r="C2" s="153"/>
      <c r="D2" s="54"/>
    </row>
    <row r="3" spans="1:6" ht="15.75" customHeight="1" x14ac:dyDescent="0.25">
      <c r="A3" s="153" t="s">
        <v>216</v>
      </c>
      <c r="B3" s="153"/>
      <c r="C3" s="153"/>
      <c r="D3" s="54"/>
    </row>
    <row r="4" spans="1:6" ht="15.75" customHeight="1" x14ac:dyDescent="0.25">
      <c r="A4" s="1"/>
      <c r="B4" s="1"/>
      <c r="C4" s="1"/>
      <c r="D4" s="54"/>
    </row>
    <row r="5" spans="1:6" ht="37.5" customHeight="1" x14ac:dyDescent="0.25">
      <c r="A5" s="107" t="s">
        <v>88</v>
      </c>
      <c r="B5" s="107" t="s">
        <v>4</v>
      </c>
      <c r="C5" s="107" t="s">
        <v>170</v>
      </c>
      <c r="D5" s="54"/>
    </row>
    <row r="6" spans="1:6" ht="15.75" customHeight="1" x14ac:dyDescent="0.25">
      <c r="A6" s="33" t="s">
        <v>297</v>
      </c>
      <c r="B6" s="69">
        <v>37332105.176494099</v>
      </c>
      <c r="C6" s="36">
        <f>+B6/$B$23</f>
        <v>0.67023967517124683</v>
      </c>
      <c r="D6" s="54"/>
      <c r="E6" s="16"/>
    </row>
    <row r="7" spans="1:6" ht="15.75" customHeight="1" x14ac:dyDescent="0.25">
      <c r="A7" s="33" t="s">
        <v>111</v>
      </c>
      <c r="B7" s="69">
        <v>0</v>
      </c>
      <c r="C7" s="36">
        <f t="shared" ref="C7:C23" si="0">+B7/$B$23</f>
        <v>0</v>
      </c>
      <c r="D7" s="54"/>
    </row>
    <row r="8" spans="1:6" ht="15.75" customHeight="1" x14ac:dyDescent="0.25">
      <c r="A8" s="33" t="s">
        <v>298</v>
      </c>
      <c r="B8" s="69">
        <v>204404.20634</v>
      </c>
      <c r="C8" s="36">
        <f t="shared" si="0"/>
        <v>3.6697584616047609E-3</v>
      </c>
      <c r="D8" s="54"/>
      <c r="F8" s="54"/>
    </row>
    <row r="9" spans="1:6" ht="15.75" customHeight="1" x14ac:dyDescent="0.25">
      <c r="A9" s="33" t="s">
        <v>112</v>
      </c>
      <c r="B9" s="69">
        <v>30251.581470000001</v>
      </c>
      <c r="C9" s="36">
        <f t="shared" si="0"/>
        <v>5.4311992431211285E-4</v>
      </c>
      <c r="D9" s="54"/>
    </row>
    <row r="10" spans="1:6" ht="15.75" customHeight="1" x14ac:dyDescent="0.25">
      <c r="A10" s="33" t="s">
        <v>113</v>
      </c>
      <c r="B10" s="69">
        <v>918127.05729000003</v>
      </c>
      <c r="C10" s="36">
        <f t="shared" si="0"/>
        <v>1.6483538170021086E-2</v>
      </c>
      <c r="D10" s="54"/>
    </row>
    <row r="11" spans="1:6" ht="15.75" customHeight="1" x14ac:dyDescent="0.25">
      <c r="A11" s="33" t="s">
        <v>114</v>
      </c>
      <c r="B11" s="69">
        <v>1909.7196899999999</v>
      </c>
      <c r="C11" s="36">
        <f t="shared" si="0"/>
        <v>3.428603607116317E-5</v>
      </c>
      <c r="D11" s="54"/>
      <c r="E11" s="16"/>
    </row>
    <row r="12" spans="1:6" ht="15.75" customHeight="1" x14ac:dyDescent="0.25">
      <c r="A12" s="33" t="s">
        <v>115</v>
      </c>
      <c r="B12" s="69">
        <v>917.19111999999996</v>
      </c>
      <c r="C12" s="36">
        <f t="shared" si="0"/>
        <v>1.6466734876923509E-5</v>
      </c>
      <c r="D12" s="54"/>
    </row>
    <row r="13" spans="1:6" ht="15.75" customHeight="1" x14ac:dyDescent="0.25">
      <c r="A13" s="33" t="s">
        <v>116</v>
      </c>
      <c r="B13" s="69">
        <v>66554.580189999993</v>
      </c>
      <c r="C13" s="36">
        <f t="shared" si="0"/>
        <v>1.194883599433099E-3</v>
      </c>
      <c r="D13" s="54"/>
      <c r="E13" s="16"/>
    </row>
    <row r="14" spans="1:6" ht="15.75" customHeight="1" x14ac:dyDescent="0.25">
      <c r="A14" s="33" t="s">
        <v>117</v>
      </c>
      <c r="B14" s="69">
        <v>515401.71234000003</v>
      </c>
      <c r="C14" s="36">
        <f t="shared" si="0"/>
        <v>9.2532332325842587E-3</v>
      </c>
      <c r="D14" s="54"/>
    </row>
    <row r="15" spans="1:6" ht="15.75" customHeight="1" x14ac:dyDescent="0.25">
      <c r="A15" s="33" t="s">
        <v>118</v>
      </c>
      <c r="B15" s="69">
        <v>101487</v>
      </c>
      <c r="C15" s="36">
        <f t="shared" si="0"/>
        <v>1.8220406696200201E-3</v>
      </c>
      <c r="D15" s="54"/>
    </row>
    <row r="16" spans="1:6" ht="15.75" customHeight="1" x14ac:dyDescent="0.25">
      <c r="A16" s="33" t="s">
        <v>119</v>
      </c>
      <c r="B16" s="69">
        <v>-9.0000000000000006E-5</v>
      </c>
      <c r="C16" s="36">
        <f t="shared" si="0"/>
        <v>-1.6158095151674778E-12</v>
      </c>
      <c r="D16" s="69"/>
    </row>
    <row r="17" spans="1:6" ht="15.75" customHeight="1" x14ac:dyDescent="0.25">
      <c r="A17" s="33" t="s">
        <v>120</v>
      </c>
      <c r="B17" s="54">
        <v>37496.285759999999</v>
      </c>
      <c r="C17" s="36">
        <f t="shared" si="0"/>
        <v>6.731872812716311E-4</v>
      </c>
    </row>
    <row r="18" spans="1:6" ht="15.75" customHeight="1" x14ac:dyDescent="0.25">
      <c r="A18" s="89" t="s">
        <v>252</v>
      </c>
      <c r="B18" s="90">
        <f>SUM(B6:B17)</f>
        <v>39208654.510604098</v>
      </c>
      <c r="C18" s="91">
        <f t="shared" si="0"/>
        <v>0.70393018927942608</v>
      </c>
      <c r="D18" s="16"/>
      <c r="E18" s="54"/>
      <c r="F18" s="16"/>
    </row>
    <row r="19" spans="1:6" ht="15.75" customHeight="1" x14ac:dyDescent="0.25">
      <c r="A19" s="33" t="s">
        <v>299</v>
      </c>
      <c r="B19" s="69">
        <v>16490980.350545701</v>
      </c>
      <c r="C19" s="36">
        <f t="shared" si="0"/>
        <v>0.29606981072057387</v>
      </c>
      <c r="D19" s="54"/>
      <c r="E19" s="16"/>
      <c r="F19" s="16"/>
    </row>
    <row r="20" spans="1:6" ht="15.75" customHeight="1" x14ac:dyDescent="0.25">
      <c r="A20" s="33" t="s">
        <v>121</v>
      </c>
      <c r="B20" s="54">
        <v>0</v>
      </c>
      <c r="C20" s="36">
        <f t="shared" si="0"/>
        <v>0</v>
      </c>
      <c r="D20" s="54"/>
    </row>
    <row r="21" spans="1:6" ht="15.75" customHeight="1" x14ac:dyDescent="0.25">
      <c r="A21" s="33" t="s">
        <v>122</v>
      </c>
      <c r="B21" s="54">
        <v>0</v>
      </c>
      <c r="C21" s="36">
        <f t="shared" si="0"/>
        <v>0</v>
      </c>
      <c r="D21" s="54"/>
    </row>
    <row r="22" spans="1:6" ht="15.75" customHeight="1" x14ac:dyDescent="0.25">
      <c r="A22" s="89" t="s">
        <v>253</v>
      </c>
      <c r="B22" s="90">
        <f>SUM(B19:B21)</f>
        <v>16490980.350545701</v>
      </c>
      <c r="C22" s="91">
        <f t="shared" si="0"/>
        <v>0.29606981072057387</v>
      </c>
      <c r="D22" s="54"/>
    </row>
    <row r="23" spans="1:6" ht="15.75" customHeight="1" x14ac:dyDescent="0.25">
      <c r="A23" s="97" t="s">
        <v>254</v>
      </c>
      <c r="B23" s="56">
        <f>+B18+B22</f>
        <v>55699634.861149803</v>
      </c>
      <c r="C23" s="100">
        <f t="shared" si="0"/>
        <v>1</v>
      </c>
      <c r="D23" s="16"/>
    </row>
    <row r="24" spans="1:6" ht="15.75" customHeight="1" x14ac:dyDescent="0.25">
      <c r="A24" s="1"/>
      <c r="B24" s="54"/>
      <c r="C24" s="20"/>
      <c r="D24" s="20"/>
    </row>
    <row r="25" spans="1:6" s="64" customFormat="1" x14ac:dyDescent="0.25">
      <c r="A25" s="80" t="s">
        <v>234</v>
      </c>
      <c r="B25" s="72"/>
      <c r="C25" s="73"/>
      <c r="D25" s="16"/>
    </row>
    <row r="26" spans="1:6" s="64" customFormat="1" x14ac:dyDescent="0.25">
      <c r="A26" s="162" t="s">
        <v>304</v>
      </c>
      <c r="B26" s="74"/>
      <c r="C26" s="74"/>
      <c r="D26" s="16"/>
    </row>
    <row r="27" spans="1:6" s="64" customFormat="1" x14ac:dyDescent="0.25">
      <c r="A27" s="35" t="s">
        <v>300</v>
      </c>
      <c r="B27" s="73"/>
      <c r="C27" s="73"/>
      <c r="D27" s="16"/>
    </row>
    <row r="28" spans="1:6" s="64" customFormat="1" x14ac:dyDescent="0.25">
      <c r="A28" s="35" t="s">
        <v>301</v>
      </c>
      <c r="B28" s="73"/>
      <c r="C28" s="73"/>
      <c r="D28" s="16"/>
    </row>
    <row r="29" spans="1:6" s="64" customFormat="1" x14ac:dyDescent="0.25">
      <c r="A29" s="35" t="s">
        <v>302</v>
      </c>
      <c r="B29" s="73"/>
      <c r="C29" s="73"/>
      <c r="D29" s="16"/>
    </row>
    <row r="30" spans="1:6" s="64" customFormat="1" x14ac:dyDescent="0.25">
      <c r="A30" s="35" t="s">
        <v>303</v>
      </c>
      <c r="B30" s="73"/>
      <c r="C30" s="73"/>
      <c r="D30" s="16"/>
    </row>
    <row r="31" spans="1:6" s="64" customFormat="1" x14ac:dyDescent="0.25">
      <c r="A31" s="46"/>
      <c r="B31" s="46"/>
      <c r="C31" s="46"/>
      <c r="D31" s="16"/>
    </row>
    <row r="32" spans="1:6" s="64" customFormat="1" x14ac:dyDescent="0.25">
      <c r="A32" s="46"/>
      <c r="B32" s="46"/>
      <c r="C32" s="46"/>
      <c r="D32" s="16"/>
    </row>
    <row r="33" spans="1:4" s="64" customFormat="1" x14ac:dyDescent="0.25">
      <c r="A33" s="46"/>
      <c r="B33" s="46"/>
      <c r="C33" s="46"/>
      <c r="D33" s="16"/>
    </row>
    <row r="34" spans="1:4" s="46" customFormat="1" ht="11.25" x14ac:dyDescent="0.25">
      <c r="D34" s="113"/>
    </row>
    <row r="36" spans="1:4" ht="15.75" customHeight="1" x14ac:dyDescent="0.25"/>
    <row r="37" spans="1:4" ht="15.75" customHeight="1" x14ac:dyDescent="0.25"/>
  </sheetData>
  <sheetProtection autoFilter="0" pivotTables="0"/>
  <mergeCells count="3">
    <mergeCell ref="A1:C1"/>
    <mergeCell ref="A2:C2"/>
    <mergeCell ref="A3:C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T183"/>
  <sheetViews>
    <sheetView zoomScale="85" zoomScaleNormal="85" workbookViewId="0">
      <pane xSplit="1" ySplit="8" topLeftCell="B33" activePane="bottomRight" state="frozen"/>
      <selection pane="topRight" activeCell="B1" sqref="B1"/>
      <selection pane="bottomLeft" activeCell="A9" sqref="A9"/>
      <selection pane="bottomRight" activeCell="B49" sqref="B49"/>
    </sheetView>
  </sheetViews>
  <sheetFormatPr baseColWidth="10" defaultRowHeight="15" x14ac:dyDescent="0.25"/>
  <cols>
    <col min="1" max="1" width="40" style="3" customWidth="1"/>
    <col min="2" max="2" width="23.7109375" style="3" customWidth="1"/>
    <col min="3" max="3" width="18.28515625" style="3" customWidth="1"/>
    <col min="4" max="4" width="17" style="3" bestFit="1" customWidth="1"/>
    <col min="5" max="5" width="14.85546875" style="3" bestFit="1" customWidth="1"/>
    <col min="6" max="6" width="16.42578125" style="3" bestFit="1" customWidth="1"/>
    <col min="7" max="7" width="18" style="3" bestFit="1" customWidth="1"/>
    <col min="8" max="8" width="17.5703125" style="3" bestFit="1" customWidth="1"/>
    <col min="9" max="9" width="19" style="3" bestFit="1" customWidth="1"/>
    <col min="10" max="10" width="11.28515625" style="3" bestFit="1" customWidth="1"/>
    <col min="11" max="11" width="9.42578125" style="3" bestFit="1" customWidth="1"/>
    <col min="12" max="12" width="12.5703125" style="3" bestFit="1" customWidth="1"/>
    <col min="13" max="13" width="8.5703125" style="3" bestFit="1" customWidth="1"/>
    <col min="14" max="14" width="15.28515625" style="3" bestFit="1" customWidth="1"/>
    <col min="15" max="15" width="14.140625" style="3" customWidth="1"/>
    <col min="16" max="16" width="13" style="3" customWidth="1"/>
    <col min="17" max="17" width="14.85546875" style="3" customWidth="1"/>
    <col min="18" max="18" width="18" style="3" bestFit="1" customWidth="1"/>
    <col min="19" max="19" width="14.5703125" style="3" customWidth="1"/>
    <col min="20" max="20" width="13.7109375" style="3" bestFit="1" customWidth="1"/>
    <col min="21" max="21" width="13.28515625" style="3" bestFit="1" customWidth="1"/>
    <col min="22" max="256" width="11.42578125" style="3"/>
    <col min="257" max="257" width="40" style="3" customWidth="1"/>
    <col min="258" max="258" width="23.7109375" style="3" customWidth="1"/>
    <col min="259" max="259" width="18.28515625" style="3" customWidth="1"/>
    <col min="260" max="260" width="13" style="3" bestFit="1" customWidth="1"/>
    <col min="261" max="263" width="14" style="3" bestFit="1" customWidth="1"/>
    <col min="264" max="264" width="17.5703125" style="3" bestFit="1" customWidth="1"/>
    <col min="265" max="265" width="11.42578125" style="3" bestFit="1" customWidth="1"/>
    <col min="266" max="266" width="10.42578125" style="3" bestFit="1" customWidth="1"/>
    <col min="267" max="268" width="9.42578125" style="3" bestFit="1" customWidth="1"/>
    <col min="269" max="269" width="8.5703125" style="3" bestFit="1" customWidth="1"/>
    <col min="270" max="271" width="13" style="3" bestFit="1" customWidth="1"/>
    <col min="272" max="272" width="11.42578125" style="3" bestFit="1" customWidth="1"/>
    <col min="273" max="273" width="14" style="3" bestFit="1" customWidth="1"/>
    <col min="274" max="274" width="11.42578125" style="3"/>
    <col min="275" max="275" width="14.5703125" style="3" customWidth="1"/>
    <col min="276" max="512" width="11.42578125" style="3"/>
    <col min="513" max="513" width="40" style="3" customWidth="1"/>
    <col min="514" max="514" width="23.7109375" style="3" customWidth="1"/>
    <col min="515" max="515" width="18.28515625" style="3" customWidth="1"/>
    <col min="516" max="516" width="13" style="3" bestFit="1" customWidth="1"/>
    <col min="517" max="519" width="14" style="3" bestFit="1" customWidth="1"/>
    <col min="520" max="520" width="17.5703125" style="3" bestFit="1" customWidth="1"/>
    <col min="521" max="521" width="11.42578125" style="3" bestFit="1" customWidth="1"/>
    <col min="522" max="522" width="10.42578125" style="3" bestFit="1" customWidth="1"/>
    <col min="523" max="524" width="9.42578125" style="3" bestFit="1" customWidth="1"/>
    <col min="525" max="525" width="8.5703125" style="3" bestFit="1" customWidth="1"/>
    <col min="526" max="527" width="13" style="3" bestFit="1" customWidth="1"/>
    <col min="528" max="528" width="11.42578125" style="3" bestFit="1" customWidth="1"/>
    <col min="529" max="529" width="14" style="3" bestFit="1" customWidth="1"/>
    <col min="530" max="530" width="11.42578125" style="3"/>
    <col min="531" max="531" width="14.5703125" style="3" customWidth="1"/>
    <col min="532" max="768" width="11.42578125" style="3"/>
    <col min="769" max="769" width="40" style="3" customWidth="1"/>
    <col min="770" max="770" width="23.7109375" style="3" customWidth="1"/>
    <col min="771" max="771" width="18.28515625" style="3" customWidth="1"/>
    <col min="772" max="772" width="13" style="3" bestFit="1" customWidth="1"/>
    <col min="773" max="775" width="14" style="3" bestFit="1" customWidth="1"/>
    <col min="776" max="776" width="17.5703125" style="3" bestFit="1" customWidth="1"/>
    <col min="777" max="777" width="11.42578125" style="3" bestFit="1" customWidth="1"/>
    <col min="778" max="778" width="10.42578125" style="3" bestFit="1" customWidth="1"/>
    <col min="779" max="780" width="9.42578125" style="3" bestFit="1" customWidth="1"/>
    <col min="781" max="781" width="8.5703125" style="3" bestFit="1" customWidth="1"/>
    <col min="782" max="783" width="13" style="3" bestFit="1" customWidth="1"/>
    <col min="784" max="784" width="11.42578125" style="3" bestFit="1" customWidth="1"/>
    <col min="785" max="785" width="14" style="3" bestFit="1" customWidth="1"/>
    <col min="786" max="786" width="11.42578125" style="3"/>
    <col min="787" max="787" width="14.5703125" style="3" customWidth="1"/>
    <col min="788" max="1024" width="11.42578125" style="3"/>
    <col min="1025" max="1025" width="40" style="3" customWidth="1"/>
    <col min="1026" max="1026" width="23.7109375" style="3" customWidth="1"/>
    <col min="1027" max="1027" width="18.28515625" style="3" customWidth="1"/>
    <col min="1028" max="1028" width="13" style="3" bestFit="1" customWidth="1"/>
    <col min="1029" max="1031" width="14" style="3" bestFit="1" customWidth="1"/>
    <col min="1032" max="1032" width="17.5703125" style="3" bestFit="1" customWidth="1"/>
    <col min="1033" max="1033" width="11.42578125" style="3" bestFit="1" customWidth="1"/>
    <col min="1034" max="1034" width="10.42578125" style="3" bestFit="1" customWidth="1"/>
    <col min="1035" max="1036" width="9.42578125" style="3" bestFit="1" customWidth="1"/>
    <col min="1037" max="1037" width="8.5703125" style="3" bestFit="1" customWidth="1"/>
    <col min="1038" max="1039" width="13" style="3" bestFit="1" customWidth="1"/>
    <col min="1040" max="1040" width="11.42578125" style="3" bestFit="1" customWidth="1"/>
    <col min="1041" max="1041" width="14" style="3" bestFit="1" customWidth="1"/>
    <col min="1042" max="1042" width="11.42578125" style="3"/>
    <col min="1043" max="1043" width="14.5703125" style="3" customWidth="1"/>
    <col min="1044" max="1280" width="11.42578125" style="3"/>
    <col min="1281" max="1281" width="40" style="3" customWidth="1"/>
    <col min="1282" max="1282" width="23.7109375" style="3" customWidth="1"/>
    <col min="1283" max="1283" width="18.28515625" style="3" customWidth="1"/>
    <col min="1284" max="1284" width="13" style="3" bestFit="1" customWidth="1"/>
    <col min="1285" max="1287" width="14" style="3" bestFit="1" customWidth="1"/>
    <col min="1288" max="1288" width="17.5703125" style="3" bestFit="1" customWidth="1"/>
    <col min="1289" max="1289" width="11.42578125" style="3" bestFit="1" customWidth="1"/>
    <col min="1290" max="1290" width="10.42578125" style="3" bestFit="1" customWidth="1"/>
    <col min="1291" max="1292" width="9.42578125" style="3" bestFit="1" customWidth="1"/>
    <col min="1293" max="1293" width="8.5703125" style="3" bestFit="1" customWidth="1"/>
    <col min="1294" max="1295" width="13" style="3" bestFit="1" customWidth="1"/>
    <col min="1296" max="1296" width="11.42578125" style="3" bestFit="1" customWidth="1"/>
    <col min="1297" max="1297" width="14" style="3" bestFit="1" customWidth="1"/>
    <col min="1298" max="1298" width="11.42578125" style="3"/>
    <col min="1299" max="1299" width="14.5703125" style="3" customWidth="1"/>
    <col min="1300" max="1536" width="11.42578125" style="3"/>
    <col min="1537" max="1537" width="40" style="3" customWidth="1"/>
    <col min="1538" max="1538" width="23.7109375" style="3" customWidth="1"/>
    <col min="1539" max="1539" width="18.28515625" style="3" customWidth="1"/>
    <col min="1540" max="1540" width="13" style="3" bestFit="1" customWidth="1"/>
    <col min="1541" max="1543" width="14" style="3" bestFit="1" customWidth="1"/>
    <col min="1544" max="1544" width="17.5703125" style="3" bestFit="1" customWidth="1"/>
    <col min="1545" max="1545" width="11.42578125" style="3" bestFit="1" customWidth="1"/>
    <col min="1546" max="1546" width="10.42578125" style="3" bestFit="1" customWidth="1"/>
    <col min="1547" max="1548" width="9.42578125" style="3" bestFit="1" customWidth="1"/>
    <col min="1549" max="1549" width="8.5703125" style="3" bestFit="1" customWidth="1"/>
    <col min="1550" max="1551" width="13" style="3" bestFit="1" customWidth="1"/>
    <col min="1552" max="1552" width="11.42578125" style="3" bestFit="1" customWidth="1"/>
    <col min="1553" max="1553" width="14" style="3" bestFit="1" customWidth="1"/>
    <col min="1554" max="1554" width="11.42578125" style="3"/>
    <col min="1555" max="1555" width="14.5703125" style="3" customWidth="1"/>
    <col min="1556" max="1792" width="11.42578125" style="3"/>
    <col min="1793" max="1793" width="40" style="3" customWidth="1"/>
    <col min="1794" max="1794" width="23.7109375" style="3" customWidth="1"/>
    <col min="1795" max="1795" width="18.28515625" style="3" customWidth="1"/>
    <col min="1796" max="1796" width="13" style="3" bestFit="1" customWidth="1"/>
    <col min="1797" max="1799" width="14" style="3" bestFit="1" customWidth="1"/>
    <col min="1800" max="1800" width="17.5703125" style="3" bestFit="1" customWidth="1"/>
    <col min="1801" max="1801" width="11.42578125" style="3" bestFit="1" customWidth="1"/>
    <col min="1802" max="1802" width="10.42578125" style="3" bestFit="1" customWidth="1"/>
    <col min="1803" max="1804" width="9.42578125" style="3" bestFit="1" customWidth="1"/>
    <col min="1805" max="1805" width="8.5703125" style="3" bestFit="1" customWidth="1"/>
    <col min="1806" max="1807" width="13" style="3" bestFit="1" customWidth="1"/>
    <col min="1808" max="1808" width="11.42578125" style="3" bestFit="1" customWidth="1"/>
    <col min="1809" max="1809" width="14" style="3" bestFit="1" customWidth="1"/>
    <col min="1810" max="1810" width="11.42578125" style="3"/>
    <col min="1811" max="1811" width="14.5703125" style="3" customWidth="1"/>
    <col min="1812" max="2048" width="11.42578125" style="3"/>
    <col min="2049" max="2049" width="40" style="3" customWidth="1"/>
    <col min="2050" max="2050" width="23.7109375" style="3" customWidth="1"/>
    <col min="2051" max="2051" width="18.28515625" style="3" customWidth="1"/>
    <col min="2052" max="2052" width="13" style="3" bestFit="1" customWidth="1"/>
    <col min="2053" max="2055" width="14" style="3" bestFit="1" customWidth="1"/>
    <col min="2056" max="2056" width="17.5703125" style="3" bestFit="1" customWidth="1"/>
    <col min="2057" max="2057" width="11.42578125" style="3" bestFit="1" customWidth="1"/>
    <col min="2058" max="2058" width="10.42578125" style="3" bestFit="1" customWidth="1"/>
    <col min="2059" max="2060" width="9.42578125" style="3" bestFit="1" customWidth="1"/>
    <col min="2061" max="2061" width="8.5703125" style="3" bestFit="1" customWidth="1"/>
    <col min="2062" max="2063" width="13" style="3" bestFit="1" customWidth="1"/>
    <col min="2064" max="2064" width="11.42578125" style="3" bestFit="1" customWidth="1"/>
    <col min="2065" max="2065" width="14" style="3" bestFit="1" customWidth="1"/>
    <col min="2066" max="2066" width="11.42578125" style="3"/>
    <col min="2067" max="2067" width="14.5703125" style="3" customWidth="1"/>
    <col min="2068" max="2304" width="11.42578125" style="3"/>
    <col min="2305" max="2305" width="40" style="3" customWidth="1"/>
    <col min="2306" max="2306" width="23.7109375" style="3" customWidth="1"/>
    <col min="2307" max="2307" width="18.28515625" style="3" customWidth="1"/>
    <col min="2308" max="2308" width="13" style="3" bestFit="1" customWidth="1"/>
    <col min="2309" max="2311" width="14" style="3" bestFit="1" customWidth="1"/>
    <col min="2312" max="2312" width="17.5703125" style="3" bestFit="1" customWidth="1"/>
    <col min="2313" max="2313" width="11.42578125" style="3" bestFit="1" customWidth="1"/>
    <col min="2314" max="2314" width="10.42578125" style="3" bestFit="1" customWidth="1"/>
    <col min="2315" max="2316" width="9.42578125" style="3" bestFit="1" customWidth="1"/>
    <col min="2317" max="2317" width="8.5703125" style="3" bestFit="1" customWidth="1"/>
    <col min="2318" max="2319" width="13" style="3" bestFit="1" customWidth="1"/>
    <col min="2320" max="2320" width="11.42578125" style="3" bestFit="1" customWidth="1"/>
    <col min="2321" max="2321" width="14" style="3" bestFit="1" customWidth="1"/>
    <col min="2322" max="2322" width="11.42578125" style="3"/>
    <col min="2323" max="2323" width="14.5703125" style="3" customWidth="1"/>
    <col min="2324" max="2560" width="11.42578125" style="3"/>
    <col min="2561" max="2561" width="40" style="3" customWidth="1"/>
    <col min="2562" max="2562" width="23.7109375" style="3" customWidth="1"/>
    <col min="2563" max="2563" width="18.28515625" style="3" customWidth="1"/>
    <col min="2564" max="2564" width="13" style="3" bestFit="1" customWidth="1"/>
    <col min="2565" max="2567" width="14" style="3" bestFit="1" customWidth="1"/>
    <col min="2568" max="2568" width="17.5703125" style="3" bestFit="1" customWidth="1"/>
    <col min="2569" max="2569" width="11.42578125" style="3" bestFit="1" customWidth="1"/>
    <col min="2570" max="2570" width="10.42578125" style="3" bestFit="1" customWidth="1"/>
    <col min="2571" max="2572" width="9.42578125" style="3" bestFit="1" customWidth="1"/>
    <col min="2573" max="2573" width="8.5703125" style="3" bestFit="1" customWidth="1"/>
    <col min="2574" max="2575" width="13" style="3" bestFit="1" customWidth="1"/>
    <col min="2576" max="2576" width="11.42578125" style="3" bestFit="1" customWidth="1"/>
    <col min="2577" max="2577" width="14" style="3" bestFit="1" customWidth="1"/>
    <col min="2578" max="2578" width="11.42578125" style="3"/>
    <col min="2579" max="2579" width="14.5703125" style="3" customWidth="1"/>
    <col min="2580" max="2816" width="11.42578125" style="3"/>
    <col min="2817" max="2817" width="40" style="3" customWidth="1"/>
    <col min="2818" max="2818" width="23.7109375" style="3" customWidth="1"/>
    <col min="2819" max="2819" width="18.28515625" style="3" customWidth="1"/>
    <col min="2820" max="2820" width="13" style="3" bestFit="1" customWidth="1"/>
    <col min="2821" max="2823" width="14" style="3" bestFit="1" customWidth="1"/>
    <col min="2824" max="2824" width="17.5703125" style="3" bestFit="1" customWidth="1"/>
    <col min="2825" max="2825" width="11.42578125" style="3" bestFit="1" customWidth="1"/>
    <col min="2826" max="2826" width="10.42578125" style="3" bestFit="1" customWidth="1"/>
    <col min="2827" max="2828" width="9.42578125" style="3" bestFit="1" customWidth="1"/>
    <col min="2829" max="2829" width="8.5703125" style="3" bestFit="1" customWidth="1"/>
    <col min="2830" max="2831" width="13" style="3" bestFit="1" customWidth="1"/>
    <col min="2832" max="2832" width="11.42578125" style="3" bestFit="1" customWidth="1"/>
    <col min="2833" max="2833" width="14" style="3" bestFit="1" customWidth="1"/>
    <col min="2834" max="2834" width="11.42578125" style="3"/>
    <col min="2835" max="2835" width="14.5703125" style="3" customWidth="1"/>
    <col min="2836" max="3072" width="11.42578125" style="3"/>
    <col min="3073" max="3073" width="40" style="3" customWidth="1"/>
    <col min="3074" max="3074" width="23.7109375" style="3" customWidth="1"/>
    <col min="3075" max="3075" width="18.28515625" style="3" customWidth="1"/>
    <col min="3076" max="3076" width="13" style="3" bestFit="1" customWidth="1"/>
    <col min="3077" max="3079" width="14" style="3" bestFit="1" customWidth="1"/>
    <col min="3080" max="3080" width="17.5703125" style="3" bestFit="1" customWidth="1"/>
    <col min="3081" max="3081" width="11.42578125" style="3" bestFit="1" customWidth="1"/>
    <col min="3082" max="3082" width="10.42578125" style="3" bestFit="1" customWidth="1"/>
    <col min="3083" max="3084" width="9.42578125" style="3" bestFit="1" customWidth="1"/>
    <col min="3085" max="3085" width="8.5703125" style="3" bestFit="1" customWidth="1"/>
    <col min="3086" max="3087" width="13" style="3" bestFit="1" customWidth="1"/>
    <col min="3088" max="3088" width="11.42578125" style="3" bestFit="1" customWidth="1"/>
    <col min="3089" max="3089" width="14" style="3" bestFit="1" customWidth="1"/>
    <col min="3090" max="3090" width="11.42578125" style="3"/>
    <col min="3091" max="3091" width="14.5703125" style="3" customWidth="1"/>
    <col min="3092" max="3328" width="11.42578125" style="3"/>
    <col min="3329" max="3329" width="40" style="3" customWidth="1"/>
    <col min="3330" max="3330" width="23.7109375" style="3" customWidth="1"/>
    <col min="3331" max="3331" width="18.28515625" style="3" customWidth="1"/>
    <col min="3332" max="3332" width="13" style="3" bestFit="1" customWidth="1"/>
    <col min="3333" max="3335" width="14" style="3" bestFit="1" customWidth="1"/>
    <col min="3336" max="3336" width="17.5703125" style="3" bestFit="1" customWidth="1"/>
    <col min="3337" max="3337" width="11.42578125" style="3" bestFit="1" customWidth="1"/>
    <col min="3338" max="3338" width="10.42578125" style="3" bestFit="1" customWidth="1"/>
    <col min="3339" max="3340" width="9.42578125" style="3" bestFit="1" customWidth="1"/>
    <col min="3341" max="3341" width="8.5703125" style="3" bestFit="1" customWidth="1"/>
    <col min="3342" max="3343" width="13" style="3" bestFit="1" customWidth="1"/>
    <col min="3344" max="3344" width="11.42578125" style="3" bestFit="1" customWidth="1"/>
    <col min="3345" max="3345" width="14" style="3" bestFit="1" customWidth="1"/>
    <col min="3346" max="3346" width="11.42578125" style="3"/>
    <col min="3347" max="3347" width="14.5703125" style="3" customWidth="1"/>
    <col min="3348" max="3584" width="11.42578125" style="3"/>
    <col min="3585" max="3585" width="40" style="3" customWidth="1"/>
    <col min="3586" max="3586" width="23.7109375" style="3" customWidth="1"/>
    <col min="3587" max="3587" width="18.28515625" style="3" customWidth="1"/>
    <col min="3588" max="3588" width="13" style="3" bestFit="1" customWidth="1"/>
    <col min="3589" max="3591" width="14" style="3" bestFit="1" customWidth="1"/>
    <col min="3592" max="3592" width="17.5703125" style="3" bestFit="1" customWidth="1"/>
    <col min="3593" max="3593" width="11.42578125" style="3" bestFit="1" customWidth="1"/>
    <col min="3594" max="3594" width="10.42578125" style="3" bestFit="1" customWidth="1"/>
    <col min="3595" max="3596" width="9.42578125" style="3" bestFit="1" customWidth="1"/>
    <col min="3597" max="3597" width="8.5703125" style="3" bestFit="1" customWidth="1"/>
    <col min="3598" max="3599" width="13" style="3" bestFit="1" customWidth="1"/>
    <col min="3600" max="3600" width="11.42578125" style="3" bestFit="1" customWidth="1"/>
    <col min="3601" max="3601" width="14" style="3" bestFit="1" customWidth="1"/>
    <col min="3602" max="3602" width="11.42578125" style="3"/>
    <col min="3603" max="3603" width="14.5703125" style="3" customWidth="1"/>
    <col min="3604" max="3840" width="11.42578125" style="3"/>
    <col min="3841" max="3841" width="40" style="3" customWidth="1"/>
    <col min="3842" max="3842" width="23.7109375" style="3" customWidth="1"/>
    <col min="3843" max="3843" width="18.28515625" style="3" customWidth="1"/>
    <col min="3844" max="3844" width="13" style="3" bestFit="1" customWidth="1"/>
    <col min="3845" max="3847" width="14" style="3" bestFit="1" customWidth="1"/>
    <col min="3848" max="3848" width="17.5703125" style="3" bestFit="1" customWidth="1"/>
    <col min="3849" max="3849" width="11.42578125" style="3" bestFit="1" customWidth="1"/>
    <col min="3850" max="3850" width="10.42578125" style="3" bestFit="1" customWidth="1"/>
    <col min="3851" max="3852" width="9.42578125" style="3" bestFit="1" customWidth="1"/>
    <col min="3853" max="3853" width="8.5703125" style="3" bestFit="1" customWidth="1"/>
    <col min="3854" max="3855" width="13" style="3" bestFit="1" customWidth="1"/>
    <col min="3856" max="3856" width="11.42578125" style="3" bestFit="1" customWidth="1"/>
    <col min="3857" max="3857" width="14" style="3" bestFit="1" customWidth="1"/>
    <col min="3858" max="3858" width="11.42578125" style="3"/>
    <col min="3859" max="3859" width="14.5703125" style="3" customWidth="1"/>
    <col min="3860" max="4096" width="11.42578125" style="3"/>
    <col min="4097" max="4097" width="40" style="3" customWidth="1"/>
    <col min="4098" max="4098" width="23.7109375" style="3" customWidth="1"/>
    <col min="4099" max="4099" width="18.28515625" style="3" customWidth="1"/>
    <col min="4100" max="4100" width="13" style="3" bestFit="1" customWidth="1"/>
    <col min="4101" max="4103" width="14" style="3" bestFit="1" customWidth="1"/>
    <col min="4104" max="4104" width="17.5703125" style="3" bestFit="1" customWidth="1"/>
    <col min="4105" max="4105" width="11.42578125" style="3" bestFit="1" customWidth="1"/>
    <col min="4106" max="4106" width="10.42578125" style="3" bestFit="1" customWidth="1"/>
    <col min="4107" max="4108" width="9.42578125" style="3" bestFit="1" customWidth="1"/>
    <col min="4109" max="4109" width="8.5703125" style="3" bestFit="1" customWidth="1"/>
    <col min="4110" max="4111" width="13" style="3" bestFit="1" customWidth="1"/>
    <col min="4112" max="4112" width="11.42578125" style="3" bestFit="1" customWidth="1"/>
    <col min="4113" max="4113" width="14" style="3" bestFit="1" customWidth="1"/>
    <col min="4114" max="4114" width="11.42578125" style="3"/>
    <col min="4115" max="4115" width="14.5703125" style="3" customWidth="1"/>
    <col min="4116" max="4352" width="11.42578125" style="3"/>
    <col min="4353" max="4353" width="40" style="3" customWidth="1"/>
    <col min="4354" max="4354" width="23.7109375" style="3" customWidth="1"/>
    <col min="4355" max="4355" width="18.28515625" style="3" customWidth="1"/>
    <col min="4356" max="4356" width="13" style="3" bestFit="1" customWidth="1"/>
    <col min="4357" max="4359" width="14" style="3" bestFit="1" customWidth="1"/>
    <col min="4360" max="4360" width="17.5703125" style="3" bestFit="1" customWidth="1"/>
    <col min="4361" max="4361" width="11.42578125" style="3" bestFit="1" customWidth="1"/>
    <col min="4362" max="4362" width="10.42578125" style="3" bestFit="1" customWidth="1"/>
    <col min="4363" max="4364" width="9.42578125" style="3" bestFit="1" customWidth="1"/>
    <col min="4365" max="4365" width="8.5703125" style="3" bestFit="1" customWidth="1"/>
    <col min="4366" max="4367" width="13" style="3" bestFit="1" customWidth="1"/>
    <col min="4368" max="4368" width="11.42578125" style="3" bestFit="1" customWidth="1"/>
    <col min="4369" max="4369" width="14" style="3" bestFit="1" customWidth="1"/>
    <col min="4370" max="4370" width="11.42578125" style="3"/>
    <col min="4371" max="4371" width="14.5703125" style="3" customWidth="1"/>
    <col min="4372" max="4608" width="11.42578125" style="3"/>
    <col min="4609" max="4609" width="40" style="3" customWidth="1"/>
    <col min="4610" max="4610" width="23.7109375" style="3" customWidth="1"/>
    <col min="4611" max="4611" width="18.28515625" style="3" customWidth="1"/>
    <col min="4612" max="4612" width="13" style="3" bestFit="1" customWidth="1"/>
    <col min="4613" max="4615" width="14" style="3" bestFit="1" customWidth="1"/>
    <col min="4616" max="4616" width="17.5703125" style="3" bestFit="1" customWidth="1"/>
    <col min="4617" max="4617" width="11.42578125" style="3" bestFit="1" customWidth="1"/>
    <col min="4618" max="4618" width="10.42578125" style="3" bestFit="1" customWidth="1"/>
    <col min="4619" max="4620" width="9.42578125" style="3" bestFit="1" customWidth="1"/>
    <col min="4621" max="4621" width="8.5703125" style="3" bestFit="1" customWidth="1"/>
    <col min="4622" max="4623" width="13" style="3" bestFit="1" customWidth="1"/>
    <col min="4624" max="4624" width="11.42578125" style="3" bestFit="1" customWidth="1"/>
    <col min="4625" max="4625" width="14" style="3" bestFit="1" customWidth="1"/>
    <col min="4626" max="4626" width="11.42578125" style="3"/>
    <col min="4627" max="4627" width="14.5703125" style="3" customWidth="1"/>
    <col min="4628" max="4864" width="11.42578125" style="3"/>
    <col min="4865" max="4865" width="40" style="3" customWidth="1"/>
    <col min="4866" max="4866" width="23.7109375" style="3" customWidth="1"/>
    <col min="4867" max="4867" width="18.28515625" style="3" customWidth="1"/>
    <col min="4868" max="4868" width="13" style="3" bestFit="1" customWidth="1"/>
    <col min="4869" max="4871" width="14" style="3" bestFit="1" customWidth="1"/>
    <col min="4872" max="4872" width="17.5703125" style="3" bestFit="1" customWidth="1"/>
    <col min="4873" max="4873" width="11.42578125" style="3" bestFit="1" customWidth="1"/>
    <col min="4874" max="4874" width="10.42578125" style="3" bestFit="1" customWidth="1"/>
    <col min="4875" max="4876" width="9.42578125" style="3" bestFit="1" customWidth="1"/>
    <col min="4877" max="4877" width="8.5703125" style="3" bestFit="1" customWidth="1"/>
    <col min="4878" max="4879" width="13" style="3" bestFit="1" customWidth="1"/>
    <col min="4880" max="4880" width="11.42578125" style="3" bestFit="1" customWidth="1"/>
    <col min="4881" max="4881" width="14" style="3" bestFit="1" customWidth="1"/>
    <col min="4882" max="4882" width="11.42578125" style="3"/>
    <col min="4883" max="4883" width="14.5703125" style="3" customWidth="1"/>
    <col min="4884" max="5120" width="11.42578125" style="3"/>
    <col min="5121" max="5121" width="40" style="3" customWidth="1"/>
    <col min="5122" max="5122" width="23.7109375" style="3" customWidth="1"/>
    <col min="5123" max="5123" width="18.28515625" style="3" customWidth="1"/>
    <col min="5124" max="5124" width="13" style="3" bestFit="1" customWidth="1"/>
    <col min="5125" max="5127" width="14" style="3" bestFit="1" customWidth="1"/>
    <col min="5128" max="5128" width="17.5703125" style="3" bestFit="1" customWidth="1"/>
    <col min="5129" max="5129" width="11.42578125" style="3" bestFit="1" customWidth="1"/>
    <col min="5130" max="5130" width="10.42578125" style="3" bestFit="1" customWidth="1"/>
    <col min="5131" max="5132" width="9.42578125" style="3" bestFit="1" customWidth="1"/>
    <col min="5133" max="5133" width="8.5703125" style="3" bestFit="1" customWidth="1"/>
    <col min="5134" max="5135" width="13" style="3" bestFit="1" customWidth="1"/>
    <col min="5136" max="5136" width="11.42578125" style="3" bestFit="1" customWidth="1"/>
    <col min="5137" max="5137" width="14" style="3" bestFit="1" customWidth="1"/>
    <col min="5138" max="5138" width="11.42578125" style="3"/>
    <col min="5139" max="5139" width="14.5703125" style="3" customWidth="1"/>
    <col min="5140" max="5376" width="11.42578125" style="3"/>
    <col min="5377" max="5377" width="40" style="3" customWidth="1"/>
    <col min="5378" max="5378" width="23.7109375" style="3" customWidth="1"/>
    <col min="5379" max="5379" width="18.28515625" style="3" customWidth="1"/>
    <col min="5380" max="5380" width="13" style="3" bestFit="1" customWidth="1"/>
    <col min="5381" max="5383" width="14" style="3" bestFit="1" customWidth="1"/>
    <col min="5384" max="5384" width="17.5703125" style="3" bestFit="1" customWidth="1"/>
    <col min="5385" max="5385" width="11.42578125" style="3" bestFit="1" customWidth="1"/>
    <col min="5386" max="5386" width="10.42578125" style="3" bestFit="1" customWidth="1"/>
    <col min="5387" max="5388" width="9.42578125" style="3" bestFit="1" customWidth="1"/>
    <col min="5389" max="5389" width="8.5703125" style="3" bestFit="1" customWidth="1"/>
    <col min="5390" max="5391" width="13" style="3" bestFit="1" customWidth="1"/>
    <col min="5392" max="5392" width="11.42578125" style="3" bestFit="1" customWidth="1"/>
    <col min="5393" max="5393" width="14" style="3" bestFit="1" customWidth="1"/>
    <col min="5394" max="5394" width="11.42578125" style="3"/>
    <col min="5395" max="5395" width="14.5703125" style="3" customWidth="1"/>
    <col min="5396" max="5632" width="11.42578125" style="3"/>
    <col min="5633" max="5633" width="40" style="3" customWidth="1"/>
    <col min="5634" max="5634" width="23.7109375" style="3" customWidth="1"/>
    <col min="5635" max="5635" width="18.28515625" style="3" customWidth="1"/>
    <col min="5636" max="5636" width="13" style="3" bestFit="1" customWidth="1"/>
    <col min="5637" max="5639" width="14" style="3" bestFit="1" customWidth="1"/>
    <col min="5640" max="5640" width="17.5703125" style="3" bestFit="1" customWidth="1"/>
    <col min="5641" max="5641" width="11.42578125" style="3" bestFit="1" customWidth="1"/>
    <col min="5642" max="5642" width="10.42578125" style="3" bestFit="1" customWidth="1"/>
    <col min="5643" max="5644" width="9.42578125" style="3" bestFit="1" customWidth="1"/>
    <col min="5645" max="5645" width="8.5703125" style="3" bestFit="1" customWidth="1"/>
    <col min="5646" max="5647" width="13" style="3" bestFit="1" customWidth="1"/>
    <col min="5648" max="5648" width="11.42578125" style="3" bestFit="1" customWidth="1"/>
    <col min="5649" max="5649" width="14" style="3" bestFit="1" customWidth="1"/>
    <col min="5650" max="5650" width="11.42578125" style="3"/>
    <col min="5651" max="5651" width="14.5703125" style="3" customWidth="1"/>
    <col min="5652" max="5888" width="11.42578125" style="3"/>
    <col min="5889" max="5889" width="40" style="3" customWidth="1"/>
    <col min="5890" max="5890" width="23.7109375" style="3" customWidth="1"/>
    <col min="5891" max="5891" width="18.28515625" style="3" customWidth="1"/>
    <col min="5892" max="5892" width="13" style="3" bestFit="1" customWidth="1"/>
    <col min="5893" max="5895" width="14" style="3" bestFit="1" customWidth="1"/>
    <col min="5896" max="5896" width="17.5703125" style="3" bestFit="1" customWidth="1"/>
    <col min="5897" max="5897" width="11.42578125" style="3" bestFit="1" customWidth="1"/>
    <col min="5898" max="5898" width="10.42578125" style="3" bestFit="1" customWidth="1"/>
    <col min="5899" max="5900" width="9.42578125" style="3" bestFit="1" customWidth="1"/>
    <col min="5901" max="5901" width="8.5703125" style="3" bestFit="1" customWidth="1"/>
    <col min="5902" max="5903" width="13" style="3" bestFit="1" customWidth="1"/>
    <col min="5904" max="5904" width="11.42578125" style="3" bestFit="1" customWidth="1"/>
    <col min="5905" max="5905" width="14" style="3" bestFit="1" customWidth="1"/>
    <col min="5906" max="5906" width="11.42578125" style="3"/>
    <col min="5907" max="5907" width="14.5703125" style="3" customWidth="1"/>
    <col min="5908" max="6144" width="11.42578125" style="3"/>
    <col min="6145" max="6145" width="40" style="3" customWidth="1"/>
    <col min="6146" max="6146" width="23.7109375" style="3" customWidth="1"/>
    <col min="6147" max="6147" width="18.28515625" style="3" customWidth="1"/>
    <col min="6148" max="6148" width="13" style="3" bestFit="1" customWidth="1"/>
    <col min="6149" max="6151" width="14" style="3" bestFit="1" customWidth="1"/>
    <col min="6152" max="6152" width="17.5703125" style="3" bestFit="1" customWidth="1"/>
    <col min="6153" max="6153" width="11.42578125" style="3" bestFit="1" customWidth="1"/>
    <col min="6154" max="6154" width="10.42578125" style="3" bestFit="1" customWidth="1"/>
    <col min="6155" max="6156" width="9.42578125" style="3" bestFit="1" customWidth="1"/>
    <col min="6157" max="6157" width="8.5703125" style="3" bestFit="1" customWidth="1"/>
    <col min="6158" max="6159" width="13" style="3" bestFit="1" customWidth="1"/>
    <col min="6160" max="6160" width="11.42578125" style="3" bestFit="1" customWidth="1"/>
    <col min="6161" max="6161" width="14" style="3" bestFit="1" customWidth="1"/>
    <col min="6162" max="6162" width="11.42578125" style="3"/>
    <col min="6163" max="6163" width="14.5703125" style="3" customWidth="1"/>
    <col min="6164" max="6400" width="11.42578125" style="3"/>
    <col min="6401" max="6401" width="40" style="3" customWidth="1"/>
    <col min="6402" max="6402" width="23.7109375" style="3" customWidth="1"/>
    <col min="6403" max="6403" width="18.28515625" style="3" customWidth="1"/>
    <col min="6404" max="6404" width="13" style="3" bestFit="1" customWidth="1"/>
    <col min="6405" max="6407" width="14" style="3" bestFit="1" customWidth="1"/>
    <col min="6408" max="6408" width="17.5703125" style="3" bestFit="1" customWidth="1"/>
    <col min="6409" max="6409" width="11.42578125" style="3" bestFit="1" customWidth="1"/>
    <col min="6410" max="6410" width="10.42578125" style="3" bestFit="1" customWidth="1"/>
    <col min="6411" max="6412" width="9.42578125" style="3" bestFit="1" customWidth="1"/>
    <col min="6413" max="6413" width="8.5703125" style="3" bestFit="1" customWidth="1"/>
    <col min="6414" max="6415" width="13" style="3" bestFit="1" customWidth="1"/>
    <col min="6416" max="6416" width="11.42578125" style="3" bestFit="1" customWidth="1"/>
    <col min="6417" max="6417" width="14" style="3" bestFit="1" customWidth="1"/>
    <col min="6418" max="6418" width="11.42578125" style="3"/>
    <col min="6419" max="6419" width="14.5703125" style="3" customWidth="1"/>
    <col min="6420" max="6656" width="11.42578125" style="3"/>
    <col min="6657" max="6657" width="40" style="3" customWidth="1"/>
    <col min="6658" max="6658" width="23.7109375" style="3" customWidth="1"/>
    <col min="6659" max="6659" width="18.28515625" style="3" customWidth="1"/>
    <col min="6660" max="6660" width="13" style="3" bestFit="1" customWidth="1"/>
    <col min="6661" max="6663" width="14" style="3" bestFit="1" customWidth="1"/>
    <col min="6664" max="6664" width="17.5703125" style="3" bestFit="1" customWidth="1"/>
    <col min="6665" max="6665" width="11.42578125" style="3" bestFit="1" customWidth="1"/>
    <col min="6666" max="6666" width="10.42578125" style="3" bestFit="1" customWidth="1"/>
    <col min="6667" max="6668" width="9.42578125" style="3" bestFit="1" customWidth="1"/>
    <col min="6669" max="6669" width="8.5703125" style="3" bestFit="1" customWidth="1"/>
    <col min="6670" max="6671" width="13" style="3" bestFit="1" customWidth="1"/>
    <col min="6672" max="6672" width="11.42578125" style="3" bestFit="1" customWidth="1"/>
    <col min="6673" max="6673" width="14" style="3" bestFit="1" customWidth="1"/>
    <col min="6674" max="6674" width="11.42578125" style="3"/>
    <col min="6675" max="6675" width="14.5703125" style="3" customWidth="1"/>
    <col min="6676" max="6912" width="11.42578125" style="3"/>
    <col min="6913" max="6913" width="40" style="3" customWidth="1"/>
    <col min="6914" max="6914" width="23.7109375" style="3" customWidth="1"/>
    <col min="6915" max="6915" width="18.28515625" style="3" customWidth="1"/>
    <col min="6916" max="6916" width="13" style="3" bestFit="1" customWidth="1"/>
    <col min="6917" max="6919" width="14" style="3" bestFit="1" customWidth="1"/>
    <col min="6920" max="6920" width="17.5703125" style="3" bestFit="1" customWidth="1"/>
    <col min="6921" max="6921" width="11.42578125" style="3" bestFit="1" customWidth="1"/>
    <col min="6922" max="6922" width="10.42578125" style="3" bestFit="1" customWidth="1"/>
    <col min="6923" max="6924" width="9.42578125" style="3" bestFit="1" customWidth="1"/>
    <col min="6925" max="6925" width="8.5703125" style="3" bestFit="1" customWidth="1"/>
    <col min="6926" max="6927" width="13" style="3" bestFit="1" customWidth="1"/>
    <col min="6928" max="6928" width="11.42578125" style="3" bestFit="1" customWidth="1"/>
    <col min="6929" max="6929" width="14" style="3" bestFit="1" customWidth="1"/>
    <col min="6930" max="6930" width="11.42578125" style="3"/>
    <col min="6931" max="6931" width="14.5703125" style="3" customWidth="1"/>
    <col min="6932" max="7168" width="11.42578125" style="3"/>
    <col min="7169" max="7169" width="40" style="3" customWidth="1"/>
    <col min="7170" max="7170" width="23.7109375" style="3" customWidth="1"/>
    <col min="7171" max="7171" width="18.28515625" style="3" customWidth="1"/>
    <col min="7172" max="7172" width="13" style="3" bestFit="1" customWidth="1"/>
    <col min="7173" max="7175" width="14" style="3" bestFit="1" customWidth="1"/>
    <col min="7176" max="7176" width="17.5703125" style="3" bestFit="1" customWidth="1"/>
    <col min="7177" max="7177" width="11.42578125" style="3" bestFit="1" customWidth="1"/>
    <col min="7178" max="7178" width="10.42578125" style="3" bestFit="1" customWidth="1"/>
    <col min="7179" max="7180" width="9.42578125" style="3" bestFit="1" customWidth="1"/>
    <col min="7181" max="7181" width="8.5703125" style="3" bestFit="1" customWidth="1"/>
    <col min="7182" max="7183" width="13" style="3" bestFit="1" customWidth="1"/>
    <col min="7184" max="7184" width="11.42578125" style="3" bestFit="1" customWidth="1"/>
    <col min="7185" max="7185" width="14" style="3" bestFit="1" customWidth="1"/>
    <col min="7186" max="7186" width="11.42578125" style="3"/>
    <col min="7187" max="7187" width="14.5703125" style="3" customWidth="1"/>
    <col min="7188" max="7424" width="11.42578125" style="3"/>
    <col min="7425" max="7425" width="40" style="3" customWidth="1"/>
    <col min="7426" max="7426" width="23.7109375" style="3" customWidth="1"/>
    <col min="7427" max="7427" width="18.28515625" style="3" customWidth="1"/>
    <col min="7428" max="7428" width="13" style="3" bestFit="1" customWidth="1"/>
    <col min="7429" max="7431" width="14" style="3" bestFit="1" customWidth="1"/>
    <col min="7432" max="7432" width="17.5703125" style="3" bestFit="1" customWidth="1"/>
    <col min="7433" max="7433" width="11.42578125" style="3" bestFit="1" customWidth="1"/>
    <col min="7434" max="7434" width="10.42578125" style="3" bestFit="1" customWidth="1"/>
    <col min="7435" max="7436" width="9.42578125" style="3" bestFit="1" customWidth="1"/>
    <col min="7437" max="7437" width="8.5703125" style="3" bestFit="1" customWidth="1"/>
    <col min="7438" max="7439" width="13" style="3" bestFit="1" customWidth="1"/>
    <col min="7440" max="7440" width="11.42578125" style="3" bestFit="1" customWidth="1"/>
    <col min="7441" max="7441" width="14" style="3" bestFit="1" customWidth="1"/>
    <col min="7442" max="7442" width="11.42578125" style="3"/>
    <col min="7443" max="7443" width="14.5703125" style="3" customWidth="1"/>
    <col min="7444" max="7680" width="11.42578125" style="3"/>
    <col min="7681" max="7681" width="40" style="3" customWidth="1"/>
    <col min="7682" max="7682" width="23.7109375" style="3" customWidth="1"/>
    <col min="7683" max="7683" width="18.28515625" style="3" customWidth="1"/>
    <col min="7684" max="7684" width="13" style="3" bestFit="1" customWidth="1"/>
    <col min="7685" max="7687" width="14" style="3" bestFit="1" customWidth="1"/>
    <col min="7688" max="7688" width="17.5703125" style="3" bestFit="1" customWidth="1"/>
    <col min="7689" max="7689" width="11.42578125" style="3" bestFit="1" customWidth="1"/>
    <col min="7690" max="7690" width="10.42578125" style="3" bestFit="1" customWidth="1"/>
    <col min="7691" max="7692" width="9.42578125" style="3" bestFit="1" customWidth="1"/>
    <col min="7693" max="7693" width="8.5703125" style="3" bestFit="1" customWidth="1"/>
    <col min="7694" max="7695" width="13" style="3" bestFit="1" customWidth="1"/>
    <col min="7696" max="7696" width="11.42578125" style="3" bestFit="1" customWidth="1"/>
    <col min="7697" max="7697" width="14" style="3" bestFit="1" customWidth="1"/>
    <col min="7698" max="7698" width="11.42578125" style="3"/>
    <col min="7699" max="7699" width="14.5703125" style="3" customWidth="1"/>
    <col min="7700" max="7936" width="11.42578125" style="3"/>
    <col min="7937" max="7937" width="40" style="3" customWidth="1"/>
    <col min="7938" max="7938" width="23.7109375" style="3" customWidth="1"/>
    <col min="7939" max="7939" width="18.28515625" style="3" customWidth="1"/>
    <col min="7940" max="7940" width="13" style="3" bestFit="1" customWidth="1"/>
    <col min="7941" max="7943" width="14" style="3" bestFit="1" customWidth="1"/>
    <col min="7944" max="7944" width="17.5703125" style="3" bestFit="1" customWidth="1"/>
    <col min="7945" max="7945" width="11.42578125" style="3" bestFit="1" customWidth="1"/>
    <col min="7946" max="7946" width="10.42578125" style="3" bestFit="1" customWidth="1"/>
    <col min="7947" max="7948" width="9.42578125" style="3" bestFit="1" customWidth="1"/>
    <col min="7949" max="7949" width="8.5703125" style="3" bestFit="1" customWidth="1"/>
    <col min="7950" max="7951" width="13" style="3" bestFit="1" customWidth="1"/>
    <col min="7952" max="7952" width="11.42578125" style="3" bestFit="1" customWidth="1"/>
    <col min="7953" max="7953" width="14" style="3" bestFit="1" customWidth="1"/>
    <col min="7954" max="7954" width="11.42578125" style="3"/>
    <col min="7955" max="7955" width="14.5703125" style="3" customWidth="1"/>
    <col min="7956" max="8192" width="11.42578125" style="3"/>
    <col min="8193" max="8193" width="40" style="3" customWidth="1"/>
    <col min="8194" max="8194" width="23.7109375" style="3" customWidth="1"/>
    <col min="8195" max="8195" width="18.28515625" style="3" customWidth="1"/>
    <col min="8196" max="8196" width="13" style="3" bestFit="1" customWidth="1"/>
    <col min="8197" max="8199" width="14" style="3" bestFit="1" customWidth="1"/>
    <col min="8200" max="8200" width="17.5703125" style="3" bestFit="1" customWidth="1"/>
    <col min="8201" max="8201" width="11.42578125" style="3" bestFit="1" customWidth="1"/>
    <col min="8202" max="8202" width="10.42578125" style="3" bestFit="1" customWidth="1"/>
    <col min="8203" max="8204" width="9.42578125" style="3" bestFit="1" customWidth="1"/>
    <col min="8205" max="8205" width="8.5703125" style="3" bestFit="1" customWidth="1"/>
    <col min="8206" max="8207" width="13" style="3" bestFit="1" customWidth="1"/>
    <col min="8208" max="8208" width="11.42578125" style="3" bestFit="1" customWidth="1"/>
    <col min="8209" max="8209" width="14" style="3" bestFit="1" customWidth="1"/>
    <col min="8210" max="8210" width="11.42578125" style="3"/>
    <col min="8211" max="8211" width="14.5703125" style="3" customWidth="1"/>
    <col min="8212" max="8448" width="11.42578125" style="3"/>
    <col min="8449" max="8449" width="40" style="3" customWidth="1"/>
    <col min="8450" max="8450" width="23.7109375" style="3" customWidth="1"/>
    <col min="8451" max="8451" width="18.28515625" style="3" customWidth="1"/>
    <col min="8452" max="8452" width="13" style="3" bestFit="1" customWidth="1"/>
    <col min="8453" max="8455" width="14" style="3" bestFit="1" customWidth="1"/>
    <col min="8456" max="8456" width="17.5703125" style="3" bestFit="1" customWidth="1"/>
    <col min="8457" max="8457" width="11.42578125" style="3" bestFit="1" customWidth="1"/>
    <col min="8458" max="8458" width="10.42578125" style="3" bestFit="1" customWidth="1"/>
    <col min="8459" max="8460" width="9.42578125" style="3" bestFit="1" customWidth="1"/>
    <col min="8461" max="8461" width="8.5703125" style="3" bestFit="1" customWidth="1"/>
    <col min="8462" max="8463" width="13" style="3" bestFit="1" customWidth="1"/>
    <col min="8464" max="8464" width="11.42578125" style="3" bestFit="1" customWidth="1"/>
    <col min="8465" max="8465" width="14" style="3" bestFit="1" customWidth="1"/>
    <col min="8466" max="8466" width="11.42578125" style="3"/>
    <col min="8467" max="8467" width="14.5703125" style="3" customWidth="1"/>
    <col min="8468" max="8704" width="11.42578125" style="3"/>
    <col min="8705" max="8705" width="40" style="3" customWidth="1"/>
    <col min="8706" max="8706" width="23.7109375" style="3" customWidth="1"/>
    <col min="8707" max="8707" width="18.28515625" style="3" customWidth="1"/>
    <col min="8708" max="8708" width="13" style="3" bestFit="1" customWidth="1"/>
    <col min="8709" max="8711" width="14" style="3" bestFit="1" customWidth="1"/>
    <col min="8712" max="8712" width="17.5703125" style="3" bestFit="1" customWidth="1"/>
    <col min="8713" max="8713" width="11.42578125" style="3" bestFit="1" customWidth="1"/>
    <col min="8714" max="8714" width="10.42578125" style="3" bestFit="1" customWidth="1"/>
    <col min="8715" max="8716" width="9.42578125" style="3" bestFit="1" customWidth="1"/>
    <col min="8717" max="8717" width="8.5703125" style="3" bestFit="1" customWidth="1"/>
    <col min="8718" max="8719" width="13" style="3" bestFit="1" customWidth="1"/>
    <col min="8720" max="8720" width="11.42578125" style="3" bestFit="1" customWidth="1"/>
    <col min="8721" max="8721" width="14" style="3" bestFit="1" customWidth="1"/>
    <col min="8722" max="8722" width="11.42578125" style="3"/>
    <col min="8723" max="8723" width="14.5703125" style="3" customWidth="1"/>
    <col min="8724" max="8960" width="11.42578125" style="3"/>
    <col min="8961" max="8961" width="40" style="3" customWidth="1"/>
    <col min="8962" max="8962" width="23.7109375" style="3" customWidth="1"/>
    <col min="8963" max="8963" width="18.28515625" style="3" customWidth="1"/>
    <col min="8964" max="8964" width="13" style="3" bestFit="1" customWidth="1"/>
    <col min="8965" max="8967" width="14" style="3" bestFit="1" customWidth="1"/>
    <col min="8968" max="8968" width="17.5703125" style="3" bestFit="1" customWidth="1"/>
    <col min="8969" max="8969" width="11.42578125" style="3" bestFit="1" customWidth="1"/>
    <col min="8970" max="8970" width="10.42578125" style="3" bestFit="1" customWidth="1"/>
    <col min="8971" max="8972" width="9.42578125" style="3" bestFit="1" customWidth="1"/>
    <col min="8973" max="8973" width="8.5703125" style="3" bestFit="1" customWidth="1"/>
    <col min="8974" max="8975" width="13" style="3" bestFit="1" customWidth="1"/>
    <col min="8976" max="8976" width="11.42578125" style="3" bestFit="1" customWidth="1"/>
    <col min="8977" max="8977" width="14" style="3" bestFit="1" customWidth="1"/>
    <col min="8978" max="8978" width="11.42578125" style="3"/>
    <col min="8979" max="8979" width="14.5703125" style="3" customWidth="1"/>
    <col min="8980" max="9216" width="11.42578125" style="3"/>
    <col min="9217" max="9217" width="40" style="3" customWidth="1"/>
    <col min="9218" max="9218" width="23.7109375" style="3" customWidth="1"/>
    <col min="9219" max="9219" width="18.28515625" style="3" customWidth="1"/>
    <col min="9220" max="9220" width="13" style="3" bestFit="1" customWidth="1"/>
    <col min="9221" max="9223" width="14" style="3" bestFit="1" customWidth="1"/>
    <col min="9224" max="9224" width="17.5703125" style="3" bestFit="1" customWidth="1"/>
    <col min="9225" max="9225" width="11.42578125" style="3" bestFit="1" customWidth="1"/>
    <col min="9226" max="9226" width="10.42578125" style="3" bestFit="1" customWidth="1"/>
    <col min="9227" max="9228" width="9.42578125" style="3" bestFit="1" customWidth="1"/>
    <col min="9229" max="9229" width="8.5703125" style="3" bestFit="1" customWidth="1"/>
    <col min="9230" max="9231" width="13" style="3" bestFit="1" customWidth="1"/>
    <col min="9232" max="9232" width="11.42578125" style="3" bestFit="1" customWidth="1"/>
    <col min="9233" max="9233" width="14" style="3" bestFit="1" customWidth="1"/>
    <col min="9234" max="9234" width="11.42578125" style="3"/>
    <col min="9235" max="9235" width="14.5703125" style="3" customWidth="1"/>
    <col min="9236" max="9472" width="11.42578125" style="3"/>
    <col min="9473" max="9473" width="40" style="3" customWidth="1"/>
    <col min="9474" max="9474" width="23.7109375" style="3" customWidth="1"/>
    <col min="9475" max="9475" width="18.28515625" style="3" customWidth="1"/>
    <col min="9476" max="9476" width="13" style="3" bestFit="1" customWidth="1"/>
    <col min="9477" max="9479" width="14" style="3" bestFit="1" customWidth="1"/>
    <col min="9480" max="9480" width="17.5703125" style="3" bestFit="1" customWidth="1"/>
    <col min="9481" max="9481" width="11.42578125" style="3" bestFit="1" customWidth="1"/>
    <col min="9482" max="9482" width="10.42578125" style="3" bestFit="1" customWidth="1"/>
    <col min="9483" max="9484" width="9.42578125" style="3" bestFit="1" customWidth="1"/>
    <col min="9485" max="9485" width="8.5703125" style="3" bestFit="1" customWidth="1"/>
    <col min="9486" max="9487" width="13" style="3" bestFit="1" customWidth="1"/>
    <col min="9488" max="9488" width="11.42578125" style="3" bestFit="1" customWidth="1"/>
    <col min="9489" max="9489" width="14" style="3" bestFit="1" customWidth="1"/>
    <col min="9490" max="9490" width="11.42578125" style="3"/>
    <col min="9491" max="9491" width="14.5703125" style="3" customWidth="1"/>
    <col min="9492" max="9728" width="11.42578125" style="3"/>
    <col min="9729" max="9729" width="40" style="3" customWidth="1"/>
    <col min="9730" max="9730" width="23.7109375" style="3" customWidth="1"/>
    <col min="9731" max="9731" width="18.28515625" style="3" customWidth="1"/>
    <col min="9732" max="9732" width="13" style="3" bestFit="1" customWidth="1"/>
    <col min="9733" max="9735" width="14" style="3" bestFit="1" customWidth="1"/>
    <col min="9736" max="9736" width="17.5703125" style="3" bestFit="1" customWidth="1"/>
    <col min="9737" max="9737" width="11.42578125" style="3" bestFit="1" customWidth="1"/>
    <col min="9738" max="9738" width="10.42578125" style="3" bestFit="1" customWidth="1"/>
    <col min="9739" max="9740" width="9.42578125" style="3" bestFit="1" customWidth="1"/>
    <col min="9741" max="9741" width="8.5703125" style="3" bestFit="1" customWidth="1"/>
    <col min="9742" max="9743" width="13" style="3" bestFit="1" customWidth="1"/>
    <col min="9744" max="9744" width="11.42578125" style="3" bestFit="1" customWidth="1"/>
    <col min="9745" max="9745" width="14" style="3" bestFit="1" customWidth="1"/>
    <col min="9746" max="9746" width="11.42578125" style="3"/>
    <col min="9747" max="9747" width="14.5703125" style="3" customWidth="1"/>
    <col min="9748" max="9984" width="11.42578125" style="3"/>
    <col min="9985" max="9985" width="40" style="3" customWidth="1"/>
    <col min="9986" max="9986" width="23.7109375" style="3" customWidth="1"/>
    <col min="9987" max="9987" width="18.28515625" style="3" customWidth="1"/>
    <col min="9988" max="9988" width="13" style="3" bestFit="1" customWidth="1"/>
    <col min="9989" max="9991" width="14" style="3" bestFit="1" customWidth="1"/>
    <col min="9992" max="9992" width="17.5703125" style="3" bestFit="1" customWidth="1"/>
    <col min="9993" max="9993" width="11.42578125" style="3" bestFit="1" customWidth="1"/>
    <col min="9994" max="9994" width="10.42578125" style="3" bestFit="1" customWidth="1"/>
    <col min="9995" max="9996" width="9.42578125" style="3" bestFit="1" customWidth="1"/>
    <col min="9997" max="9997" width="8.5703125" style="3" bestFit="1" customWidth="1"/>
    <col min="9998" max="9999" width="13" style="3" bestFit="1" customWidth="1"/>
    <col min="10000" max="10000" width="11.42578125" style="3" bestFit="1" customWidth="1"/>
    <col min="10001" max="10001" width="14" style="3" bestFit="1" customWidth="1"/>
    <col min="10002" max="10002" width="11.42578125" style="3"/>
    <col min="10003" max="10003" width="14.5703125" style="3" customWidth="1"/>
    <col min="10004" max="10240" width="11.42578125" style="3"/>
    <col min="10241" max="10241" width="40" style="3" customWidth="1"/>
    <col min="10242" max="10242" width="23.7109375" style="3" customWidth="1"/>
    <col min="10243" max="10243" width="18.28515625" style="3" customWidth="1"/>
    <col min="10244" max="10244" width="13" style="3" bestFit="1" customWidth="1"/>
    <col min="10245" max="10247" width="14" style="3" bestFit="1" customWidth="1"/>
    <col min="10248" max="10248" width="17.5703125" style="3" bestFit="1" customWidth="1"/>
    <col min="10249" max="10249" width="11.42578125" style="3" bestFit="1" customWidth="1"/>
    <col min="10250" max="10250" width="10.42578125" style="3" bestFit="1" customWidth="1"/>
    <col min="10251" max="10252" width="9.42578125" style="3" bestFit="1" customWidth="1"/>
    <col min="10253" max="10253" width="8.5703125" style="3" bestFit="1" customWidth="1"/>
    <col min="10254" max="10255" width="13" style="3" bestFit="1" customWidth="1"/>
    <col min="10256" max="10256" width="11.42578125" style="3" bestFit="1" customWidth="1"/>
    <col min="10257" max="10257" width="14" style="3" bestFit="1" customWidth="1"/>
    <col min="10258" max="10258" width="11.42578125" style="3"/>
    <col min="10259" max="10259" width="14.5703125" style="3" customWidth="1"/>
    <col min="10260" max="10496" width="11.42578125" style="3"/>
    <col min="10497" max="10497" width="40" style="3" customWidth="1"/>
    <col min="10498" max="10498" width="23.7109375" style="3" customWidth="1"/>
    <col min="10499" max="10499" width="18.28515625" style="3" customWidth="1"/>
    <col min="10500" max="10500" width="13" style="3" bestFit="1" customWidth="1"/>
    <col min="10501" max="10503" width="14" style="3" bestFit="1" customWidth="1"/>
    <col min="10504" max="10504" width="17.5703125" style="3" bestFit="1" customWidth="1"/>
    <col min="10505" max="10505" width="11.42578125" style="3" bestFit="1" customWidth="1"/>
    <col min="10506" max="10506" width="10.42578125" style="3" bestFit="1" customWidth="1"/>
    <col min="10507" max="10508" width="9.42578125" style="3" bestFit="1" customWidth="1"/>
    <col min="10509" max="10509" width="8.5703125" style="3" bestFit="1" customWidth="1"/>
    <col min="10510" max="10511" width="13" style="3" bestFit="1" customWidth="1"/>
    <col min="10512" max="10512" width="11.42578125" style="3" bestFit="1" customWidth="1"/>
    <col min="10513" max="10513" width="14" style="3" bestFit="1" customWidth="1"/>
    <col min="10514" max="10514" width="11.42578125" style="3"/>
    <col min="10515" max="10515" width="14.5703125" style="3" customWidth="1"/>
    <col min="10516" max="10752" width="11.42578125" style="3"/>
    <col min="10753" max="10753" width="40" style="3" customWidth="1"/>
    <col min="10754" max="10754" width="23.7109375" style="3" customWidth="1"/>
    <col min="10755" max="10755" width="18.28515625" style="3" customWidth="1"/>
    <col min="10756" max="10756" width="13" style="3" bestFit="1" customWidth="1"/>
    <col min="10757" max="10759" width="14" style="3" bestFit="1" customWidth="1"/>
    <col min="10760" max="10760" width="17.5703125" style="3" bestFit="1" customWidth="1"/>
    <col min="10761" max="10761" width="11.42578125" style="3" bestFit="1" customWidth="1"/>
    <col min="10762" max="10762" width="10.42578125" style="3" bestFit="1" customWidth="1"/>
    <col min="10763" max="10764" width="9.42578125" style="3" bestFit="1" customWidth="1"/>
    <col min="10765" max="10765" width="8.5703125" style="3" bestFit="1" customWidth="1"/>
    <col min="10766" max="10767" width="13" style="3" bestFit="1" customWidth="1"/>
    <col min="10768" max="10768" width="11.42578125" style="3" bestFit="1" customWidth="1"/>
    <col min="10769" max="10769" width="14" style="3" bestFit="1" customWidth="1"/>
    <col min="10770" max="10770" width="11.42578125" style="3"/>
    <col min="10771" max="10771" width="14.5703125" style="3" customWidth="1"/>
    <col min="10772" max="11008" width="11.42578125" style="3"/>
    <col min="11009" max="11009" width="40" style="3" customWidth="1"/>
    <col min="11010" max="11010" width="23.7109375" style="3" customWidth="1"/>
    <col min="11011" max="11011" width="18.28515625" style="3" customWidth="1"/>
    <col min="11012" max="11012" width="13" style="3" bestFit="1" customWidth="1"/>
    <col min="11013" max="11015" width="14" style="3" bestFit="1" customWidth="1"/>
    <col min="11016" max="11016" width="17.5703125" style="3" bestFit="1" customWidth="1"/>
    <col min="11017" max="11017" width="11.42578125" style="3" bestFit="1" customWidth="1"/>
    <col min="11018" max="11018" width="10.42578125" style="3" bestFit="1" customWidth="1"/>
    <col min="11019" max="11020" width="9.42578125" style="3" bestFit="1" customWidth="1"/>
    <col min="11021" max="11021" width="8.5703125" style="3" bestFit="1" customWidth="1"/>
    <col min="11022" max="11023" width="13" style="3" bestFit="1" customWidth="1"/>
    <col min="11024" max="11024" width="11.42578125" style="3" bestFit="1" customWidth="1"/>
    <col min="11025" max="11025" width="14" style="3" bestFit="1" customWidth="1"/>
    <col min="11026" max="11026" width="11.42578125" style="3"/>
    <col min="11027" max="11027" width="14.5703125" style="3" customWidth="1"/>
    <col min="11028" max="11264" width="11.42578125" style="3"/>
    <col min="11265" max="11265" width="40" style="3" customWidth="1"/>
    <col min="11266" max="11266" width="23.7109375" style="3" customWidth="1"/>
    <col min="11267" max="11267" width="18.28515625" style="3" customWidth="1"/>
    <col min="11268" max="11268" width="13" style="3" bestFit="1" customWidth="1"/>
    <col min="11269" max="11271" width="14" style="3" bestFit="1" customWidth="1"/>
    <col min="11272" max="11272" width="17.5703125" style="3" bestFit="1" customWidth="1"/>
    <col min="11273" max="11273" width="11.42578125" style="3" bestFit="1" customWidth="1"/>
    <col min="11274" max="11274" width="10.42578125" style="3" bestFit="1" customWidth="1"/>
    <col min="11275" max="11276" width="9.42578125" style="3" bestFit="1" customWidth="1"/>
    <col min="11277" max="11277" width="8.5703125" style="3" bestFit="1" customWidth="1"/>
    <col min="11278" max="11279" width="13" style="3" bestFit="1" customWidth="1"/>
    <col min="11280" max="11280" width="11.42578125" style="3" bestFit="1" customWidth="1"/>
    <col min="11281" max="11281" width="14" style="3" bestFit="1" customWidth="1"/>
    <col min="11282" max="11282" width="11.42578125" style="3"/>
    <col min="11283" max="11283" width="14.5703125" style="3" customWidth="1"/>
    <col min="11284" max="11520" width="11.42578125" style="3"/>
    <col min="11521" max="11521" width="40" style="3" customWidth="1"/>
    <col min="11522" max="11522" width="23.7109375" style="3" customWidth="1"/>
    <col min="11523" max="11523" width="18.28515625" style="3" customWidth="1"/>
    <col min="11524" max="11524" width="13" style="3" bestFit="1" customWidth="1"/>
    <col min="11525" max="11527" width="14" style="3" bestFit="1" customWidth="1"/>
    <col min="11528" max="11528" width="17.5703125" style="3" bestFit="1" customWidth="1"/>
    <col min="11529" max="11529" width="11.42578125" style="3" bestFit="1" customWidth="1"/>
    <col min="11530" max="11530" width="10.42578125" style="3" bestFit="1" customWidth="1"/>
    <col min="11531" max="11532" width="9.42578125" style="3" bestFit="1" customWidth="1"/>
    <col min="11533" max="11533" width="8.5703125" style="3" bestFit="1" customWidth="1"/>
    <col min="11534" max="11535" width="13" style="3" bestFit="1" customWidth="1"/>
    <col min="11536" max="11536" width="11.42578125" style="3" bestFit="1" customWidth="1"/>
    <col min="11537" max="11537" width="14" style="3" bestFit="1" customWidth="1"/>
    <col min="11538" max="11538" width="11.42578125" style="3"/>
    <col min="11539" max="11539" width="14.5703125" style="3" customWidth="1"/>
    <col min="11540" max="11776" width="11.42578125" style="3"/>
    <col min="11777" max="11777" width="40" style="3" customWidth="1"/>
    <col min="11778" max="11778" width="23.7109375" style="3" customWidth="1"/>
    <col min="11779" max="11779" width="18.28515625" style="3" customWidth="1"/>
    <col min="11780" max="11780" width="13" style="3" bestFit="1" customWidth="1"/>
    <col min="11781" max="11783" width="14" style="3" bestFit="1" customWidth="1"/>
    <col min="11784" max="11784" width="17.5703125" style="3" bestFit="1" customWidth="1"/>
    <col min="11785" max="11785" width="11.42578125" style="3" bestFit="1" customWidth="1"/>
    <col min="11786" max="11786" width="10.42578125" style="3" bestFit="1" customWidth="1"/>
    <col min="11787" max="11788" width="9.42578125" style="3" bestFit="1" customWidth="1"/>
    <col min="11789" max="11789" width="8.5703125" style="3" bestFit="1" customWidth="1"/>
    <col min="11790" max="11791" width="13" style="3" bestFit="1" customWidth="1"/>
    <col min="11792" max="11792" width="11.42578125" style="3" bestFit="1" customWidth="1"/>
    <col min="11793" max="11793" width="14" style="3" bestFit="1" customWidth="1"/>
    <col min="11794" max="11794" width="11.42578125" style="3"/>
    <col min="11795" max="11795" width="14.5703125" style="3" customWidth="1"/>
    <col min="11796" max="12032" width="11.42578125" style="3"/>
    <col min="12033" max="12033" width="40" style="3" customWidth="1"/>
    <col min="12034" max="12034" width="23.7109375" style="3" customWidth="1"/>
    <col min="12035" max="12035" width="18.28515625" style="3" customWidth="1"/>
    <col min="12036" max="12036" width="13" style="3" bestFit="1" customWidth="1"/>
    <col min="12037" max="12039" width="14" style="3" bestFit="1" customWidth="1"/>
    <col min="12040" max="12040" width="17.5703125" style="3" bestFit="1" customWidth="1"/>
    <col min="12041" max="12041" width="11.42578125" style="3" bestFit="1" customWidth="1"/>
    <col min="12042" max="12042" width="10.42578125" style="3" bestFit="1" customWidth="1"/>
    <col min="12043" max="12044" width="9.42578125" style="3" bestFit="1" customWidth="1"/>
    <col min="12045" max="12045" width="8.5703125" style="3" bestFit="1" customWidth="1"/>
    <col min="12046" max="12047" width="13" style="3" bestFit="1" customWidth="1"/>
    <col min="12048" max="12048" width="11.42578125" style="3" bestFit="1" customWidth="1"/>
    <col min="12049" max="12049" width="14" style="3" bestFit="1" customWidth="1"/>
    <col min="12050" max="12050" width="11.42578125" style="3"/>
    <col min="12051" max="12051" width="14.5703125" style="3" customWidth="1"/>
    <col min="12052" max="12288" width="11.42578125" style="3"/>
    <col min="12289" max="12289" width="40" style="3" customWidth="1"/>
    <col min="12290" max="12290" width="23.7109375" style="3" customWidth="1"/>
    <col min="12291" max="12291" width="18.28515625" style="3" customWidth="1"/>
    <col min="12292" max="12292" width="13" style="3" bestFit="1" customWidth="1"/>
    <col min="12293" max="12295" width="14" style="3" bestFit="1" customWidth="1"/>
    <col min="12296" max="12296" width="17.5703125" style="3" bestFit="1" customWidth="1"/>
    <col min="12297" max="12297" width="11.42578125" style="3" bestFit="1" customWidth="1"/>
    <col min="12298" max="12298" width="10.42578125" style="3" bestFit="1" customWidth="1"/>
    <col min="12299" max="12300" width="9.42578125" style="3" bestFit="1" customWidth="1"/>
    <col min="12301" max="12301" width="8.5703125" style="3" bestFit="1" customWidth="1"/>
    <col min="12302" max="12303" width="13" style="3" bestFit="1" customWidth="1"/>
    <col min="12304" max="12304" width="11.42578125" style="3" bestFit="1" customWidth="1"/>
    <col min="12305" max="12305" width="14" style="3" bestFit="1" customWidth="1"/>
    <col min="12306" max="12306" width="11.42578125" style="3"/>
    <col min="12307" max="12307" width="14.5703125" style="3" customWidth="1"/>
    <col min="12308" max="12544" width="11.42578125" style="3"/>
    <col min="12545" max="12545" width="40" style="3" customWidth="1"/>
    <col min="12546" max="12546" width="23.7109375" style="3" customWidth="1"/>
    <col min="12547" max="12547" width="18.28515625" style="3" customWidth="1"/>
    <col min="12548" max="12548" width="13" style="3" bestFit="1" customWidth="1"/>
    <col min="12549" max="12551" width="14" style="3" bestFit="1" customWidth="1"/>
    <col min="12552" max="12552" width="17.5703125" style="3" bestFit="1" customWidth="1"/>
    <col min="12553" max="12553" width="11.42578125" style="3" bestFit="1" customWidth="1"/>
    <col min="12554" max="12554" width="10.42578125" style="3" bestFit="1" customWidth="1"/>
    <col min="12555" max="12556" width="9.42578125" style="3" bestFit="1" customWidth="1"/>
    <col min="12557" max="12557" width="8.5703125" style="3" bestFit="1" customWidth="1"/>
    <col min="12558" max="12559" width="13" style="3" bestFit="1" customWidth="1"/>
    <col min="12560" max="12560" width="11.42578125" style="3" bestFit="1" customWidth="1"/>
    <col min="12561" max="12561" width="14" style="3" bestFit="1" customWidth="1"/>
    <col min="12562" max="12562" width="11.42578125" style="3"/>
    <col min="12563" max="12563" width="14.5703125" style="3" customWidth="1"/>
    <col min="12564" max="12800" width="11.42578125" style="3"/>
    <col min="12801" max="12801" width="40" style="3" customWidth="1"/>
    <col min="12802" max="12802" width="23.7109375" style="3" customWidth="1"/>
    <col min="12803" max="12803" width="18.28515625" style="3" customWidth="1"/>
    <col min="12804" max="12804" width="13" style="3" bestFit="1" customWidth="1"/>
    <col min="12805" max="12807" width="14" style="3" bestFit="1" customWidth="1"/>
    <col min="12808" max="12808" width="17.5703125" style="3" bestFit="1" customWidth="1"/>
    <col min="12809" max="12809" width="11.42578125" style="3" bestFit="1" customWidth="1"/>
    <col min="12810" max="12810" width="10.42578125" style="3" bestFit="1" customWidth="1"/>
    <col min="12811" max="12812" width="9.42578125" style="3" bestFit="1" customWidth="1"/>
    <col min="12813" max="12813" width="8.5703125" style="3" bestFit="1" customWidth="1"/>
    <col min="12814" max="12815" width="13" style="3" bestFit="1" customWidth="1"/>
    <col min="12816" max="12816" width="11.42578125" style="3" bestFit="1" customWidth="1"/>
    <col min="12817" max="12817" width="14" style="3" bestFit="1" customWidth="1"/>
    <col min="12818" max="12818" width="11.42578125" style="3"/>
    <col min="12819" max="12819" width="14.5703125" style="3" customWidth="1"/>
    <col min="12820" max="13056" width="11.42578125" style="3"/>
    <col min="13057" max="13057" width="40" style="3" customWidth="1"/>
    <col min="13058" max="13058" width="23.7109375" style="3" customWidth="1"/>
    <col min="13059" max="13059" width="18.28515625" style="3" customWidth="1"/>
    <col min="13060" max="13060" width="13" style="3" bestFit="1" customWidth="1"/>
    <col min="13061" max="13063" width="14" style="3" bestFit="1" customWidth="1"/>
    <col min="13064" max="13064" width="17.5703125" style="3" bestFit="1" customWidth="1"/>
    <col min="13065" max="13065" width="11.42578125" style="3" bestFit="1" customWidth="1"/>
    <col min="13066" max="13066" width="10.42578125" style="3" bestFit="1" customWidth="1"/>
    <col min="13067" max="13068" width="9.42578125" style="3" bestFit="1" customWidth="1"/>
    <col min="13069" max="13069" width="8.5703125" style="3" bestFit="1" customWidth="1"/>
    <col min="13070" max="13071" width="13" style="3" bestFit="1" customWidth="1"/>
    <col min="13072" max="13072" width="11.42578125" style="3" bestFit="1" customWidth="1"/>
    <col min="13073" max="13073" width="14" style="3" bestFit="1" customWidth="1"/>
    <col min="13074" max="13074" width="11.42578125" style="3"/>
    <col min="13075" max="13075" width="14.5703125" style="3" customWidth="1"/>
    <col min="13076" max="13312" width="11.42578125" style="3"/>
    <col min="13313" max="13313" width="40" style="3" customWidth="1"/>
    <col min="13314" max="13314" width="23.7109375" style="3" customWidth="1"/>
    <col min="13315" max="13315" width="18.28515625" style="3" customWidth="1"/>
    <col min="13316" max="13316" width="13" style="3" bestFit="1" customWidth="1"/>
    <col min="13317" max="13319" width="14" style="3" bestFit="1" customWidth="1"/>
    <col min="13320" max="13320" width="17.5703125" style="3" bestFit="1" customWidth="1"/>
    <col min="13321" max="13321" width="11.42578125" style="3" bestFit="1" customWidth="1"/>
    <col min="13322" max="13322" width="10.42578125" style="3" bestFit="1" customWidth="1"/>
    <col min="13323" max="13324" width="9.42578125" style="3" bestFit="1" customWidth="1"/>
    <col min="13325" max="13325" width="8.5703125" style="3" bestFit="1" customWidth="1"/>
    <col min="13326" max="13327" width="13" style="3" bestFit="1" customWidth="1"/>
    <col min="13328" max="13328" width="11.42578125" style="3" bestFit="1" customWidth="1"/>
    <col min="13329" max="13329" width="14" style="3" bestFit="1" customWidth="1"/>
    <col min="13330" max="13330" width="11.42578125" style="3"/>
    <col min="13331" max="13331" width="14.5703125" style="3" customWidth="1"/>
    <col min="13332" max="13568" width="11.42578125" style="3"/>
    <col min="13569" max="13569" width="40" style="3" customWidth="1"/>
    <col min="13570" max="13570" width="23.7109375" style="3" customWidth="1"/>
    <col min="13571" max="13571" width="18.28515625" style="3" customWidth="1"/>
    <col min="13572" max="13572" width="13" style="3" bestFit="1" customWidth="1"/>
    <col min="13573" max="13575" width="14" style="3" bestFit="1" customWidth="1"/>
    <col min="13576" max="13576" width="17.5703125" style="3" bestFit="1" customWidth="1"/>
    <col min="13577" max="13577" width="11.42578125" style="3" bestFit="1" customWidth="1"/>
    <col min="13578" max="13578" width="10.42578125" style="3" bestFit="1" customWidth="1"/>
    <col min="13579" max="13580" width="9.42578125" style="3" bestFit="1" customWidth="1"/>
    <col min="13581" max="13581" width="8.5703125" style="3" bestFit="1" customWidth="1"/>
    <col min="13582" max="13583" width="13" style="3" bestFit="1" customWidth="1"/>
    <col min="13584" max="13584" width="11.42578125" style="3" bestFit="1" customWidth="1"/>
    <col min="13585" max="13585" width="14" style="3" bestFit="1" customWidth="1"/>
    <col min="13586" max="13586" width="11.42578125" style="3"/>
    <col min="13587" max="13587" width="14.5703125" style="3" customWidth="1"/>
    <col min="13588" max="13824" width="11.42578125" style="3"/>
    <col min="13825" max="13825" width="40" style="3" customWidth="1"/>
    <col min="13826" max="13826" width="23.7109375" style="3" customWidth="1"/>
    <col min="13827" max="13827" width="18.28515625" style="3" customWidth="1"/>
    <col min="13828" max="13828" width="13" style="3" bestFit="1" customWidth="1"/>
    <col min="13829" max="13831" width="14" style="3" bestFit="1" customWidth="1"/>
    <col min="13832" max="13832" width="17.5703125" style="3" bestFit="1" customWidth="1"/>
    <col min="13833" max="13833" width="11.42578125" style="3" bestFit="1" customWidth="1"/>
    <col min="13834" max="13834" width="10.42578125" style="3" bestFit="1" customWidth="1"/>
    <col min="13835" max="13836" width="9.42578125" style="3" bestFit="1" customWidth="1"/>
    <col min="13837" max="13837" width="8.5703125" style="3" bestFit="1" customWidth="1"/>
    <col min="13838" max="13839" width="13" style="3" bestFit="1" customWidth="1"/>
    <col min="13840" max="13840" width="11.42578125" style="3" bestFit="1" customWidth="1"/>
    <col min="13841" max="13841" width="14" style="3" bestFit="1" customWidth="1"/>
    <col min="13842" max="13842" width="11.42578125" style="3"/>
    <col min="13843" max="13843" width="14.5703125" style="3" customWidth="1"/>
    <col min="13844" max="14080" width="11.42578125" style="3"/>
    <col min="14081" max="14081" width="40" style="3" customWidth="1"/>
    <col min="14082" max="14082" width="23.7109375" style="3" customWidth="1"/>
    <col min="14083" max="14083" width="18.28515625" style="3" customWidth="1"/>
    <col min="14084" max="14084" width="13" style="3" bestFit="1" customWidth="1"/>
    <col min="14085" max="14087" width="14" style="3" bestFit="1" customWidth="1"/>
    <col min="14088" max="14088" width="17.5703125" style="3" bestFit="1" customWidth="1"/>
    <col min="14089" max="14089" width="11.42578125" style="3" bestFit="1" customWidth="1"/>
    <col min="14090" max="14090" width="10.42578125" style="3" bestFit="1" customWidth="1"/>
    <col min="14091" max="14092" width="9.42578125" style="3" bestFit="1" customWidth="1"/>
    <col min="14093" max="14093" width="8.5703125" style="3" bestFit="1" customWidth="1"/>
    <col min="14094" max="14095" width="13" style="3" bestFit="1" customWidth="1"/>
    <col min="14096" max="14096" width="11.42578125" style="3" bestFit="1" customWidth="1"/>
    <col min="14097" max="14097" width="14" style="3" bestFit="1" customWidth="1"/>
    <col min="14098" max="14098" width="11.42578125" style="3"/>
    <col min="14099" max="14099" width="14.5703125" style="3" customWidth="1"/>
    <col min="14100" max="14336" width="11.42578125" style="3"/>
    <col min="14337" max="14337" width="40" style="3" customWidth="1"/>
    <col min="14338" max="14338" width="23.7109375" style="3" customWidth="1"/>
    <col min="14339" max="14339" width="18.28515625" style="3" customWidth="1"/>
    <col min="14340" max="14340" width="13" style="3" bestFit="1" customWidth="1"/>
    <col min="14341" max="14343" width="14" style="3" bestFit="1" customWidth="1"/>
    <col min="14344" max="14344" width="17.5703125" style="3" bestFit="1" customWidth="1"/>
    <col min="14345" max="14345" width="11.42578125" style="3" bestFit="1" customWidth="1"/>
    <col min="14346" max="14346" width="10.42578125" style="3" bestFit="1" customWidth="1"/>
    <col min="14347" max="14348" width="9.42578125" style="3" bestFit="1" customWidth="1"/>
    <col min="14349" max="14349" width="8.5703125" style="3" bestFit="1" customWidth="1"/>
    <col min="14350" max="14351" width="13" style="3" bestFit="1" customWidth="1"/>
    <col min="14352" max="14352" width="11.42578125" style="3" bestFit="1" customWidth="1"/>
    <col min="14353" max="14353" width="14" style="3" bestFit="1" customWidth="1"/>
    <col min="14354" max="14354" width="11.42578125" style="3"/>
    <col min="14355" max="14355" width="14.5703125" style="3" customWidth="1"/>
    <col min="14356" max="14592" width="11.42578125" style="3"/>
    <col min="14593" max="14593" width="40" style="3" customWidth="1"/>
    <col min="14594" max="14594" width="23.7109375" style="3" customWidth="1"/>
    <col min="14595" max="14595" width="18.28515625" style="3" customWidth="1"/>
    <col min="14596" max="14596" width="13" style="3" bestFit="1" customWidth="1"/>
    <col min="14597" max="14599" width="14" style="3" bestFit="1" customWidth="1"/>
    <col min="14600" max="14600" width="17.5703125" style="3" bestFit="1" customWidth="1"/>
    <col min="14601" max="14601" width="11.42578125" style="3" bestFit="1" customWidth="1"/>
    <col min="14602" max="14602" width="10.42578125" style="3" bestFit="1" customWidth="1"/>
    <col min="14603" max="14604" width="9.42578125" style="3" bestFit="1" customWidth="1"/>
    <col min="14605" max="14605" width="8.5703125" style="3" bestFit="1" customWidth="1"/>
    <col min="14606" max="14607" width="13" style="3" bestFit="1" customWidth="1"/>
    <col min="14608" max="14608" width="11.42578125" style="3" bestFit="1" customWidth="1"/>
    <col min="14609" max="14609" width="14" style="3" bestFit="1" customWidth="1"/>
    <col min="14610" max="14610" width="11.42578125" style="3"/>
    <col min="14611" max="14611" width="14.5703125" style="3" customWidth="1"/>
    <col min="14612" max="14848" width="11.42578125" style="3"/>
    <col min="14849" max="14849" width="40" style="3" customWidth="1"/>
    <col min="14850" max="14850" width="23.7109375" style="3" customWidth="1"/>
    <col min="14851" max="14851" width="18.28515625" style="3" customWidth="1"/>
    <col min="14852" max="14852" width="13" style="3" bestFit="1" customWidth="1"/>
    <col min="14853" max="14855" width="14" style="3" bestFit="1" customWidth="1"/>
    <col min="14856" max="14856" width="17.5703125" style="3" bestFit="1" customWidth="1"/>
    <col min="14857" max="14857" width="11.42578125" style="3" bestFit="1" customWidth="1"/>
    <col min="14858" max="14858" width="10.42578125" style="3" bestFit="1" customWidth="1"/>
    <col min="14859" max="14860" width="9.42578125" style="3" bestFit="1" customWidth="1"/>
    <col min="14861" max="14861" width="8.5703125" style="3" bestFit="1" customWidth="1"/>
    <col min="14862" max="14863" width="13" style="3" bestFit="1" customWidth="1"/>
    <col min="14864" max="14864" width="11.42578125" style="3" bestFit="1" customWidth="1"/>
    <col min="14865" max="14865" width="14" style="3" bestFit="1" customWidth="1"/>
    <col min="14866" max="14866" width="11.42578125" style="3"/>
    <col min="14867" max="14867" width="14.5703125" style="3" customWidth="1"/>
    <col min="14868" max="15104" width="11.42578125" style="3"/>
    <col min="15105" max="15105" width="40" style="3" customWidth="1"/>
    <col min="15106" max="15106" width="23.7109375" style="3" customWidth="1"/>
    <col min="15107" max="15107" width="18.28515625" style="3" customWidth="1"/>
    <col min="15108" max="15108" width="13" style="3" bestFit="1" customWidth="1"/>
    <col min="15109" max="15111" width="14" style="3" bestFit="1" customWidth="1"/>
    <col min="15112" max="15112" width="17.5703125" style="3" bestFit="1" customWidth="1"/>
    <col min="15113" max="15113" width="11.42578125" style="3" bestFit="1" customWidth="1"/>
    <col min="15114" max="15114" width="10.42578125" style="3" bestFit="1" customWidth="1"/>
    <col min="15115" max="15116" width="9.42578125" style="3" bestFit="1" customWidth="1"/>
    <col min="15117" max="15117" width="8.5703125" style="3" bestFit="1" customWidth="1"/>
    <col min="15118" max="15119" width="13" style="3" bestFit="1" customWidth="1"/>
    <col min="15120" max="15120" width="11.42578125" style="3" bestFit="1" customWidth="1"/>
    <col min="15121" max="15121" width="14" style="3" bestFit="1" customWidth="1"/>
    <col min="15122" max="15122" width="11.42578125" style="3"/>
    <col min="15123" max="15123" width="14.5703125" style="3" customWidth="1"/>
    <col min="15124" max="15360" width="11.42578125" style="3"/>
    <col min="15361" max="15361" width="40" style="3" customWidth="1"/>
    <col min="15362" max="15362" width="23.7109375" style="3" customWidth="1"/>
    <col min="15363" max="15363" width="18.28515625" style="3" customWidth="1"/>
    <col min="15364" max="15364" width="13" style="3" bestFit="1" customWidth="1"/>
    <col min="15365" max="15367" width="14" style="3" bestFit="1" customWidth="1"/>
    <col min="15368" max="15368" width="17.5703125" style="3" bestFit="1" customWidth="1"/>
    <col min="15369" max="15369" width="11.42578125" style="3" bestFit="1" customWidth="1"/>
    <col min="15370" max="15370" width="10.42578125" style="3" bestFit="1" customWidth="1"/>
    <col min="15371" max="15372" width="9.42578125" style="3" bestFit="1" customWidth="1"/>
    <col min="15373" max="15373" width="8.5703125" style="3" bestFit="1" customWidth="1"/>
    <col min="15374" max="15375" width="13" style="3" bestFit="1" customWidth="1"/>
    <col min="15376" max="15376" width="11.42578125" style="3" bestFit="1" customWidth="1"/>
    <col min="15377" max="15377" width="14" style="3" bestFit="1" customWidth="1"/>
    <col min="15378" max="15378" width="11.42578125" style="3"/>
    <col min="15379" max="15379" width="14.5703125" style="3" customWidth="1"/>
    <col min="15380" max="15616" width="11.42578125" style="3"/>
    <col min="15617" max="15617" width="40" style="3" customWidth="1"/>
    <col min="15618" max="15618" width="23.7109375" style="3" customWidth="1"/>
    <col min="15619" max="15619" width="18.28515625" style="3" customWidth="1"/>
    <col min="15620" max="15620" width="13" style="3" bestFit="1" customWidth="1"/>
    <col min="15621" max="15623" width="14" style="3" bestFit="1" customWidth="1"/>
    <col min="15624" max="15624" width="17.5703125" style="3" bestFit="1" customWidth="1"/>
    <col min="15625" max="15625" width="11.42578125" style="3" bestFit="1" customWidth="1"/>
    <col min="15626" max="15626" width="10.42578125" style="3" bestFit="1" customWidth="1"/>
    <col min="15627" max="15628" width="9.42578125" style="3" bestFit="1" customWidth="1"/>
    <col min="15629" max="15629" width="8.5703125" style="3" bestFit="1" customWidth="1"/>
    <col min="15630" max="15631" width="13" style="3" bestFit="1" customWidth="1"/>
    <col min="15632" max="15632" width="11.42578125" style="3" bestFit="1" customWidth="1"/>
    <col min="15633" max="15633" width="14" style="3" bestFit="1" customWidth="1"/>
    <col min="15634" max="15634" width="11.42578125" style="3"/>
    <col min="15635" max="15635" width="14.5703125" style="3" customWidth="1"/>
    <col min="15636" max="15872" width="11.42578125" style="3"/>
    <col min="15873" max="15873" width="40" style="3" customWidth="1"/>
    <col min="15874" max="15874" width="23.7109375" style="3" customWidth="1"/>
    <col min="15875" max="15875" width="18.28515625" style="3" customWidth="1"/>
    <col min="15876" max="15876" width="13" style="3" bestFit="1" customWidth="1"/>
    <col min="15877" max="15879" width="14" style="3" bestFit="1" customWidth="1"/>
    <col min="15880" max="15880" width="17.5703125" style="3" bestFit="1" customWidth="1"/>
    <col min="15881" max="15881" width="11.42578125" style="3" bestFit="1" customWidth="1"/>
    <col min="15882" max="15882" width="10.42578125" style="3" bestFit="1" customWidth="1"/>
    <col min="15883" max="15884" width="9.42578125" style="3" bestFit="1" customWidth="1"/>
    <col min="15885" max="15885" width="8.5703125" style="3" bestFit="1" customWidth="1"/>
    <col min="15886" max="15887" width="13" style="3" bestFit="1" customWidth="1"/>
    <col min="15888" max="15888" width="11.42578125" style="3" bestFit="1" customWidth="1"/>
    <col min="15889" max="15889" width="14" style="3" bestFit="1" customWidth="1"/>
    <col min="15890" max="15890" width="11.42578125" style="3"/>
    <col min="15891" max="15891" width="14.5703125" style="3" customWidth="1"/>
    <col min="15892" max="16128" width="11.42578125" style="3"/>
    <col min="16129" max="16129" width="40" style="3" customWidth="1"/>
    <col min="16130" max="16130" width="23.7109375" style="3" customWidth="1"/>
    <col min="16131" max="16131" width="18.28515625" style="3" customWidth="1"/>
    <col min="16132" max="16132" width="13" style="3" bestFit="1" customWidth="1"/>
    <col min="16133" max="16135" width="14" style="3" bestFit="1" customWidth="1"/>
    <col min="16136" max="16136" width="17.5703125" style="3" bestFit="1" customWidth="1"/>
    <col min="16137" max="16137" width="11.42578125" style="3" bestFit="1" customWidth="1"/>
    <col min="16138" max="16138" width="10.42578125" style="3" bestFit="1" customWidth="1"/>
    <col min="16139" max="16140" width="9.42578125" style="3" bestFit="1" customWidth="1"/>
    <col min="16141" max="16141" width="8.5703125" style="3" bestFit="1" customWidth="1"/>
    <col min="16142" max="16143" width="13" style="3" bestFit="1" customWidth="1"/>
    <col min="16144" max="16144" width="11.42578125" style="3" bestFit="1" customWidth="1"/>
    <col min="16145" max="16145" width="14" style="3" bestFit="1" customWidth="1"/>
    <col min="16146" max="16146" width="11.42578125" style="3"/>
    <col min="16147" max="16147" width="14.5703125" style="3" customWidth="1"/>
    <col min="16148" max="16384" width="11.42578125" style="3"/>
  </cols>
  <sheetData>
    <row r="1" spans="1:17" x14ac:dyDescent="0.25">
      <c r="A1" s="154" t="s">
        <v>123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</row>
    <row r="2" spans="1:17" x14ac:dyDescent="0.25">
      <c r="A2" s="154" t="s">
        <v>266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</row>
    <row r="3" spans="1:17" x14ac:dyDescent="0.25">
      <c r="A3" s="154" t="s">
        <v>171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</row>
    <row r="4" spans="1:17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</row>
    <row r="5" spans="1:17" ht="16.5" customHeight="1" x14ac:dyDescent="0.25">
      <c r="A5" s="155" t="s">
        <v>85</v>
      </c>
      <c r="B5" s="155" t="s">
        <v>267</v>
      </c>
      <c r="C5" s="155" t="s">
        <v>124</v>
      </c>
      <c r="D5" s="155"/>
      <c r="E5" s="155"/>
      <c r="F5" s="155"/>
      <c r="G5" s="155"/>
      <c r="H5" s="155" t="s">
        <v>125</v>
      </c>
      <c r="I5" s="155"/>
      <c r="J5" s="155"/>
      <c r="K5" s="155"/>
      <c r="L5" s="155"/>
      <c r="M5" s="155"/>
      <c r="N5" s="155"/>
      <c r="O5" s="155"/>
      <c r="P5" s="155"/>
      <c r="Q5" s="155"/>
    </row>
    <row r="6" spans="1:17" s="4" customFormat="1" ht="16.5" customHeight="1" x14ac:dyDescent="0.25">
      <c r="A6" s="155"/>
      <c r="B6" s="155"/>
      <c r="C6" s="107" t="s">
        <v>126</v>
      </c>
      <c r="D6" s="107" t="s">
        <v>127</v>
      </c>
      <c r="E6" s="107" t="s">
        <v>128</v>
      </c>
      <c r="F6" s="107" t="s">
        <v>129</v>
      </c>
      <c r="G6" s="107" t="s">
        <v>130</v>
      </c>
      <c r="H6" s="107" t="s">
        <v>131</v>
      </c>
      <c r="I6" s="107" t="s">
        <v>63</v>
      </c>
      <c r="J6" s="107" t="s">
        <v>5</v>
      </c>
      <c r="K6" s="107" t="s">
        <v>3</v>
      </c>
      <c r="L6" s="107" t="s">
        <v>132</v>
      </c>
      <c r="M6" s="107" t="s">
        <v>133</v>
      </c>
      <c r="N6" s="107" t="s">
        <v>134</v>
      </c>
      <c r="O6" s="107" t="s">
        <v>135</v>
      </c>
      <c r="P6" s="107" t="s">
        <v>136</v>
      </c>
      <c r="Q6" s="107" t="s">
        <v>130</v>
      </c>
    </row>
    <row r="7" spans="1:17" ht="16.5" customHeight="1" x14ac:dyDescent="0.25">
      <c r="A7" s="11" t="s">
        <v>137</v>
      </c>
      <c r="B7" s="12">
        <f>+B8+B14+B17+B32+B34+B37</f>
        <v>39211395.023174062</v>
      </c>
      <c r="C7" s="12">
        <f t="shared" ref="C7:Q7" si="0">+C8+C14+C17+C32+C34+C37</f>
        <v>2432392.9320473997</v>
      </c>
      <c r="D7" s="12">
        <f t="shared" si="0"/>
        <v>882258.84594999999</v>
      </c>
      <c r="E7" s="12">
        <f t="shared" si="0"/>
        <v>7736990.8734366652</v>
      </c>
      <c r="F7" s="12">
        <f t="shared" si="0"/>
        <v>14118663.411</v>
      </c>
      <c r="G7" s="12">
        <f t="shared" si="0"/>
        <v>25170306.062434074</v>
      </c>
      <c r="H7" s="12">
        <f t="shared" si="0"/>
        <v>18700.87384</v>
      </c>
      <c r="I7" s="12">
        <f t="shared" si="0"/>
        <v>890855.93350000004</v>
      </c>
      <c r="J7" s="12">
        <f t="shared" si="0"/>
        <v>26299.42945</v>
      </c>
      <c r="K7" s="12">
        <f t="shared" si="0"/>
        <v>1706.2624800000001</v>
      </c>
      <c r="L7" s="12">
        <f t="shared" si="0"/>
        <v>0</v>
      </c>
      <c r="M7" s="12">
        <f t="shared" si="0"/>
        <v>0</v>
      </c>
      <c r="N7" s="12">
        <f t="shared" si="0"/>
        <v>6600061.6895700004</v>
      </c>
      <c r="O7" s="12">
        <f t="shared" si="0"/>
        <v>6259323.6732700001</v>
      </c>
      <c r="P7" s="12">
        <f t="shared" si="0"/>
        <v>244141.09863000002</v>
      </c>
      <c r="Q7" s="12">
        <f t="shared" si="0"/>
        <v>14041088.96074</v>
      </c>
    </row>
    <row r="8" spans="1:17" s="6" customFormat="1" ht="16.5" customHeight="1" x14ac:dyDescent="0.25">
      <c r="A8" s="47" t="s">
        <v>138</v>
      </c>
      <c r="B8" s="82">
        <f>+G8+Q8</f>
        <v>11215025.8774</v>
      </c>
      <c r="C8" s="48">
        <f>SUM(C9:C13)</f>
        <v>213103.53733999998</v>
      </c>
      <c r="D8" s="48">
        <f>SUM(D9:D13)</f>
        <v>157921.83708</v>
      </c>
      <c r="E8" s="48">
        <f>SUM(E9:E13)</f>
        <v>809919.37786999997</v>
      </c>
      <c r="F8" s="48">
        <f>SUM(F9:F13)</f>
        <v>0</v>
      </c>
      <c r="G8" s="48">
        <f>SUM(C8:F8)</f>
        <v>1180944.75229</v>
      </c>
      <c r="H8" s="48">
        <f>SUM(H9:H13)</f>
        <v>18700.87384</v>
      </c>
      <c r="I8" s="48">
        <f t="shared" ref="I8:Q8" si="1">SUM(I9:I13)</f>
        <v>890855.93350000004</v>
      </c>
      <c r="J8" s="48">
        <f t="shared" si="1"/>
        <v>0</v>
      </c>
      <c r="K8" s="48">
        <f t="shared" si="1"/>
        <v>1706.2624800000001</v>
      </c>
      <c r="L8" s="48">
        <f t="shared" si="1"/>
        <v>0</v>
      </c>
      <c r="M8" s="48">
        <f t="shared" si="1"/>
        <v>0</v>
      </c>
      <c r="N8" s="48">
        <f t="shared" si="1"/>
        <v>4702241.2876200005</v>
      </c>
      <c r="O8" s="48">
        <f t="shared" si="1"/>
        <v>4408074.8701400002</v>
      </c>
      <c r="P8" s="48">
        <f t="shared" si="1"/>
        <v>12501.89753</v>
      </c>
      <c r="Q8" s="48">
        <f t="shared" si="1"/>
        <v>10034081.12511</v>
      </c>
    </row>
    <row r="9" spans="1:17" s="49" customFormat="1" ht="16.5" customHeight="1" x14ac:dyDescent="0.25">
      <c r="A9" s="49" t="s">
        <v>139</v>
      </c>
      <c r="B9" s="109">
        <f>+G9+Q9</f>
        <v>1145409.2452199999</v>
      </c>
      <c r="C9" s="50">
        <f>5310.28648+1533.10079</f>
        <v>6843.3872699999993</v>
      </c>
      <c r="D9" s="50">
        <v>141926.02267999999</v>
      </c>
      <c r="E9" s="50">
        <v>0</v>
      </c>
      <c r="F9" s="50">
        <v>0</v>
      </c>
      <c r="G9" s="50">
        <f t="shared" ref="G9:G49" si="2">SUM(C9:F9)</f>
        <v>148769.40995</v>
      </c>
      <c r="H9" s="50">
        <v>0</v>
      </c>
      <c r="I9" s="50">
        <v>0</v>
      </c>
      <c r="J9" s="50">
        <v>0</v>
      </c>
      <c r="K9" s="50">
        <v>1706.2624800000001</v>
      </c>
      <c r="L9" s="50">
        <v>0</v>
      </c>
      <c r="M9" s="50">
        <v>0</v>
      </c>
      <c r="N9" s="50">
        <v>0</v>
      </c>
      <c r="O9" s="81">
        <v>994933.57279000001</v>
      </c>
      <c r="P9" s="50">
        <v>0</v>
      </c>
      <c r="Q9" s="50">
        <f t="shared" ref="Q9:Q49" si="3">SUM(H9:P9)</f>
        <v>996639.83527000004</v>
      </c>
    </row>
    <row r="10" spans="1:17" s="52" customFormat="1" ht="16.5" customHeight="1" x14ac:dyDescent="0.25">
      <c r="A10" s="52" t="s">
        <v>140</v>
      </c>
      <c r="B10" s="50">
        <f t="shared" ref="B10:B48" si="4">+G10+Q10</f>
        <v>5399526.4000500003</v>
      </c>
      <c r="C10" s="50">
        <v>195730.13050999999</v>
      </c>
      <c r="D10" s="50">
        <v>15995.814399999999</v>
      </c>
      <c r="E10" s="50">
        <v>482097.15564999997</v>
      </c>
      <c r="F10" s="50">
        <v>0</v>
      </c>
      <c r="G10" s="50">
        <f t="shared" si="2"/>
        <v>693823.10055999993</v>
      </c>
      <c r="H10" s="50">
        <v>0</v>
      </c>
      <c r="I10" s="50">
        <v>0</v>
      </c>
      <c r="J10" s="50">
        <v>0</v>
      </c>
      <c r="K10" s="50">
        <v>0</v>
      </c>
      <c r="L10" s="50">
        <v>0</v>
      </c>
      <c r="M10" s="50">
        <v>0</v>
      </c>
      <c r="N10" s="50">
        <f>4699474.08604+2767.2015800001</f>
        <v>4702241.2876200005</v>
      </c>
      <c r="O10" s="50">
        <v>0</v>
      </c>
      <c r="P10" s="50">
        <v>3462.0118699999998</v>
      </c>
      <c r="Q10" s="50">
        <f t="shared" si="3"/>
        <v>4705703.2994900001</v>
      </c>
    </row>
    <row r="11" spans="1:17" s="49" customFormat="1" ht="16.5" customHeight="1" x14ac:dyDescent="0.25">
      <c r="A11" s="49" t="s">
        <v>141</v>
      </c>
      <c r="B11" s="50">
        <f t="shared" si="4"/>
        <v>3413141.2973500001</v>
      </c>
      <c r="C11" s="50">
        <v>0</v>
      </c>
      <c r="D11" s="50">
        <v>0</v>
      </c>
      <c r="E11" s="50">
        <v>0</v>
      </c>
      <c r="F11" s="50">
        <v>0</v>
      </c>
      <c r="G11" s="50">
        <f t="shared" si="2"/>
        <v>0</v>
      </c>
      <c r="H11" s="50">
        <v>0</v>
      </c>
      <c r="I11" s="50">
        <v>0</v>
      </c>
      <c r="J11" s="50">
        <v>0</v>
      </c>
      <c r="K11" s="50">
        <v>0</v>
      </c>
      <c r="L11" s="50">
        <v>0</v>
      </c>
      <c r="M11" s="50">
        <v>0</v>
      </c>
      <c r="N11" s="50">
        <v>0</v>
      </c>
      <c r="O11" s="50">
        <v>3413141.2973500001</v>
      </c>
      <c r="P11" s="50">
        <v>0</v>
      </c>
      <c r="Q11" s="50">
        <f t="shared" si="3"/>
        <v>3413141.2973500001</v>
      </c>
    </row>
    <row r="12" spans="1:17" s="49" customFormat="1" ht="16.5" customHeight="1" x14ac:dyDescent="0.25">
      <c r="A12" s="49" t="s">
        <v>142</v>
      </c>
      <c r="B12" s="50">
        <f t="shared" si="4"/>
        <v>890855.93350000004</v>
      </c>
      <c r="C12" s="81">
        <v>0</v>
      </c>
      <c r="D12" s="50">
        <v>0</v>
      </c>
      <c r="E12" s="50">
        <v>0</v>
      </c>
      <c r="F12" s="50">
        <v>0</v>
      </c>
      <c r="G12" s="50">
        <f t="shared" si="2"/>
        <v>0</v>
      </c>
      <c r="H12" s="50">
        <v>0</v>
      </c>
      <c r="I12" s="50">
        <v>890855.93350000004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50">
        <v>0</v>
      </c>
      <c r="P12" s="50"/>
      <c r="Q12" s="50">
        <f t="shared" si="3"/>
        <v>890855.93350000004</v>
      </c>
    </row>
    <row r="13" spans="1:17" s="49" customFormat="1" ht="16.5" customHeight="1" x14ac:dyDescent="0.25">
      <c r="A13" s="49" t="s">
        <v>235</v>
      </c>
      <c r="B13" s="109">
        <f t="shared" si="4"/>
        <v>366093.00127999997</v>
      </c>
      <c r="C13" s="50">
        <v>10530.019560000001</v>
      </c>
      <c r="D13" s="50">
        <v>0</v>
      </c>
      <c r="E13" s="50">
        <v>327822.22222</v>
      </c>
      <c r="F13" s="50">
        <v>0</v>
      </c>
      <c r="G13" s="50">
        <f t="shared" si="2"/>
        <v>338352.24177999998</v>
      </c>
      <c r="H13" s="50">
        <v>18700.87384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50">
        <v>0</v>
      </c>
      <c r="P13" s="50">
        <v>9039.8856599999999</v>
      </c>
      <c r="Q13" s="50">
        <f t="shared" si="3"/>
        <v>27740.7595</v>
      </c>
    </row>
    <row r="14" spans="1:17" s="7" customFormat="1" ht="16.5" customHeight="1" x14ac:dyDescent="0.25">
      <c r="A14" s="47" t="s">
        <v>143</v>
      </c>
      <c r="B14" s="82">
        <f t="shared" si="4"/>
        <v>6581598.9552999996</v>
      </c>
      <c r="C14" s="48">
        <f>SUM(C15:C16)</f>
        <v>672070.13391000009</v>
      </c>
      <c r="D14" s="48">
        <f>SUM(D15:D16)</f>
        <v>50421.102200000001</v>
      </c>
      <c r="E14" s="48">
        <f>SUM(E15:E16)</f>
        <v>4707616.7692899993</v>
      </c>
      <c r="F14" s="48">
        <f>SUM(F15:F16)</f>
        <v>0</v>
      </c>
      <c r="G14" s="48">
        <f t="shared" si="2"/>
        <v>5430108.0053999992</v>
      </c>
      <c r="H14" s="48">
        <f t="shared" ref="H14:Q14" si="5">SUM(H15:H16)</f>
        <v>0</v>
      </c>
      <c r="I14" s="48">
        <f t="shared" si="5"/>
        <v>0</v>
      </c>
      <c r="J14" s="48">
        <f t="shared" si="5"/>
        <v>5000</v>
      </c>
      <c r="K14" s="48">
        <f t="shared" si="5"/>
        <v>0</v>
      </c>
      <c r="L14" s="48">
        <f t="shared" si="5"/>
        <v>0</v>
      </c>
      <c r="M14" s="48">
        <f t="shared" si="5"/>
        <v>0</v>
      </c>
      <c r="N14" s="48">
        <f t="shared" si="5"/>
        <v>0</v>
      </c>
      <c r="O14" s="48">
        <f t="shared" si="5"/>
        <v>1037336.91938</v>
      </c>
      <c r="P14" s="48">
        <f t="shared" si="5"/>
        <v>109154.03052</v>
      </c>
      <c r="Q14" s="48">
        <f t="shared" si="5"/>
        <v>1151490.9498999999</v>
      </c>
    </row>
    <row r="15" spans="1:17" s="49" customFormat="1" ht="16.5" customHeight="1" x14ac:dyDescent="0.25">
      <c r="A15" s="49" t="s">
        <v>144</v>
      </c>
      <c r="B15" s="50">
        <f>+G15+Q15</f>
        <v>6556415.71416</v>
      </c>
      <c r="C15" s="50">
        <f>6634.8+659392.73909</f>
        <v>666027.53909000009</v>
      </c>
      <c r="D15" s="50">
        <v>46330.29148</v>
      </c>
      <c r="E15" s="50">
        <v>4707616.7684699995</v>
      </c>
      <c r="F15" s="50">
        <v>0</v>
      </c>
      <c r="G15" s="50">
        <f t="shared" si="2"/>
        <v>5419974.5990399998</v>
      </c>
      <c r="H15" s="50">
        <v>0</v>
      </c>
      <c r="I15" s="50">
        <v>0</v>
      </c>
      <c r="J15" s="50">
        <v>5000</v>
      </c>
      <c r="K15" s="50">
        <v>0</v>
      </c>
      <c r="L15" s="50">
        <v>0</v>
      </c>
      <c r="M15" s="50">
        <v>0</v>
      </c>
      <c r="N15" s="50">
        <v>0</v>
      </c>
      <c r="O15" s="50">
        <v>1026431.12278</v>
      </c>
      <c r="P15" s="50">
        <v>105009.99234</v>
      </c>
      <c r="Q15" s="50">
        <f>SUM(H15:P15)</f>
        <v>1136441.11512</v>
      </c>
    </row>
    <row r="16" spans="1:17" s="49" customFormat="1" ht="16.5" customHeight="1" x14ac:dyDescent="0.25">
      <c r="A16" s="49" t="s">
        <v>145</v>
      </c>
      <c r="B16" s="109">
        <f t="shared" si="4"/>
        <v>25183.241139999998</v>
      </c>
      <c r="C16" s="50">
        <v>6042.5948200000003</v>
      </c>
      <c r="D16" s="50">
        <v>4090.8107199999999</v>
      </c>
      <c r="E16" s="50">
        <v>8.1999999999999998E-4</v>
      </c>
      <c r="F16" s="50">
        <v>0</v>
      </c>
      <c r="G16" s="50">
        <f t="shared" si="2"/>
        <v>10133.406359999999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50">
        <v>10905.7966</v>
      </c>
      <c r="P16" s="50">
        <f>53.5498+1009.49884+361.60592+1892.43373-0.00056+826.95045</f>
        <v>4144.0381799999996</v>
      </c>
      <c r="Q16" s="50">
        <f t="shared" si="3"/>
        <v>15049.834779999999</v>
      </c>
    </row>
    <row r="17" spans="1:20" s="7" customFormat="1" ht="16.5" customHeight="1" x14ac:dyDescent="0.25">
      <c r="A17" s="47" t="s">
        <v>146</v>
      </c>
      <c r="B17" s="82">
        <f t="shared" si="4"/>
        <v>19792583.614100002</v>
      </c>
      <c r="C17" s="48">
        <f>SUM(C18:C31)</f>
        <v>146935.99</v>
      </c>
      <c r="D17" s="48">
        <f>SUM(D18:D31)</f>
        <v>673915.90666999994</v>
      </c>
      <c r="E17" s="48">
        <f>SUM(E18:E31)</f>
        <v>2050182.9996</v>
      </c>
      <c r="F17" s="48">
        <f>SUM(F18:F31)</f>
        <v>14118663.411</v>
      </c>
      <c r="G17" s="48">
        <f t="shared" si="2"/>
        <v>16989698.307270002</v>
      </c>
      <c r="H17" s="48">
        <f t="shared" ref="H17:Q17" si="6">SUM(H18:H31)</f>
        <v>0</v>
      </c>
      <c r="I17" s="48">
        <f t="shared" si="6"/>
        <v>0</v>
      </c>
      <c r="J17" s="48">
        <f t="shared" si="6"/>
        <v>21299.42945</v>
      </c>
      <c r="K17" s="48">
        <f t="shared" si="6"/>
        <v>0</v>
      </c>
      <c r="L17" s="48">
        <f t="shared" si="6"/>
        <v>0</v>
      </c>
      <c r="M17" s="48">
        <f t="shared" si="6"/>
        <v>0</v>
      </c>
      <c r="N17" s="48">
        <f t="shared" si="6"/>
        <v>1845188.82305</v>
      </c>
      <c r="O17" s="48">
        <f t="shared" si="6"/>
        <v>813911.88375000004</v>
      </c>
      <c r="P17" s="48">
        <f t="shared" si="6"/>
        <v>122485.17058000001</v>
      </c>
      <c r="Q17" s="48">
        <f t="shared" si="6"/>
        <v>2802885.3068300001</v>
      </c>
      <c r="R17" s="71"/>
      <c r="S17" s="71"/>
    </row>
    <row r="18" spans="1:20" s="49" customFormat="1" ht="16.5" customHeight="1" x14ac:dyDescent="0.25">
      <c r="A18" s="49" t="s">
        <v>147</v>
      </c>
      <c r="B18" s="92">
        <f>+G18+Q18</f>
        <v>3153724.2127900003</v>
      </c>
      <c r="C18" s="50">
        <v>146935.99</v>
      </c>
      <c r="D18" s="50">
        <v>216245.91636</v>
      </c>
      <c r="E18" s="50">
        <v>-4.0000000000000002E-4</v>
      </c>
      <c r="F18" s="50">
        <v>0</v>
      </c>
      <c r="G18" s="50">
        <f t="shared" si="2"/>
        <v>363181.90596</v>
      </c>
      <c r="H18" s="50">
        <v>0</v>
      </c>
      <c r="I18" s="50">
        <v>0</v>
      </c>
      <c r="J18" s="50">
        <v>21299.42945</v>
      </c>
      <c r="K18" s="50">
        <v>0</v>
      </c>
      <c r="L18" s="50">
        <v>0</v>
      </c>
      <c r="M18" s="50">
        <v>0</v>
      </c>
      <c r="N18" s="50">
        <v>1845188.82305</v>
      </c>
      <c r="O18" s="50">
        <v>801568.88375000004</v>
      </c>
      <c r="P18" s="50">
        <f>101487+20998.17058</f>
        <v>122485.17058000001</v>
      </c>
      <c r="Q18" s="50">
        <f t="shared" si="3"/>
        <v>2790542.3068300001</v>
      </c>
      <c r="R18" s="81"/>
      <c r="S18" s="81"/>
    </row>
    <row r="19" spans="1:20" s="32" customFormat="1" ht="16.5" customHeight="1" x14ac:dyDescent="0.25">
      <c r="A19" s="32" t="s">
        <v>148</v>
      </c>
      <c r="B19" s="50">
        <f t="shared" si="4"/>
        <v>62526</v>
      </c>
      <c r="C19" s="50">
        <v>0</v>
      </c>
      <c r="D19" s="50">
        <v>0</v>
      </c>
      <c r="E19" s="50">
        <v>50183</v>
      </c>
      <c r="F19" s="50">
        <v>0</v>
      </c>
      <c r="G19" s="50">
        <f t="shared" si="2"/>
        <v>50183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50">
        <v>12343</v>
      </c>
      <c r="P19" s="50">
        <v>0</v>
      </c>
      <c r="Q19" s="50">
        <f t="shared" si="3"/>
        <v>12343</v>
      </c>
      <c r="R19" s="70"/>
    </row>
    <row r="20" spans="1:20" s="32" customFormat="1" ht="16.5" customHeight="1" x14ac:dyDescent="0.25">
      <c r="A20" s="32" t="s">
        <v>149</v>
      </c>
      <c r="B20" s="50">
        <f t="shared" si="4"/>
        <v>419033.41099999996</v>
      </c>
      <c r="C20" s="50">
        <v>0</v>
      </c>
      <c r="D20" s="50">
        <v>0</v>
      </c>
      <c r="E20" s="50">
        <v>0</v>
      </c>
      <c r="F20" s="50">
        <v>419033.41099999996</v>
      </c>
      <c r="G20" s="50">
        <f t="shared" si="2"/>
        <v>419033.41099999996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  <c r="Q20" s="50">
        <f t="shared" si="3"/>
        <v>0</v>
      </c>
      <c r="R20" s="70"/>
      <c r="S20" s="70"/>
    </row>
    <row r="21" spans="1:20" s="32" customFormat="1" x14ac:dyDescent="0.25">
      <c r="A21" s="32" t="s">
        <v>150</v>
      </c>
      <c r="B21" s="50">
        <f t="shared" si="4"/>
        <v>2000000</v>
      </c>
      <c r="C21" s="50">
        <v>0</v>
      </c>
      <c r="D21" s="50">
        <v>0</v>
      </c>
      <c r="E21" s="50">
        <v>2000000</v>
      </c>
      <c r="F21" s="50">
        <v>0</v>
      </c>
      <c r="G21" s="50">
        <f t="shared" si="2"/>
        <v>2000000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  <c r="N21" s="50">
        <v>0</v>
      </c>
      <c r="O21" s="50">
        <v>0</v>
      </c>
      <c r="P21" s="50">
        <v>0</v>
      </c>
      <c r="Q21" s="50">
        <f t="shared" si="3"/>
        <v>0</v>
      </c>
    </row>
    <row r="22" spans="1:20" s="32" customFormat="1" x14ac:dyDescent="0.25">
      <c r="A22" s="32" t="s">
        <v>151</v>
      </c>
      <c r="B22" s="50">
        <f t="shared" si="4"/>
        <v>324630</v>
      </c>
      <c r="C22" s="50">
        <v>0</v>
      </c>
      <c r="D22" s="50">
        <v>0</v>
      </c>
      <c r="E22" s="50">
        <v>0</v>
      </c>
      <c r="F22" s="50">
        <v>324630</v>
      </c>
      <c r="G22" s="50">
        <f t="shared" si="2"/>
        <v>324630</v>
      </c>
      <c r="H22" s="50">
        <v>0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50">
        <v>0</v>
      </c>
      <c r="O22" s="50">
        <v>0</v>
      </c>
      <c r="P22" s="50">
        <v>0</v>
      </c>
      <c r="Q22" s="50">
        <f t="shared" si="3"/>
        <v>0</v>
      </c>
    </row>
    <row r="23" spans="1:20" s="32" customFormat="1" x14ac:dyDescent="0.25">
      <c r="A23" s="32" t="s">
        <v>152</v>
      </c>
      <c r="B23" s="50">
        <f t="shared" si="4"/>
        <v>2000000</v>
      </c>
      <c r="C23" s="50">
        <v>0</v>
      </c>
      <c r="D23" s="50">
        <v>0</v>
      </c>
      <c r="E23" s="50">
        <v>0</v>
      </c>
      <c r="F23" s="50">
        <v>2000000</v>
      </c>
      <c r="G23" s="50">
        <f t="shared" si="2"/>
        <v>2000000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O23" s="50">
        <v>0</v>
      </c>
      <c r="P23" s="50">
        <v>0</v>
      </c>
      <c r="Q23" s="50">
        <f t="shared" si="3"/>
        <v>0</v>
      </c>
    </row>
    <row r="24" spans="1:20" s="32" customFormat="1" x14ac:dyDescent="0.25">
      <c r="A24" s="32" t="s">
        <v>153</v>
      </c>
      <c r="B24" s="50">
        <f t="shared" si="4"/>
        <v>1750000</v>
      </c>
      <c r="C24" s="50">
        <v>0</v>
      </c>
      <c r="D24" s="50">
        <v>0</v>
      </c>
      <c r="E24" s="50">
        <v>0</v>
      </c>
      <c r="F24" s="50">
        <v>1750000</v>
      </c>
      <c r="G24" s="50">
        <f t="shared" si="2"/>
        <v>1750000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0</v>
      </c>
      <c r="O24" s="50">
        <v>0</v>
      </c>
      <c r="P24" s="50">
        <v>0</v>
      </c>
      <c r="Q24" s="50">
        <f t="shared" si="3"/>
        <v>0</v>
      </c>
    </row>
    <row r="25" spans="1:20" s="32" customFormat="1" x14ac:dyDescent="0.25">
      <c r="A25" s="32" t="s">
        <v>154</v>
      </c>
      <c r="B25" s="50">
        <f t="shared" si="4"/>
        <v>157669.99030999999</v>
      </c>
      <c r="C25" s="50">
        <v>0</v>
      </c>
      <c r="D25" s="50">
        <v>157669.99030999999</v>
      </c>
      <c r="E25" s="50">
        <v>0</v>
      </c>
      <c r="F25" s="50">
        <v>0</v>
      </c>
      <c r="G25" s="50">
        <f t="shared" si="2"/>
        <v>157669.99030999999</v>
      </c>
      <c r="H25" s="50">
        <v>0</v>
      </c>
      <c r="I25" s="50">
        <v>0</v>
      </c>
      <c r="J25" s="50">
        <v>0</v>
      </c>
      <c r="K25" s="50">
        <v>0</v>
      </c>
      <c r="L25" s="50">
        <v>0</v>
      </c>
      <c r="M25" s="50">
        <v>0</v>
      </c>
      <c r="N25" s="50">
        <v>0</v>
      </c>
      <c r="O25" s="50">
        <v>0</v>
      </c>
      <c r="P25" s="50">
        <v>0</v>
      </c>
      <c r="Q25" s="50">
        <f t="shared" si="3"/>
        <v>0</v>
      </c>
    </row>
    <row r="26" spans="1:20" s="32" customFormat="1" x14ac:dyDescent="0.25">
      <c r="A26" s="32" t="s">
        <v>155</v>
      </c>
      <c r="B26" s="50">
        <f t="shared" si="4"/>
        <v>1000000</v>
      </c>
      <c r="C26" s="50">
        <v>0</v>
      </c>
      <c r="D26" s="50">
        <v>0</v>
      </c>
      <c r="E26" s="50">
        <v>0</v>
      </c>
      <c r="F26" s="50">
        <v>1000000</v>
      </c>
      <c r="G26" s="50">
        <f t="shared" si="2"/>
        <v>1000000</v>
      </c>
      <c r="H26" s="50">
        <v>0</v>
      </c>
      <c r="I26" s="50"/>
      <c r="J26" s="50">
        <v>0</v>
      </c>
      <c r="K26" s="50">
        <v>0</v>
      </c>
      <c r="L26" s="50">
        <v>0</v>
      </c>
      <c r="M26" s="50">
        <v>0</v>
      </c>
      <c r="N26" s="50">
        <v>0</v>
      </c>
      <c r="O26" s="50">
        <v>0</v>
      </c>
      <c r="P26" s="50">
        <v>0</v>
      </c>
      <c r="Q26" s="50">
        <f t="shared" si="3"/>
        <v>0</v>
      </c>
    </row>
    <row r="27" spans="1:20" s="32" customFormat="1" ht="15" customHeight="1" x14ac:dyDescent="0.25">
      <c r="A27" s="32" t="s">
        <v>156</v>
      </c>
      <c r="B27" s="50">
        <f t="shared" si="4"/>
        <v>1000000</v>
      </c>
      <c r="C27" s="50">
        <v>0</v>
      </c>
      <c r="D27" s="50">
        <v>0</v>
      </c>
      <c r="E27" s="50">
        <v>0</v>
      </c>
      <c r="F27" s="50">
        <v>1000000</v>
      </c>
      <c r="G27" s="50">
        <f t="shared" si="2"/>
        <v>1000000</v>
      </c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50">
        <v>0</v>
      </c>
      <c r="N27" s="50">
        <v>0</v>
      </c>
      <c r="O27" s="50">
        <v>0</v>
      </c>
      <c r="P27" s="50">
        <v>0</v>
      </c>
      <c r="Q27" s="50">
        <f t="shared" si="3"/>
        <v>0</v>
      </c>
    </row>
    <row r="28" spans="1:20" s="32" customFormat="1" ht="15" customHeight="1" x14ac:dyDescent="0.25">
      <c r="A28" s="32" t="s">
        <v>157</v>
      </c>
      <c r="B28" s="50">
        <f t="shared" si="4"/>
        <v>2500000</v>
      </c>
      <c r="C28" s="50">
        <v>0</v>
      </c>
      <c r="D28" s="50">
        <v>0</v>
      </c>
      <c r="E28" s="50">
        <v>0</v>
      </c>
      <c r="F28" s="50">
        <v>2500000</v>
      </c>
      <c r="G28" s="50">
        <f t="shared" si="2"/>
        <v>2500000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50">
        <v>0</v>
      </c>
      <c r="N28" s="50">
        <v>0</v>
      </c>
      <c r="O28" s="50">
        <v>0</v>
      </c>
      <c r="P28" s="50">
        <v>0</v>
      </c>
      <c r="Q28" s="50">
        <f t="shared" si="3"/>
        <v>0</v>
      </c>
    </row>
    <row r="29" spans="1:20" s="32" customFormat="1" x14ac:dyDescent="0.25">
      <c r="A29" s="32" t="s">
        <v>158</v>
      </c>
      <c r="B29" s="50">
        <f t="shared" si="4"/>
        <v>300000</v>
      </c>
      <c r="C29" s="50">
        <v>0</v>
      </c>
      <c r="D29" s="50">
        <v>300000</v>
      </c>
      <c r="E29" s="50">
        <v>0</v>
      </c>
      <c r="F29" s="50">
        <v>0</v>
      </c>
      <c r="G29" s="50">
        <f t="shared" si="2"/>
        <v>300000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0">
        <v>0</v>
      </c>
      <c r="P29" s="50">
        <v>0</v>
      </c>
      <c r="Q29" s="50">
        <f t="shared" si="3"/>
        <v>0</v>
      </c>
    </row>
    <row r="30" spans="1:20" s="32" customFormat="1" x14ac:dyDescent="0.25">
      <c r="A30" s="32" t="s">
        <v>159</v>
      </c>
      <c r="B30" s="50">
        <f t="shared" si="4"/>
        <v>3000000</v>
      </c>
      <c r="C30" s="50">
        <v>0</v>
      </c>
      <c r="D30" s="50">
        <v>0</v>
      </c>
      <c r="E30" s="50">
        <v>0</v>
      </c>
      <c r="F30" s="50">
        <v>3000000</v>
      </c>
      <c r="G30" s="50">
        <f t="shared" si="2"/>
        <v>3000000</v>
      </c>
      <c r="H30" s="50">
        <v>0</v>
      </c>
      <c r="I30" s="50">
        <v>0</v>
      </c>
      <c r="J30" s="50">
        <v>0</v>
      </c>
      <c r="K30" s="50">
        <v>0</v>
      </c>
      <c r="L30" s="50">
        <v>0</v>
      </c>
      <c r="M30" s="50">
        <v>0</v>
      </c>
      <c r="N30" s="50">
        <v>0</v>
      </c>
      <c r="O30" s="50">
        <v>0</v>
      </c>
      <c r="P30" s="50">
        <v>0</v>
      </c>
      <c r="Q30" s="50">
        <f t="shared" si="3"/>
        <v>0</v>
      </c>
    </row>
    <row r="31" spans="1:20" s="32" customFormat="1" x14ac:dyDescent="0.25">
      <c r="A31" s="32" t="s">
        <v>160</v>
      </c>
      <c r="B31" s="50">
        <f t="shared" si="4"/>
        <v>2125000</v>
      </c>
      <c r="C31" s="50">
        <v>0</v>
      </c>
      <c r="D31" s="50">
        <v>0</v>
      </c>
      <c r="E31" s="50">
        <v>0</v>
      </c>
      <c r="F31" s="50">
        <v>2125000</v>
      </c>
      <c r="G31" s="50">
        <f t="shared" si="2"/>
        <v>2125000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  <c r="N31" s="50">
        <v>0</v>
      </c>
      <c r="O31" s="50">
        <v>0</v>
      </c>
      <c r="P31" s="50">
        <v>0</v>
      </c>
      <c r="Q31" s="50">
        <f t="shared" si="3"/>
        <v>0</v>
      </c>
      <c r="S31" s="70"/>
      <c r="T31" s="70"/>
    </row>
    <row r="32" spans="1:20" s="7" customFormat="1" ht="16.5" customHeight="1" x14ac:dyDescent="0.25">
      <c r="A32" s="47" t="s">
        <v>161</v>
      </c>
      <c r="B32" s="82">
        <f>+G32+Q32</f>
        <v>56798.246899999998</v>
      </c>
      <c r="C32" s="82">
        <f t="shared" ref="C32:O32" si="7">SUM(C33)</f>
        <v>4166.6679999999997</v>
      </c>
      <c r="D32" s="82">
        <f t="shared" si="7"/>
        <v>0</v>
      </c>
      <c r="E32" s="82">
        <f t="shared" si="7"/>
        <v>0</v>
      </c>
      <c r="F32" s="82">
        <f t="shared" si="7"/>
        <v>0</v>
      </c>
      <c r="G32" s="82">
        <f t="shared" si="2"/>
        <v>4166.6679999999997</v>
      </c>
      <c r="H32" s="82">
        <f t="shared" si="7"/>
        <v>0</v>
      </c>
      <c r="I32" s="82">
        <f t="shared" si="7"/>
        <v>0</v>
      </c>
      <c r="J32" s="82">
        <f t="shared" si="7"/>
        <v>0</v>
      </c>
      <c r="K32" s="82">
        <f t="shared" si="7"/>
        <v>0</v>
      </c>
      <c r="L32" s="82">
        <f t="shared" si="7"/>
        <v>0</v>
      </c>
      <c r="M32" s="82">
        <f t="shared" si="7"/>
        <v>0</v>
      </c>
      <c r="N32" s="82">
        <f t="shared" si="7"/>
        <v>52631.5789</v>
      </c>
      <c r="O32" s="82">
        <f t="shared" si="7"/>
        <v>0</v>
      </c>
      <c r="P32" s="82">
        <f>SUM(P33)</f>
        <v>0</v>
      </c>
      <c r="Q32" s="82">
        <f>SUM(Q33)</f>
        <v>52631.5789</v>
      </c>
    </row>
    <row r="33" spans="1:20" s="32" customFormat="1" x14ac:dyDescent="0.25">
      <c r="A33" s="32" t="s">
        <v>259</v>
      </c>
      <c r="B33" s="109">
        <f t="shared" si="4"/>
        <v>56798.246899999998</v>
      </c>
      <c r="C33" s="50">
        <v>4166.6679999999997</v>
      </c>
      <c r="D33" s="50">
        <v>0</v>
      </c>
      <c r="E33" s="50">
        <v>0</v>
      </c>
      <c r="F33" s="50">
        <v>0</v>
      </c>
      <c r="G33" s="50">
        <f>SUM(C33:F33)</f>
        <v>4166.6679999999997</v>
      </c>
      <c r="H33" s="50">
        <v>0</v>
      </c>
      <c r="I33" s="50">
        <v>0</v>
      </c>
      <c r="J33" s="50">
        <v>0</v>
      </c>
      <c r="K33" s="50">
        <v>0</v>
      </c>
      <c r="L33" s="50">
        <v>0</v>
      </c>
      <c r="M33" s="50">
        <v>0</v>
      </c>
      <c r="N33" s="50">
        <v>52631.5789</v>
      </c>
      <c r="O33" s="50">
        <v>0</v>
      </c>
      <c r="P33" s="50">
        <v>0</v>
      </c>
      <c r="Q33" s="50">
        <f>SUM(H33:P33)</f>
        <v>52631.5789</v>
      </c>
      <c r="S33" s="70"/>
      <c r="T33" s="70"/>
    </row>
    <row r="34" spans="1:20" s="7" customFormat="1" ht="16.5" customHeight="1" x14ac:dyDescent="0.25">
      <c r="A34" s="47" t="s">
        <v>236</v>
      </c>
      <c r="B34" s="48">
        <f t="shared" si="4"/>
        <v>859857.02321666665</v>
      </c>
      <c r="C34" s="82">
        <f>SUM(C35:C36)</f>
        <v>690585.29654000001</v>
      </c>
      <c r="D34" s="82">
        <f>SUM(D35:D36)</f>
        <v>0</v>
      </c>
      <c r="E34" s="82">
        <f>SUM(E35:E36)</f>
        <v>169271.72667666664</v>
      </c>
      <c r="F34" s="82">
        <f>SUM(F35:F36)</f>
        <v>0</v>
      </c>
      <c r="G34" s="82">
        <f t="shared" si="2"/>
        <v>859857.02321666665</v>
      </c>
      <c r="H34" s="82">
        <f t="shared" ref="H34:P34" si="8">SUM(H35:H36)</f>
        <v>0</v>
      </c>
      <c r="I34" s="82">
        <f t="shared" si="8"/>
        <v>0</v>
      </c>
      <c r="J34" s="82">
        <f t="shared" si="8"/>
        <v>0</v>
      </c>
      <c r="K34" s="82">
        <f t="shared" si="8"/>
        <v>0</v>
      </c>
      <c r="L34" s="82">
        <f t="shared" si="8"/>
        <v>0</v>
      </c>
      <c r="M34" s="82">
        <f t="shared" si="8"/>
        <v>0</v>
      </c>
      <c r="N34" s="82">
        <f t="shared" si="8"/>
        <v>0</v>
      </c>
      <c r="O34" s="82">
        <f t="shared" si="8"/>
        <v>0</v>
      </c>
      <c r="P34" s="82">
        <f t="shared" si="8"/>
        <v>0</v>
      </c>
      <c r="Q34" s="82">
        <f t="shared" si="3"/>
        <v>0</v>
      </c>
    </row>
    <row r="35" spans="1:20" s="32" customFormat="1" ht="30" x14ac:dyDescent="0.25">
      <c r="A35" s="49" t="s">
        <v>260</v>
      </c>
      <c r="B35" s="50">
        <f t="shared" si="4"/>
        <v>690585.29654000001</v>
      </c>
      <c r="C35" s="93">
        <v>690585.29654000001</v>
      </c>
      <c r="D35" s="93">
        <v>0</v>
      </c>
      <c r="E35" s="93">
        <v>0</v>
      </c>
      <c r="F35" s="93">
        <v>0</v>
      </c>
      <c r="G35" s="93">
        <f t="shared" si="2"/>
        <v>690585.29654000001</v>
      </c>
      <c r="H35" s="93">
        <v>0</v>
      </c>
      <c r="I35" s="93">
        <v>0</v>
      </c>
      <c r="J35" s="93">
        <v>0</v>
      </c>
      <c r="K35" s="93">
        <v>0</v>
      </c>
      <c r="L35" s="93">
        <v>0</v>
      </c>
      <c r="M35" s="93">
        <v>0</v>
      </c>
      <c r="N35" s="93">
        <v>0</v>
      </c>
      <c r="O35" s="93">
        <v>0</v>
      </c>
      <c r="P35" s="93">
        <v>0</v>
      </c>
      <c r="Q35" s="93">
        <f t="shared" si="3"/>
        <v>0</v>
      </c>
    </row>
    <row r="36" spans="1:20" s="32" customFormat="1" x14ac:dyDescent="0.25">
      <c r="A36" s="32" t="s">
        <v>261</v>
      </c>
      <c r="B36" s="50">
        <f t="shared" si="4"/>
        <v>169271.72667666664</v>
      </c>
      <c r="C36" s="93">
        <v>0</v>
      </c>
      <c r="D36" s="93">
        <v>0</v>
      </c>
      <c r="E36" s="50">
        <v>169271.72667666664</v>
      </c>
      <c r="F36" s="93">
        <v>0</v>
      </c>
      <c r="G36" s="93">
        <f t="shared" si="2"/>
        <v>169271.72667666664</v>
      </c>
      <c r="H36" s="93">
        <v>0</v>
      </c>
      <c r="I36" s="93">
        <v>0</v>
      </c>
      <c r="J36" s="93">
        <v>0</v>
      </c>
      <c r="K36" s="93">
        <v>0</v>
      </c>
      <c r="L36" s="93">
        <v>0</v>
      </c>
      <c r="M36" s="93">
        <v>0</v>
      </c>
      <c r="N36" s="93">
        <v>0</v>
      </c>
      <c r="O36" s="93">
        <v>0</v>
      </c>
      <c r="P36" s="93">
        <v>0</v>
      </c>
      <c r="Q36" s="93">
        <f t="shared" si="3"/>
        <v>0</v>
      </c>
    </row>
    <row r="37" spans="1:20" s="7" customFormat="1" ht="16.5" customHeight="1" x14ac:dyDescent="0.25">
      <c r="A37" s="47" t="s">
        <v>237</v>
      </c>
      <c r="B37" s="48">
        <f t="shared" si="4"/>
        <v>705531.30625739996</v>
      </c>
      <c r="C37" s="48">
        <f>SUM(C38)</f>
        <v>705531.30625739996</v>
      </c>
      <c r="D37" s="48">
        <f t="shared" ref="D37:P37" si="9">SUM(D38)</f>
        <v>0</v>
      </c>
      <c r="E37" s="48">
        <f t="shared" si="9"/>
        <v>0</v>
      </c>
      <c r="F37" s="48">
        <f t="shared" si="9"/>
        <v>0</v>
      </c>
      <c r="G37" s="48">
        <f t="shared" si="2"/>
        <v>705531.30625739996</v>
      </c>
      <c r="H37" s="48">
        <f t="shared" si="9"/>
        <v>0</v>
      </c>
      <c r="I37" s="48">
        <f t="shared" si="9"/>
        <v>0</v>
      </c>
      <c r="J37" s="48">
        <f t="shared" si="9"/>
        <v>0</v>
      </c>
      <c r="K37" s="48">
        <f t="shared" si="9"/>
        <v>0</v>
      </c>
      <c r="L37" s="48">
        <f t="shared" si="9"/>
        <v>0</v>
      </c>
      <c r="M37" s="48">
        <f t="shared" si="9"/>
        <v>0</v>
      </c>
      <c r="N37" s="48">
        <f t="shared" si="9"/>
        <v>0</v>
      </c>
      <c r="O37" s="48">
        <f t="shared" si="9"/>
        <v>0</v>
      </c>
      <c r="P37" s="48">
        <f t="shared" si="9"/>
        <v>0</v>
      </c>
      <c r="Q37" s="82">
        <f t="shared" si="3"/>
        <v>0</v>
      </c>
    </row>
    <row r="38" spans="1:20" s="32" customFormat="1" ht="33" customHeight="1" x14ac:dyDescent="0.25">
      <c r="A38" s="32" t="s">
        <v>262</v>
      </c>
      <c r="B38" s="50">
        <f t="shared" si="4"/>
        <v>705531.30625739996</v>
      </c>
      <c r="C38" s="81">
        <v>705531.30625739996</v>
      </c>
      <c r="D38" s="81">
        <v>0</v>
      </c>
      <c r="E38" s="81">
        <v>0</v>
      </c>
      <c r="F38" s="81">
        <v>0</v>
      </c>
      <c r="G38" s="93">
        <f t="shared" si="2"/>
        <v>705531.30625739996</v>
      </c>
      <c r="H38" s="51">
        <v>0</v>
      </c>
      <c r="I38" s="3">
        <v>0</v>
      </c>
      <c r="J38" s="51">
        <v>0</v>
      </c>
      <c r="K38" s="51">
        <v>0</v>
      </c>
      <c r="L38" s="51">
        <v>0</v>
      </c>
      <c r="M38" s="51">
        <v>0</v>
      </c>
      <c r="N38" s="51">
        <v>0</v>
      </c>
      <c r="O38" s="51">
        <v>0</v>
      </c>
      <c r="P38" s="51">
        <v>0</v>
      </c>
      <c r="Q38" s="83">
        <f t="shared" si="3"/>
        <v>0</v>
      </c>
    </row>
    <row r="39" spans="1:20" s="7" customFormat="1" ht="16.5" customHeight="1" x14ac:dyDescent="0.25">
      <c r="A39" s="47" t="s">
        <v>162</v>
      </c>
      <c r="B39" s="82">
        <f t="shared" si="4"/>
        <v>16490980.350545693</v>
      </c>
      <c r="C39" s="82">
        <f t="shared" ref="C39:P39" si="10">+C40+C44+C46</f>
        <v>3814214.4896536926</v>
      </c>
      <c r="D39" s="82">
        <f t="shared" si="10"/>
        <v>4207748.3672399996</v>
      </c>
      <c r="E39" s="82">
        <f t="shared" si="10"/>
        <v>8099133.4936520001</v>
      </c>
      <c r="F39" s="82">
        <f t="shared" si="10"/>
        <v>369884</v>
      </c>
      <c r="G39" s="82">
        <f t="shared" si="2"/>
        <v>16490980.350545693</v>
      </c>
      <c r="H39" s="82">
        <f t="shared" si="10"/>
        <v>0</v>
      </c>
      <c r="I39" s="82">
        <f t="shared" si="10"/>
        <v>0</v>
      </c>
      <c r="J39" s="82">
        <f t="shared" si="10"/>
        <v>0</v>
      </c>
      <c r="K39" s="82">
        <f t="shared" si="10"/>
        <v>0</v>
      </c>
      <c r="L39" s="82">
        <f t="shared" si="10"/>
        <v>0</v>
      </c>
      <c r="M39" s="82">
        <f t="shared" si="10"/>
        <v>0</v>
      </c>
      <c r="N39" s="82">
        <f t="shared" si="10"/>
        <v>0</v>
      </c>
      <c r="O39" s="82">
        <f t="shared" si="10"/>
        <v>0</v>
      </c>
      <c r="P39" s="82">
        <f t="shared" si="10"/>
        <v>0</v>
      </c>
      <c r="Q39" s="82">
        <f t="shared" si="3"/>
        <v>0</v>
      </c>
    </row>
    <row r="40" spans="1:20" s="7" customFormat="1" ht="16.5" customHeight="1" x14ac:dyDescent="0.25">
      <c r="A40" s="47" t="s">
        <v>163</v>
      </c>
      <c r="B40" s="82">
        <f t="shared" si="4"/>
        <v>13090488.914005693</v>
      </c>
      <c r="C40" s="82">
        <f>SUM(C41:C43)</f>
        <v>1048832.7917636924</v>
      </c>
      <c r="D40" s="82">
        <f>SUM(D41:D43)</f>
        <v>4207748.3672399996</v>
      </c>
      <c r="E40" s="82">
        <f>SUM(E41:E43)</f>
        <v>7464023.7550020004</v>
      </c>
      <c r="F40" s="82">
        <f>SUM(F41:F43)</f>
        <v>369884</v>
      </c>
      <c r="G40" s="82">
        <f t="shared" si="2"/>
        <v>13090488.914005693</v>
      </c>
      <c r="H40" s="82">
        <f t="shared" ref="H40:P40" si="11">SUM(H41:H43)</f>
        <v>0</v>
      </c>
      <c r="I40" s="82">
        <f t="shared" si="11"/>
        <v>0</v>
      </c>
      <c r="J40" s="82">
        <f t="shared" si="11"/>
        <v>0</v>
      </c>
      <c r="K40" s="82">
        <f t="shared" si="11"/>
        <v>0</v>
      </c>
      <c r="L40" s="82">
        <f t="shared" si="11"/>
        <v>0</v>
      </c>
      <c r="M40" s="82">
        <f t="shared" si="11"/>
        <v>0</v>
      </c>
      <c r="N40" s="82">
        <f t="shared" si="11"/>
        <v>0</v>
      </c>
      <c r="O40" s="82">
        <f t="shared" si="11"/>
        <v>0</v>
      </c>
      <c r="P40" s="82">
        <f t="shared" si="11"/>
        <v>0</v>
      </c>
      <c r="Q40" s="82">
        <f t="shared" si="3"/>
        <v>0</v>
      </c>
    </row>
    <row r="41" spans="1:20" s="32" customFormat="1" ht="16.5" customHeight="1" x14ac:dyDescent="0.25">
      <c r="A41" s="32" t="s">
        <v>164</v>
      </c>
      <c r="B41" s="50">
        <f t="shared" si="4"/>
        <v>13019129.677112</v>
      </c>
      <c r="C41" s="81">
        <v>977473.55486999999</v>
      </c>
      <c r="D41" s="81">
        <v>4207748.3672399996</v>
      </c>
      <c r="E41" s="81">
        <v>7464023.7550020004</v>
      </c>
      <c r="F41" s="81">
        <v>369884</v>
      </c>
      <c r="G41" s="50">
        <f t="shared" si="2"/>
        <v>13019129.677112</v>
      </c>
      <c r="H41" s="51">
        <v>0</v>
      </c>
      <c r="I41" s="3">
        <v>0</v>
      </c>
      <c r="J41" s="51">
        <v>0</v>
      </c>
      <c r="K41" s="51">
        <v>0</v>
      </c>
      <c r="L41" s="51">
        <v>0</v>
      </c>
      <c r="M41" s="51">
        <v>0</v>
      </c>
      <c r="N41" s="51">
        <v>0</v>
      </c>
      <c r="O41" s="51">
        <v>0</v>
      </c>
      <c r="P41" s="51">
        <v>0</v>
      </c>
      <c r="Q41" s="5">
        <f t="shared" si="3"/>
        <v>0</v>
      </c>
    </row>
    <row r="42" spans="1:20" s="49" customFormat="1" ht="16.5" customHeight="1" x14ac:dyDescent="0.25">
      <c r="A42" s="49" t="s">
        <v>165</v>
      </c>
      <c r="B42" s="50">
        <f t="shared" si="4"/>
        <v>71359.236893692403</v>
      </c>
      <c r="C42" s="84">
        <v>71359.236893692403</v>
      </c>
      <c r="D42" s="84">
        <v>0</v>
      </c>
      <c r="E42" s="84">
        <v>0</v>
      </c>
      <c r="F42" s="84">
        <v>0</v>
      </c>
      <c r="G42" s="50">
        <f t="shared" si="2"/>
        <v>71359.236893692403</v>
      </c>
      <c r="H42" s="51">
        <v>0</v>
      </c>
      <c r="I42" s="3">
        <v>0</v>
      </c>
      <c r="J42" s="51">
        <v>0</v>
      </c>
      <c r="K42" s="51">
        <v>0</v>
      </c>
      <c r="L42" s="51">
        <v>0</v>
      </c>
      <c r="M42" s="51">
        <v>0</v>
      </c>
      <c r="N42" s="51">
        <v>0</v>
      </c>
      <c r="O42" s="51">
        <v>0</v>
      </c>
      <c r="P42" s="51">
        <v>0</v>
      </c>
      <c r="Q42" s="50">
        <f t="shared" si="3"/>
        <v>0</v>
      </c>
    </row>
    <row r="43" spans="1:20" s="32" customFormat="1" ht="16.5" customHeight="1" x14ac:dyDescent="0.25">
      <c r="A43" s="32" t="s">
        <v>166</v>
      </c>
      <c r="B43" s="5">
        <f t="shared" si="4"/>
        <v>0</v>
      </c>
      <c r="C43" s="84">
        <v>0</v>
      </c>
      <c r="D43" s="84">
        <v>0</v>
      </c>
      <c r="E43" s="84">
        <v>0</v>
      </c>
      <c r="F43" s="84">
        <v>0</v>
      </c>
      <c r="G43" s="50">
        <f t="shared" si="2"/>
        <v>0</v>
      </c>
      <c r="H43" s="51">
        <v>0</v>
      </c>
      <c r="I43" s="3">
        <v>0</v>
      </c>
      <c r="J43" s="51">
        <v>0</v>
      </c>
      <c r="K43" s="51">
        <v>0</v>
      </c>
      <c r="L43" s="51">
        <v>0</v>
      </c>
      <c r="M43" s="51">
        <v>0</v>
      </c>
      <c r="N43" s="51">
        <v>0</v>
      </c>
      <c r="O43" s="51">
        <v>0</v>
      </c>
      <c r="P43" s="51">
        <v>0</v>
      </c>
      <c r="Q43" s="5">
        <f t="shared" si="3"/>
        <v>0</v>
      </c>
    </row>
    <row r="44" spans="1:20" s="7" customFormat="1" ht="16.5" customHeight="1" x14ac:dyDescent="0.25">
      <c r="A44" s="47" t="s">
        <v>238</v>
      </c>
      <c r="B44" s="82">
        <f t="shared" si="4"/>
        <v>1371280.8615899999</v>
      </c>
      <c r="C44" s="82">
        <f>SUM(C45)</f>
        <v>1371280.8615899999</v>
      </c>
      <c r="D44" s="82">
        <f>SUM(D45)</f>
        <v>0</v>
      </c>
      <c r="E44" s="82">
        <f>SUM(E45)</f>
        <v>0</v>
      </c>
      <c r="F44" s="82">
        <f>SUM(F45)</f>
        <v>0</v>
      </c>
      <c r="G44" s="82">
        <f t="shared" si="2"/>
        <v>1371280.8615899999</v>
      </c>
      <c r="H44" s="82">
        <f t="shared" ref="H44:P44" si="12">SUM(H45)</f>
        <v>0</v>
      </c>
      <c r="I44" s="82">
        <f t="shared" si="12"/>
        <v>0</v>
      </c>
      <c r="J44" s="82">
        <f t="shared" si="12"/>
        <v>0</v>
      </c>
      <c r="K44" s="82">
        <f t="shared" si="12"/>
        <v>0</v>
      </c>
      <c r="L44" s="82">
        <f t="shared" si="12"/>
        <v>0</v>
      </c>
      <c r="M44" s="82">
        <f t="shared" si="12"/>
        <v>0</v>
      </c>
      <c r="N44" s="82">
        <f t="shared" si="12"/>
        <v>0</v>
      </c>
      <c r="O44" s="82">
        <f t="shared" si="12"/>
        <v>0</v>
      </c>
      <c r="P44" s="82">
        <f t="shared" si="12"/>
        <v>0</v>
      </c>
      <c r="Q44" s="82">
        <f t="shared" si="3"/>
        <v>0</v>
      </c>
    </row>
    <row r="45" spans="1:20" s="49" customFormat="1" ht="16.5" customHeight="1" x14ac:dyDescent="0.25">
      <c r="A45" s="49" t="s">
        <v>168</v>
      </c>
      <c r="B45" s="50">
        <f t="shared" si="4"/>
        <v>1371280.8615899999</v>
      </c>
      <c r="C45" s="115">
        <f>153407.32188+1217873.53971</f>
        <v>1371280.8615899999</v>
      </c>
      <c r="D45" s="84">
        <v>0</v>
      </c>
      <c r="E45" s="51">
        <v>0</v>
      </c>
      <c r="F45" s="51">
        <v>0</v>
      </c>
      <c r="G45" s="50">
        <f t="shared" si="2"/>
        <v>1371280.8615899999</v>
      </c>
      <c r="H45" s="51">
        <v>0</v>
      </c>
      <c r="I45" s="3">
        <v>0</v>
      </c>
      <c r="J45" s="51">
        <v>0</v>
      </c>
      <c r="K45" s="51">
        <v>0</v>
      </c>
      <c r="L45" s="51">
        <v>0</v>
      </c>
      <c r="M45" s="51">
        <v>0</v>
      </c>
      <c r="N45" s="51">
        <v>0</v>
      </c>
      <c r="O45" s="51">
        <v>0</v>
      </c>
      <c r="P45" s="51">
        <v>0</v>
      </c>
      <c r="Q45" s="50">
        <f t="shared" si="3"/>
        <v>0</v>
      </c>
    </row>
    <row r="46" spans="1:20" s="7" customFormat="1" ht="16.5" customHeight="1" x14ac:dyDescent="0.25">
      <c r="A46" s="47" t="s">
        <v>167</v>
      </c>
      <c r="B46" s="82">
        <f t="shared" si="4"/>
        <v>2029210.5749500003</v>
      </c>
      <c r="C46" s="82">
        <f>SUM(C47:C48)</f>
        <v>1394100.8363000003</v>
      </c>
      <c r="D46" s="82">
        <f>SUM(D47:D48)</f>
        <v>0</v>
      </c>
      <c r="E46" s="82">
        <f>SUM(E47:E48)</f>
        <v>635109.73864999996</v>
      </c>
      <c r="F46" s="82">
        <f>SUM(F47:F48)</f>
        <v>0</v>
      </c>
      <c r="G46" s="82">
        <f t="shared" si="2"/>
        <v>2029210.5749500003</v>
      </c>
      <c r="H46" s="82">
        <f t="shared" ref="H46:P46" si="13">SUM(H47:H48)</f>
        <v>0</v>
      </c>
      <c r="I46" s="82">
        <f t="shared" si="13"/>
        <v>0</v>
      </c>
      <c r="J46" s="82">
        <f t="shared" si="13"/>
        <v>0</v>
      </c>
      <c r="K46" s="82">
        <f t="shared" si="13"/>
        <v>0</v>
      </c>
      <c r="L46" s="82">
        <f t="shared" si="13"/>
        <v>0</v>
      </c>
      <c r="M46" s="82">
        <f t="shared" si="13"/>
        <v>0</v>
      </c>
      <c r="N46" s="82">
        <f t="shared" si="13"/>
        <v>0</v>
      </c>
      <c r="O46" s="82">
        <f t="shared" si="13"/>
        <v>0</v>
      </c>
      <c r="P46" s="82">
        <f t="shared" si="13"/>
        <v>0</v>
      </c>
      <c r="Q46" s="82">
        <f t="shared" si="3"/>
        <v>0</v>
      </c>
    </row>
    <row r="47" spans="1:20" s="49" customFormat="1" ht="53.25" customHeight="1" x14ac:dyDescent="0.25">
      <c r="A47" s="49" t="s">
        <v>263</v>
      </c>
      <c r="B47" s="50">
        <f t="shared" si="4"/>
        <v>1394100.8363000003</v>
      </c>
      <c r="C47" s="84">
        <v>1394100.8363000003</v>
      </c>
      <c r="D47" s="84">
        <v>0</v>
      </c>
      <c r="E47" s="84">
        <v>0</v>
      </c>
      <c r="F47" s="84">
        <v>0</v>
      </c>
      <c r="G47" s="50">
        <f t="shared" si="2"/>
        <v>1394100.8363000003</v>
      </c>
      <c r="H47" s="84">
        <v>0</v>
      </c>
      <c r="I47" s="114">
        <v>0</v>
      </c>
      <c r="J47" s="84">
        <v>0</v>
      </c>
      <c r="K47" s="84">
        <v>0</v>
      </c>
      <c r="L47" s="84">
        <v>0</v>
      </c>
      <c r="M47" s="84">
        <v>0</v>
      </c>
      <c r="N47" s="84">
        <v>0</v>
      </c>
      <c r="O47" s="84">
        <v>0</v>
      </c>
      <c r="P47" s="84">
        <v>0</v>
      </c>
      <c r="Q47" s="50">
        <f t="shared" si="3"/>
        <v>0</v>
      </c>
    </row>
    <row r="48" spans="1:20" s="49" customFormat="1" ht="16.5" customHeight="1" x14ac:dyDescent="0.25">
      <c r="A48" s="49" t="s">
        <v>169</v>
      </c>
      <c r="B48" s="50">
        <f t="shared" si="4"/>
        <v>635109.73864999996</v>
      </c>
      <c r="C48" s="84">
        <v>0</v>
      </c>
      <c r="D48" s="84">
        <v>0</v>
      </c>
      <c r="E48" s="84">
        <v>635109.73864999996</v>
      </c>
      <c r="F48" s="84">
        <v>0</v>
      </c>
      <c r="G48" s="50">
        <f t="shared" si="2"/>
        <v>635109.73864999996</v>
      </c>
      <c r="H48" s="51">
        <v>0</v>
      </c>
      <c r="I48" s="3">
        <v>0</v>
      </c>
      <c r="J48" s="51">
        <v>0</v>
      </c>
      <c r="K48" s="51">
        <v>0</v>
      </c>
      <c r="L48" s="51">
        <v>0</v>
      </c>
      <c r="M48" s="51">
        <v>0</v>
      </c>
      <c r="N48" s="51">
        <v>0</v>
      </c>
      <c r="O48" s="51">
        <v>0</v>
      </c>
      <c r="P48" s="51">
        <v>0</v>
      </c>
      <c r="Q48" s="50">
        <f t="shared" si="3"/>
        <v>0</v>
      </c>
    </row>
    <row r="49" spans="1:17" ht="16.5" customHeight="1" x14ac:dyDescent="0.25">
      <c r="A49" s="97" t="s">
        <v>4</v>
      </c>
      <c r="B49" s="147">
        <f>+B39+B7</f>
        <v>55702375.373719752</v>
      </c>
      <c r="C49" s="147">
        <f t="shared" ref="C49:P49" si="14">+C7+C39</f>
        <v>6246607.4217010923</v>
      </c>
      <c r="D49" s="147">
        <f t="shared" si="14"/>
        <v>5090007.2131899996</v>
      </c>
      <c r="E49" s="147">
        <f t="shared" si="14"/>
        <v>15836124.367088664</v>
      </c>
      <c r="F49" s="147">
        <f t="shared" si="14"/>
        <v>14488547.411</v>
      </c>
      <c r="G49" s="147">
        <f t="shared" si="2"/>
        <v>41661286.412979759</v>
      </c>
      <c r="H49" s="147">
        <f t="shared" si="14"/>
        <v>18700.87384</v>
      </c>
      <c r="I49" s="147">
        <f t="shared" si="14"/>
        <v>890855.93350000004</v>
      </c>
      <c r="J49" s="147">
        <f t="shared" si="14"/>
        <v>26299.42945</v>
      </c>
      <c r="K49" s="147">
        <f t="shared" si="14"/>
        <v>1706.2624800000001</v>
      </c>
      <c r="L49" s="147">
        <f t="shared" si="14"/>
        <v>0</v>
      </c>
      <c r="M49" s="147">
        <f t="shared" si="14"/>
        <v>0</v>
      </c>
      <c r="N49" s="147">
        <f t="shared" si="14"/>
        <v>6600061.6895700004</v>
      </c>
      <c r="O49" s="147">
        <f t="shared" si="14"/>
        <v>6259323.6732700001</v>
      </c>
      <c r="P49" s="147">
        <f t="shared" si="14"/>
        <v>244141.09863000002</v>
      </c>
      <c r="Q49" s="147">
        <f t="shared" si="3"/>
        <v>14041088.96074</v>
      </c>
    </row>
    <row r="50" spans="1:17" ht="16.5" customHeight="1" x14ac:dyDescent="0.25"/>
    <row r="51" spans="1:17" ht="16.5" customHeight="1" x14ac:dyDescent="0.25">
      <c r="B51" s="70"/>
      <c r="C51" s="70"/>
    </row>
    <row r="52" spans="1:17" s="32" customFormat="1" x14ac:dyDescent="0.25">
      <c r="A52" s="163" t="s">
        <v>234</v>
      </c>
    </row>
    <row r="53" spans="1:17" s="33" customFormat="1" x14ac:dyDescent="0.25">
      <c r="A53" s="24" t="s">
        <v>305</v>
      </c>
      <c r="I53" s="32"/>
    </row>
    <row r="54" spans="1:17" s="33" customFormat="1" x14ac:dyDescent="0.25">
      <c r="A54" s="24" t="s">
        <v>306</v>
      </c>
      <c r="I54" s="32"/>
    </row>
    <row r="55" spans="1:17" s="33" customFormat="1" x14ac:dyDescent="0.25">
      <c r="A55" s="35" t="s">
        <v>307</v>
      </c>
      <c r="I55" s="32"/>
    </row>
    <row r="56" spans="1:17" s="2" customFormat="1" x14ac:dyDescent="0.25">
      <c r="A56" s="10"/>
      <c r="I56" s="3"/>
    </row>
    <row r="173" spans="9:9" x14ac:dyDescent="0.25">
      <c r="I173" s="3">
        <v>104795</v>
      </c>
    </row>
    <row r="183" spans="9:9" x14ac:dyDescent="0.25">
      <c r="I183" s="3">
        <v>299274.41099999996</v>
      </c>
    </row>
  </sheetData>
  <sheetProtection autoFilter="0" pivotTables="0"/>
  <mergeCells count="7">
    <mergeCell ref="A1:Q1"/>
    <mergeCell ref="A2:Q2"/>
    <mergeCell ref="A3:Q3"/>
    <mergeCell ref="A5:A6"/>
    <mergeCell ref="B5:B6"/>
    <mergeCell ref="C5:G5"/>
    <mergeCell ref="H5:Q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E20"/>
  <sheetViews>
    <sheetView zoomScale="85" zoomScaleNormal="85" workbookViewId="0">
      <pane ySplit="5" topLeftCell="A6" activePane="bottomLeft" state="frozen"/>
      <selection pane="bottomLeft" activeCell="A6" sqref="A6"/>
    </sheetView>
  </sheetViews>
  <sheetFormatPr baseColWidth="10" defaultColWidth="11.42578125" defaultRowHeight="15" x14ac:dyDescent="0.25"/>
  <cols>
    <col min="1" max="1" width="51.42578125" style="14" bestFit="1" customWidth="1"/>
    <col min="2" max="2" width="19.140625" style="14" customWidth="1"/>
    <col min="3" max="3" width="21.140625" style="14" customWidth="1"/>
    <col min="4" max="4" width="25.28515625" style="14" customWidth="1"/>
    <col min="5" max="5" width="25.42578125" style="14" customWidth="1"/>
    <col min="6" max="16384" width="11.42578125" style="14"/>
  </cols>
  <sheetData>
    <row r="1" spans="1:5" ht="27" customHeight="1" x14ac:dyDescent="0.25">
      <c r="A1" s="156" t="s">
        <v>222</v>
      </c>
      <c r="B1" s="157"/>
      <c r="C1" s="157"/>
      <c r="D1" s="157"/>
      <c r="E1" s="157"/>
    </row>
    <row r="2" spans="1:5" x14ac:dyDescent="0.25">
      <c r="A2" s="157" t="s">
        <v>268</v>
      </c>
      <c r="B2" s="157"/>
      <c r="C2" s="157"/>
      <c r="D2" s="157"/>
      <c r="E2" s="157"/>
    </row>
    <row r="3" spans="1:5" x14ac:dyDescent="0.25">
      <c r="A3" s="157" t="s">
        <v>171</v>
      </c>
      <c r="B3" s="157"/>
      <c r="C3" s="157"/>
      <c r="D3" s="157"/>
      <c r="E3" s="157"/>
    </row>
    <row r="4" spans="1:5" x14ac:dyDescent="0.25">
      <c r="A4" s="78"/>
      <c r="B4" s="78"/>
      <c r="C4" s="78"/>
      <c r="D4" s="78"/>
      <c r="E4" s="78"/>
    </row>
    <row r="5" spans="1:5" ht="45" x14ac:dyDescent="0.25">
      <c r="A5" s="55" t="s">
        <v>177</v>
      </c>
      <c r="B5" s="56" t="s">
        <v>178</v>
      </c>
      <c r="C5" s="56" t="s">
        <v>249</v>
      </c>
      <c r="D5" s="56" t="s">
        <v>250</v>
      </c>
      <c r="E5" s="56" t="s">
        <v>251</v>
      </c>
    </row>
    <row r="6" spans="1:5" x14ac:dyDescent="0.25">
      <c r="A6" s="53" t="s">
        <v>179</v>
      </c>
      <c r="B6" s="54">
        <v>189085.42905000001</v>
      </c>
      <c r="C6" s="54">
        <v>0</v>
      </c>
      <c r="D6" s="54">
        <v>189085.42905000001</v>
      </c>
      <c r="E6" s="54">
        <v>189085.42905000001</v>
      </c>
    </row>
    <row r="7" spans="1:5" x14ac:dyDescent="0.25">
      <c r="A7" s="53" t="s">
        <v>180</v>
      </c>
      <c r="B7" s="54">
        <v>195341.51946000013</v>
      </c>
      <c r="C7" s="54">
        <v>0</v>
      </c>
      <c r="D7" s="54">
        <v>0</v>
      </c>
      <c r="E7" s="54">
        <v>195341.51946000013</v>
      </c>
    </row>
    <row r="8" spans="1:5" x14ac:dyDescent="0.25">
      <c r="A8" s="53" t="s">
        <v>181</v>
      </c>
      <c r="B8" s="54">
        <v>104573.59909999996</v>
      </c>
      <c r="C8" s="54">
        <v>0</v>
      </c>
      <c r="D8" s="54">
        <v>0</v>
      </c>
      <c r="E8" s="54">
        <v>104573.59909999996</v>
      </c>
    </row>
    <row r="9" spans="1:5" x14ac:dyDescent="0.25">
      <c r="A9" s="53" t="s">
        <v>49</v>
      </c>
      <c r="B9" s="54">
        <v>34988.213559999989</v>
      </c>
      <c r="C9" s="54">
        <v>0</v>
      </c>
      <c r="D9" s="54">
        <v>0</v>
      </c>
      <c r="E9" s="54">
        <v>34988.213559999989</v>
      </c>
    </row>
    <row r="10" spans="1:5" x14ac:dyDescent="0.25">
      <c r="A10" s="53" t="s">
        <v>172</v>
      </c>
      <c r="B10" s="54">
        <v>219937.26654999991</v>
      </c>
      <c r="C10" s="54">
        <v>0</v>
      </c>
      <c r="D10" s="54">
        <v>0</v>
      </c>
      <c r="E10" s="54">
        <v>0</v>
      </c>
    </row>
    <row r="11" spans="1:5" x14ac:dyDescent="0.25">
      <c r="A11" s="53" t="s">
        <v>182</v>
      </c>
      <c r="B11" s="54">
        <v>511152.50555000029</v>
      </c>
      <c r="C11" s="54">
        <v>511152.50555000029</v>
      </c>
      <c r="D11" s="54">
        <v>511152.50555000029</v>
      </c>
      <c r="E11" s="54">
        <v>511152.50555000029</v>
      </c>
    </row>
    <row r="12" spans="1:5" x14ac:dyDescent="0.25">
      <c r="A12" s="53" t="s">
        <v>280</v>
      </c>
      <c r="B12" s="54">
        <v>139022.30302999998</v>
      </c>
      <c r="C12" s="54">
        <v>0</v>
      </c>
      <c r="D12" s="54">
        <v>0</v>
      </c>
      <c r="E12" s="54">
        <v>139022.30302999998</v>
      </c>
    </row>
    <row r="13" spans="1:5" ht="20.25" customHeight="1" x14ac:dyDescent="0.25">
      <c r="A13" s="165" t="s">
        <v>4</v>
      </c>
      <c r="B13" s="76">
        <f>SUM(B6:B12)</f>
        <v>1394100.8363000003</v>
      </c>
      <c r="C13" s="76">
        <f>SUM(C6:C12)</f>
        <v>511152.50555000029</v>
      </c>
      <c r="D13" s="76">
        <f>SUM(D6:D12)</f>
        <v>700237.93460000027</v>
      </c>
      <c r="E13" s="76">
        <f>SUM(E6:E12)</f>
        <v>1174163.5697500005</v>
      </c>
    </row>
    <row r="15" spans="1:5" x14ac:dyDescent="0.25">
      <c r="A15" s="80" t="s">
        <v>234</v>
      </c>
    </row>
    <row r="16" spans="1:5" x14ac:dyDescent="0.25">
      <c r="A16" s="35" t="s">
        <v>308</v>
      </c>
    </row>
    <row r="17" spans="1:1" x14ac:dyDescent="0.25">
      <c r="A17" s="24" t="s">
        <v>309</v>
      </c>
    </row>
    <row r="18" spans="1:1" x14ac:dyDescent="0.25">
      <c r="A18" s="24" t="s">
        <v>310</v>
      </c>
    </row>
    <row r="19" spans="1:1" x14ac:dyDescent="0.25">
      <c r="A19" s="24" t="s">
        <v>311</v>
      </c>
    </row>
    <row r="20" spans="1:1" x14ac:dyDescent="0.25">
      <c r="A20" s="24" t="s">
        <v>303</v>
      </c>
    </row>
  </sheetData>
  <sheetProtection autoFilter="0" pivotTables="0"/>
  <mergeCells count="3">
    <mergeCell ref="A1:E1"/>
    <mergeCell ref="A2:E2"/>
    <mergeCell ref="A3:E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H14"/>
  <sheetViews>
    <sheetView zoomScale="85" zoomScaleNormal="85" workbookViewId="0">
      <pane ySplit="5" topLeftCell="A6" activePane="bottomLeft" state="frozen"/>
      <selection pane="bottomLeft" activeCell="A6" sqref="A6"/>
    </sheetView>
  </sheetViews>
  <sheetFormatPr baseColWidth="10" defaultRowHeight="15" x14ac:dyDescent="0.25"/>
  <cols>
    <col min="1" max="1" width="23.7109375" style="16" customWidth="1"/>
    <col min="2" max="2" width="18" style="16" customWidth="1"/>
    <col min="3" max="3" width="18.28515625" style="16" customWidth="1"/>
    <col min="4" max="4" width="21.5703125" style="16" customWidth="1"/>
    <col min="5" max="5" width="18.140625" style="16" customWidth="1"/>
    <col min="6" max="7" width="20.7109375" style="16" customWidth="1"/>
    <col min="8" max="8" width="21.42578125" style="16" customWidth="1"/>
    <col min="9" max="258" width="11.42578125" style="16"/>
    <col min="259" max="259" width="24.140625" style="16" customWidth="1"/>
    <col min="260" max="260" width="14.140625" style="16" customWidth="1"/>
    <col min="261" max="261" width="22.7109375" style="16" customWidth="1"/>
    <col min="262" max="263" width="18.140625" style="16" customWidth="1"/>
    <col min="264" max="264" width="20.5703125" style="16" customWidth="1"/>
    <col min="265" max="514" width="11.42578125" style="16"/>
    <col min="515" max="515" width="24.140625" style="16" customWidth="1"/>
    <col min="516" max="516" width="14.140625" style="16" customWidth="1"/>
    <col min="517" max="517" width="22.7109375" style="16" customWidth="1"/>
    <col min="518" max="519" width="18.140625" style="16" customWidth="1"/>
    <col min="520" max="520" width="20.5703125" style="16" customWidth="1"/>
    <col min="521" max="770" width="11.42578125" style="16"/>
    <col min="771" max="771" width="24.140625" style="16" customWidth="1"/>
    <col min="772" max="772" width="14.140625" style="16" customWidth="1"/>
    <col min="773" max="773" width="22.7109375" style="16" customWidth="1"/>
    <col min="774" max="775" width="18.140625" style="16" customWidth="1"/>
    <col min="776" max="776" width="20.5703125" style="16" customWidth="1"/>
    <col min="777" max="1026" width="11.42578125" style="16"/>
    <col min="1027" max="1027" width="24.140625" style="16" customWidth="1"/>
    <col min="1028" max="1028" width="14.140625" style="16" customWidth="1"/>
    <col min="1029" max="1029" width="22.7109375" style="16" customWidth="1"/>
    <col min="1030" max="1031" width="18.140625" style="16" customWidth="1"/>
    <col min="1032" max="1032" width="20.5703125" style="16" customWidth="1"/>
    <col min="1033" max="1282" width="11.42578125" style="16"/>
    <col min="1283" max="1283" width="24.140625" style="16" customWidth="1"/>
    <col min="1284" max="1284" width="14.140625" style="16" customWidth="1"/>
    <col min="1285" max="1285" width="22.7109375" style="16" customWidth="1"/>
    <col min="1286" max="1287" width="18.140625" style="16" customWidth="1"/>
    <col min="1288" max="1288" width="20.5703125" style="16" customWidth="1"/>
    <col min="1289" max="1538" width="11.42578125" style="16"/>
    <col min="1539" max="1539" width="24.140625" style="16" customWidth="1"/>
    <col min="1540" max="1540" width="14.140625" style="16" customWidth="1"/>
    <col min="1541" max="1541" width="22.7109375" style="16" customWidth="1"/>
    <col min="1542" max="1543" width="18.140625" style="16" customWidth="1"/>
    <col min="1544" max="1544" width="20.5703125" style="16" customWidth="1"/>
    <col min="1545" max="1794" width="11.42578125" style="16"/>
    <col min="1795" max="1795" width="24.140625" style="16" customWidth="1"/>
    <col min="1796" max="1796" width="14.140625" style="16" customWidth="1"/>
    <col min="1797" max="1797" width="22.7109375" style="16" customWidth="1"/>
    <col min="1798" max="1799" width="18.140625" style="16" customWidth="1"/>
    <col min="1800" max="1800" width="20.5703125" style="16" customWidth="1"/>
    <col min="1801" max="2050" width="11.42578125" style="16"/>
    <col min="2051" max="2051" width="24.140625" style="16" customWidth="1"/>
    <col min="2052" max="2052" width="14.140625" style="16" customWidth="1"/>
    <col min="2053" max="2053" width="22.7109375" style="16" customWidth="1"/>
    <col min="2054" max="2055" width="18.140625" style="16" customWidth="1"/>
    <col min="2056" max="2056" width="20.5703125" style="16" customWidth="1"/>
    <col min="2057" max="2306" width="11.42578125" style="16"/>
    <col min="2307" max="2307" width="24.140625" style="16" customWidth="1"/>
    <col min="2308" max="2308" width="14.140625" style="16" customWidth="1"/>
    <col min="2309" max="2309" width="22.7109375" style="16" customWidth="1"/>
    <col min="2310" max="2311" width="18.140625" style="16" customWidth="1"/>
    <col min="2312" max="2312" width="20.5703125" style="16" customWidth="1"/>
    <col min="2313" max="2562" width="11.42578125" style="16"/>
    <col min="2563" max="2563" width="24.140625" style="16" customWidth="1"/>
    <col min="2564" max="2564" width="14.140625" style="16" customWidth="1"/>
    <col min="2565" max="2565" width="22.7109375" style="16" customWidth="1"/>
    <col min="2566" max="2567" width="18.140625" style="16" customWidth="1"/>
    <col min="2568" max="2568" width="20.5703125" style="16" customWidth="1"/>
    <col min="2569" max="2818" width="11.42578125" style="16"/>
    <col min="2819" max="2819" width="24.140625" style="16" customWidth="1"/>
    <col min="2820" max="2820" width="14.140625" style="16" customWidth="1"/>
    <col min="2821" max="2821" width="22.7109375" style="16" customWidth="1"/>
    <col min="2822" max="2823" width="18.140625" style="16" customWidth="1"/>
    <col min="2824" max="2824" width="20.5703125" style="16" customWidth="1"/>
    <col min="2825" max="3074" width="11.42578125" style="16"/>
    <col min="3075" max="3075" width="24.140625" style="16" customWidth="1"/>
    <col min="3076" max="3076" width="14.140625" style="16" customWidth="1"/>
    <col min="3077" max="3077" width="22.7109375" style="16" customWidth="1"/>
    <col min="3078" max="3079" width="18.140625" style="16" customWidth="1"/>
    <col min="3080" max="3080" width="20.5703125" style="16" customWidth="1"/>
    <col min="3081" max="3330" width="11.42578125" style="16"/>
    <col min="3331" max="3331" width="24.140625" style="16" customWidth="1"/>
    <col min="3332" max="3332" width="14.140625" style="16" customWidth="1"/>
    <col min="3333" max="3333" width="22.7109375" style="16" customWidth="1"/>
    <col min="3334" max="3335" width="18.140625" style="16" customWidth="1"/>
    <col min="3336" max="3336" width="20.5703125" style="16" customWidth="1"/>
    <col min="3337" max="3586" width="11.42578125" style="16"/>
    <col min="3587" max="3587" width="24.140625" style="16" customWidth="1"/>
    <col min="3588" max="3588" width="14.140625" style="16" customWidth="1"/>
    <col min="3589" max="3589" width="22.7109375" style="16" customWidth="1"/>
    <col min="3590" max="3591" width="18.140625" style="16" customWidth="1"/>
    <col min="3592" max="3592" width="20.5703125" style="16" customWidth="1"/>
    <col min="3593" max="3842" width="11.42578125" style="16"/>
    <col min="3843" max="3843" width="24.140625" style="16" customWidth="1"/>
    <col min="3844" max="3844" width="14.140625" style="16" customWidth="1"/>
    <col min="3845" max="3845" width="22.7109375" style="16" customWidth="1"/>
    <col min="3846" max="3847" width="18.140625" style="16" customWidth="1"/>
    <col min="3848" max="3848" width="20.5703125" style="16" customWidth="1"/>
    <col min="3849" max="4098" width="11.42578125" style="16"/>
    <col min="4099" max="4099" width="24.140625" style="16" customWidth="1"/>
    <col min="4100" max="4100" width="14.140625" style="16" customWidth="1"/>
    <col min="4101" max="4101" width="22.7109375" style="16" customWidth="1"/>
    <col min="4102" max="4103" width="18.140625" style="16" customWidth="1"/>
    <col min="4104" max="4104" width="20.5703125" style="16" customWidth="1"/>
    <col min="4105" max="4354" width="11.42578125" style="16"/>
    <col min="4355" max="4355" width="24.140625" style="16" customWidth="1"/>
    <col min="4356" max="4356" width="14.140625" style="16" customWidth="1"/>
    <col min="4357" max="4357" width="22.7109375" style="16" customWidth="1"/>
    <col min="4358" max="4359" width="18.140625" style="16" customWidth="1"/>
    <col min="4360" max="4360" width="20.5703125" style="16" customWidth="1"/>
    <col min="4361" max="4610" width="11.42578125" style="16"/>
    <col min="4611" max="4611" width="24.140625" style="16" customWidth="1"/>
    <col min="4612" max="4612" width="14.140625" style="16" customWidth="1"/>
    <col min="4613" max="4613" width="22.7109375" style="16" customWidth="1"/>
    <col min="4614" max="4615" width="18.140625" style="16" customWidth="1"/>
    <col min="4616" max="4616" width="20.5703125" style="16" customWidth="1"/>
    <col min="4617" max="4866" width="11.42578125" style="16"/>
    <col min="4867" max="4867" width="24.140625" style="16" customWidth="1"/>
    <col min="4868" max="4868" width="14.140625" style="16" customWidth="1"/>
    <col min="4869" max="4869" width="22.7109375" style="16" customWidth="1"/>
    <col min="4870" max="4871" width="18.140625" style="16" customWidth="1"/>
    <col min="4872" max="4872" width="20.5703125" style="16" customWidth="1"/>
    <col min="4873" max="5122" width="11.42578125" style="16"/>
    <col min="5123" max="5123" width="24.140625" style="16" customWidth="1"/>
    <col min="5124" max="5124" width="14.140625" style="16" customWidth="1"/>
    <col min="5125" max="5125" width="22.7109375" style="16" customWidth="1"/>
    <col min="5126" max="5127" width="18.140625" style="16" customWidth="1"/>
    <col min="5128" max="5128" width="20.5703125" style="16" customWidth="1"/>
    <col min="5129" max="5378" width="11.42578125" style="16"/>
    <col min="5379" max="5379" width="24.140625" style="16" customWidth="1"/>
    <col min="5380" max="5380" width="14.140625" style="16" customWidth="1"/>
    <col min="5381" max="5381" width="22.7109375" style="16" customWidth="1"/>
    <col min="5382" max="5383" width="18.140625" style="16" customWidth="1"/>
    <col min="5384" max="5384" width="20.5703125" style="16" customWidth="1"/>
    <col min="5385" max="5634" width="11.42578125" style="16"/>
    <col min="5635" max="5635" width="24.140625" style="16" customWidth="1"/>
    <col min="5636" max="5636" width="14.140625" style="16" customWidth="1"/>
    <col min="5637" max="5637" width="22.7109375" style="16" customWidth="1"/>
    <col min="5638" max="5639" width="18.140625" style="16" customWidth="1"/>
    <col min="5640" max="5640" width="20.5703125" style="16" customWidth="1"/>
    <col min="5641" max="5890" width="11.42578125" style="16"/>
    <col min="5891" max="5891" width="24.140625" style="16" customWidth="1"/>
    <col min="5892" max="5892" width="14.140625" style="16" customWidth="1"/>
    <col min="5893" max="5893" width="22.7109375" style="16" customWidth="1"/>
    <col min="5894" max="5895" width="18.140625" style="16" customWidth="1"/>
    <col min="5896" max="5896" width="20.5703125" style="16" customWidth="1"/>
    <col min="5897" max="6146" width="11.42578125" style="16"/>
    <col min="6147" max="6147" width="24.140625" style="16" customWidth="1"/>
    <col min="6148" max="6148" width="14.140625" style="16" customWidth="1"/>
    <col min="6149" max="6149" width="22.7109375" style="16" customWidth="1"/>
    <col min="6150" max="6151" width="18.140625" style="16" customWidth="1"/>
    <col min="6152" max="6152" width="20.5703125" style="16" customWidth="1"/>
    <col min="6153" max="6402" width="11.42578125" style="16"/>
    <col min="6403" max="6403" width="24.140625" style="16" customWidth="1"/>
    <col min="6404" max="6404" width="14.140625" style="16" customWidth="1"/>
    <col min="6405" max="6405" width="22.7109375" style="16" customWidth="1"/>
    <col min="6406" max="6407" width="18.140625" style="16" customWidth="1"/>
    <col min="6408" max="6408" width="20.5703125" style="16" customWidth="1"/>
    <col min="6409" max="6658" width="11.42578125" style="16"/>
    <col min="6659" max="6659" width="24.140625" style="16" customWidth="1"/>
    <col min="6660" max="6660" width="14.140625" style="16" customWidth="1"/>
    <col min="6661" max="6661" width="22.7109375" style="16" customWidth="1"/>
    <col min="6662" max="6663" width="18.140625" style="16" customWidth="1"/>
    <col min="6664" max="6664" width="20.5703125" style="16" customWidth="1"/>
    <col min="6665" max="6914" width="11.42578125" style="16"/>
    <col min="6915" max="6915" width="24.140625" style="16" customWidth="1"/>
    <col min="6916" max="6916" width="14.140625" style="16" customWidth="1"/>
    <col min="6917" max="6917" width="22.7109375" style="16" customWidth="1"/>
    <col min="6918" max="6919" width="18.140625" style="16" customWidth="1"/>
    <col min="6920" max="6920" width="20.5703125" style="16" customWidth="1"/>
    <col min="6921" max="7170" width="11.42578125" style="16"/>
    <col min="7171" max="7171" width="24.140625" style="16" customWidth="1"/>
    <col min="7172" max="7172" width="14.140625" style="16" customWidth="1"/>
    <col min="7173" max="7173" width="22.7109375" style="16" customWidth="1"/>
    <col min="7174" max="7175" width="18.140625" style="16" customWidth="1"/>
    <col min="7176" max="7176" width="20.5703125" style="16" customWidth="1"/>
    <col min="7177" max="7426" width="11.42578125" style="16"/>
    <col min="7427" max="7427" width="24.140625" style="16" customWidth="1"/>
    <col min="7428" max="7428" width="14.140625" style="16" customWidth="1"/>
    <col min="7429" max="7429" width="22.7109375" style="16" customWidth="1"/>
    <col min="7430" max="7431" width="18.140625" style="16" customWidth="1"/>
    <col min="7432" max="7432" width="20.5703125" style="16" customWidth="1"/>
    <col min="7433" max="7682" width="11.42578125" style="16"/>
    <col min="7683" max="7683" width="24.140625" style="16" customWidth="1"/>
    <col min="7684" max="7684" width="14.140625" style="16" customWidth="1"/>
    <col min="7685" max="7685" width="22.7109375" style="16" customWidth="1"/>
    <col min="7686" max="7687" width="18.140625" style="16" customWidth="1"/>
    <col min="7688" max="7688" width="20.5703125" style="16" customWidth="1"/>
    <col min="7689" max="7938" width="11.42578125" style="16"/>
    <col min="7939" max="7939" width="24.140625" style="16" customWidth="1"/>
    <col min="7940" max="7940" width="14.140625" style="16" customWidth="1"/>
    <col min="7941" max="7941" width="22.7109375" style="16" customWidth="1"/>
    <col min="7942" max="7943" width="18.140625" style="16" customWidth="1"/>
    <col min="7944" max="7944" width="20.5703125" style="16" customWidth="1"/>
    <col min="7945" max="8194" width="11.42578125" style="16"/>
    <col min="8195" max="8195" width="24.140625" style="16" customWidth="1"/>
    <col min="8196" max="8196" width="14.140625" style="16" customWidth="1"/>
    <col min="8197" max="8197" width="22.7109375" style="16" customWidth="1"/>
    <col min="8198" max="8199" width="18.140625" style="16" customWidth="1"/>
    <col min="8200" max="8200" width="20.5703125" style="16" customWidth="1"/>
    <col min="8201" max="8450" width="11.42578125" style="16"/>
    <col min="8451" max="8451" width="24.140625" style="16" customWidth="1"/>
    <col min="8452" max="8452" width="14.140625" style="16" customWidth="1"/>
    <col min="8453" max="8453" width="22.7109375" style="16" customWidth="1"/>
    <col min="8454" max="8455" width="18.140625" style="16" customWidth="1"/>
    <col min="8456" max="8456" width="20.5703125" style="16" customWidth="1"/>
    <col min="8457" max="8706" width="11.42578125" style="16"/>
    <col min="8707" max="8707" width="24.140625" style="16" customWidth="1"/>
    <col min="8708" max="8708" width="14.140625" style="16" customWidth="1"/>
    <col min="8709" max="8709" width="22.7109375" style="16" customWidth="1"/>
    <col min="8710" max="8711" width="18.140625" style="16" customWidth="1"/>
    <col min="8712" max="8712" width="20.5703125" style="16" customWidth="1"/>
    <col min="8713" max="8962" width="11.42578125" style="16"/>
    <col min="8963" max="8963" width="24.140625" style="16" customWidth="1"/>
    <col min="8964" max="8964" width="14.140625" style="16" customWidth="1"/>
    <col min="8965" max="8965" width="22.7109375" style="16" customWidth="1"/>
    <col min="8966" max="8967" width="18.140625" style="16" customWidth="1"/>
    <col min="8968" max="8968" width="20.5703125" style="16" customWidth="1"/>
    <col min="8969" max="9218" width="11.42578125" style="16"/>
    <col min="9219" max="9219" width="24.140625" style="16" customWidth="1"/>
    <col min="9220" max="9220" width="14.140625" style="16" customWidth="1"/>
    <col min="9221" max="9221" width="22.7109375" style="16" customWidth="1"/>
    <col min="9222" max="9223" width="18.140625" style="16" customWidth="1"/>
    <col min="9224" max="9224" width="20.5703125" style="16" customWidth="1"/>
    <col min="9225" max="9474" width="11.42578125" style="16"/>
    <col min="9475" max="9475" width="24.140625" style="16" customWidth="1"/>
    <col min="9476" max="9476" width="14.140625" style="16" customWidth="1"/>
    <col min="9477" max="9477" width="22.7109375" style="16" customWidth="1"/>
    <col min="9478" max="9479" width="18.140625" style="16" customWidth="1"/>
    <col min="9480" max="9480" width="20.5703125" style="16" customWidth="1"/>
    <col min="9481" max="9730" width="11.42578125" style="16"/>
    <col min="9731" max="9731" width="24.140625" style="16" customWidth="1"/>
    <col min="9732" max="9732" width="14.140625" style="16" customWidth="1"/>
    <col min="9733" max="9733" width="22.7109375" style="16" customWidth="1"/>
    <col min="9734" max="9735" width="18.140625" style="16" customWidth="1"/>
    <col min="9736" max="9736" width="20.5703125" style="16" customWidth="1"/>
    <col min="9737" max="9986" width="11.42578125" style="16"/>
    <col min="9987" max="9987" width="24.140625" style="16" customWidth="1"/>
    <col min="9988" max="9988" width="14.140625" style="16" customWidth="1"/>
    <col min="9989" max="9989" width="22.7109375" style="16" customWidth="1"/>
    <col min="9990" max="9991" width="18.140625" style="16" customWidth="1"/>
    <col min="9992" max="9992" width="20.5703125" style="16" customWidth="1"/>
    <col min="9993" max="10242" width="11.42578125" style="16"/>
    <col min="10243" max="10243" width="24.140625" style="16" customWidth="1"/>
    <col min="10244" max="10244" width="14.140625" style="16" customWidth="1"/>
    <col min="10245" max="10245" width="22.7109375" style="16" customWidth="1"/>
    <col min="10246" max="10247" width="18.140625" style="16" customWidth="1"/>
    <col min="10248" max="10248" width="20.5703125" style="16" customWidth="1"/>
    <col min="10249" max="10498" width="11.42578125" style="16"/>
    <col min="10499" max="10499" width="24.140625" style="16" customWidth="1"/>
    <col min="10500" max="10500" width="14.140625" style="16" customWidth="1"/>
    <col min="10501" max="10501" width="22.7109375" style="16" customWidth="1"/>
    <col min="10502" max="10503" width="18.140625" style="16" customWidth="1"/>
    <col min="10504" max="10504" width="20.5703125" style="16" customWidth="1"/>
    <col min="10505" max="10754" width="11.42578125" style="16"/>
    <col min="10755" max="10755" width="24.140625" style="16" customWidth="1"/>
    <col min="10756" max="10756" width="14.140625" style="16" customWidth="1"/>
    <col min="10757" max="10757" width="22.7109375" style="16" customWidth="1"/>
    <col min="10758" max="10759" width="18.140625" style="16" customWidth="1"/>
    <col min="10760" max="10760" width="20.5703125" style="16" customWidth="1"/>
    <col min="10761" max="11010" width="11.42578125" style="16"/>
    <col min="11011" max="11011" width="24.140625" style="16" customWidth="1"/>
    <col min="11012" max="11012" width="14.140625" style="16" customWidth="1"/>
    <col min="11013" max="11013" width="22.7109375" style="16" customWidth="1"/>
    <col min="11014" max="11015" width="18.140625" style="16" customWidth="1"/>
    <col min="11016" max="11016" width="20.5703125" style="16" customWidth="1"/>
    <col min="11017" max="11266" width="11.42578125" style="16"/>
    <col min="11267" max="11267" width="24.140625" style="16" customWidth="1"/>
    <col min="11268" max="11268" width="14.140625" style="16" customWidth="1"/>
    <col min="11269" max="11269" width="22.7109375" style="16" customWidth="1"/>
    <col min="11270" max="11271" width="18.140625" style="16" customWidth="1"/>
    <col min="11272" max="11272" width="20.5703125" style="16" customWidth="1"/>
    <col min="11273" max="11522" width="11.42578125" style="16"/>
    <col min="11523" max="11523" width="24.140625" style="16" customWidth="1"/>
    <col min="11524" max="11524" width="14.140625" style="16" customWidth="1"/>
    <col min="11525" max="11525" width="22.7109375" style="16" customWidth="1"/>
    <col min="11526" max="11527" width="18.140625" style="16" customWidth="1"/>
    <col min="11528" max="11528" width="20.5703125" style="16" customWidth="1"/>
    <col min="11529" max="11778" width="11.42578125" style="16"/>
    <col min="11779" max="11779" width="24.140625" style="16" customWidth="1"/>
    <col min="11780" max="11780" width="14.140625" style="16" customWidth="1"/>
    <col min="11781" max="11781" width="22.7109375" style="16" customWidth="1"/>
    <col min="11782" max="11783" width="18.140625" style="16" customWidth="1"/>
    <col min="11784" max="11784" width="20.5703125" style="16" customWidth="1"/>
    <col min="11785" max="12034" width="11.42578125" style="16"/>
    <col min="12035" max="12035" width="24.140625" style="16" customWidth="1"/>
    <col min="12036" max="12036" width="14.140625" style="16" customWidth="1"/>
    <col min="12037" max="12037" width="22.7109375" style="16" customWidth="1"/>
    <col min="12038" max="12039" width="18.140625" style="16" customWidth="1"/>
    <col min="12040" max="12040" width="20.5703125" style="16" customWidth="1"/>
    <col min="12041" max="12290" width="11.42578125" style="16"/>
    <col min="12291" max="12291" width="24.140625" style="16" customWidth="1"/>
    <col min="12292" max="12292" width="14.140625" style="16" customWidth="1"/>
    <col min="12293" max="12293" width="22.7109375" style="16" customWidth="1"/>
    <col min="12294" max="12295" width="18.140625" style="16" customWidth="1"/>
    <col min="12296" max="12296" width="20.5703125" style="16" customWidth="1"/>
    <col min="12297" max="12546" width="11.42578125" style="16"/>
    <col min="12547" max="12547" width="24.140625" style="16" customWidth="1"/>
    <col min="12548" max="12548" width="14.140625" style="16" customWidth="1"/>
    <col min="12549" max="12549" width="22.7109375" style="16" customWidth="1"/>
    <col min="12550" max="12551" width="18.140625" style="16" customWidth="1"/>
    <col min="12552" max="12552" width="20.5703125" style="16" customWidth="1"/>
    <col min="12553" max="12802" width="11.42578125" style="16"/>
    <col min="12803" max="12803" width="24.140625" style="16" customWidth="1"/>
    <col min="12804" max="12804" width="14.140625" style="16" customWidth="1"/>
    <col min="12805" max="12805" width="22.7109375" style="16" customWidth="1"/>
    <col min="12806" max="12807" width="18.140625" style="16" customWidth="1"/>
    <col min="12808" max="12808" width="20.5703125" style="16" customWidth="1"/>
    <col min="12809" max="13058" width="11.42578125" style="16"/>
    <col min="13059" max="13059" width="24.140625" style="16" customWidth="1"/>
    <col min="13060" max="13060" width="14.140625" style="16" customWidth="1"/>
    <col min="13061" max="13061" width="22.7109375" style="16" customWidth="1"/>
    <col min="13062" max="13063" width="18.140625" style="16" customWidth="1"/>
    <col min="13064" max="13064" width="20.5703125" style="16" customWidth="1"/>
    <col min="13065" max="13314" width="11.42578125" style="16"/>
    <col min="13315" max="13315" width="24.140625" style="16" customWidth="1"/>
    <col min="13316" max="13316" width="14.140625" style="16" customWidth="1"/>
    <col min="13317" max="13317" width="22.7109375" style="16" customWidth="1"/>
    <col min="13318" max="13319" width="18.140625" style="16" customWidth="1"/>
    <col min="13320" max="13320" width="20.5703125" style="16" customWidth="1"/>
    <col min="13321" max="13570" width="11.42578125" style="16"/>
    <col min="13571" max="13571" width="24.140625" style="16" customWidth="1"/>
    <col min="13572" max="13572" width="14.140625" style="16" customWidth="1"/>
    <col min="13573" max="13573" width="22.7109375" style="16" customWidth="1"/>
    <col min="13574" max="13575" width="18.140625" style="16" customWidth="1"/>
    <col min="13576" max="13576" width="20.5703125" style="16" customWidth="1"/>
    <col min="13577" max="13826" width="11.42578125" style="16"/>
    <col min="13827" max="13827" width="24.140625" style="16" customWidth="1"/>
    <col min="13828" max="13828" width="14.140625" style="16" customWidth="1"/>
    <col min="13829" max="13829" width="22.7109375" style="16" customWidth="1"/>
    <col min="13830" max="13831" width="18.140625" style="16" customWidth="1"/>
    <col min="13832" max="13832" width="20.5703125" style="16" customWidth="1"/>
    <col min="13833" max="14082" width="11.42578125" style="16"/>
    <col min="14083" max="14083" width="24.140625" style="16" customWidth="1"/>
    <col min="14084" max="14084" width="14.140625" style="16" customWidth="1"/>
    <col min="14085" max="14085" width="22.7109375" style="16" customWidth="1"/>
    <col min="14086" max="14087" width="18.140625" style="16" customWidth="1"/>
    <col min="14088" max="14088" width="20.5703125" style="16" customWidth="1"/>
    <col min="14089" max="14338" width="11.42578125" style="16"/>
    <col min="14339" max="14339" width="24.140625" style="16" customWidth="1"/>
    <col min="14340" max="14340" width="14.140625" style="16" customWidth="1"/>
    <col min="14341" max="14341" width="22.7109375" style="16" customWidth="1"/>
    <col min="14342" max="14343" width="18.140625" style="16" customWidth="1"/>
    <col min="14344" max="14344" width="20.5703125" style="16" customWidth="1"/>
    <col min="14345" max="14594" width="11.42578125" style="16"/>
    <col min="14595" max="14595" width="24.140625" style="16" customWidth="1"/>
    <col min="14596" max="14596" width="14.140625" style="16" customWidth="1"/>
    <col min="14597" max="14597" width="22.7109375" style="16" customWidth="1"/>
    <col min="14598" max="14599" width="18.140625" style="16" customWidth="1"/>
    <col min="14600" max="14600" width="20.5703125" style="16" customWidth="1"/>
    <col min="14601" max="14850" width="11.42578125" style="16"/>
    <col min="14851" max="14851" width="24.140625" style="16" customWidth="1"/>
    <col min="14852" max="14852" width="14.140625" style="16" customWidth="1"/>
    <col min="14853" max="14853" width="22.7109375" style="16" customWidth="1"/>
    <col min="14854" max="14855" width="18.140625" style="16" customWidth="1"/>
    <col min="14856" max="14856" width="20.5703125" style="16" customWidth="1"/>
    <col min="14857" max="15106" width="11.42578125" style="16"/>
    <col min="15107" max="15107" width="24.140625" style="16" customWidth="1"/>
    <col min="15108" max="15108" width="14.140625" style="16" customWidth="1"/>
    <col min="15109" max="15109" width="22.7109375" style="16" customWidth="1"/>
    <col min="15110" max="15111" width="18.140625" style="16" customWidth="1"/>
    <col min="15112" max="15112" width="20.5703125" style="16" customWidth="1"/>
    <col min="15113" max="15362" width="11.42578125" style="16"/>
    <col min="15363" max="15363" width="24.140625" style="16" customWidth="1"/>
    <col min="15364" max="15364" width="14.140625" style="16" customWidth="1"/>
    <col min="15365" max="15365" width="22.7109375" style="16" customWidth="1"/>
    <col min="15366" max="15367" width="18.140625" style="16" customWidth="1"/>
    <col min="15368" max="15368" width="20.5703125" style="16" customWidth="1"/>
    <col min="15369" max="15618" width="11.42578125" style="16"/>
    <col min="15619" max="15619" width="24.140625" style="16" customWidth="1"/>
    <col min="15620" max="15620" width="14.140625" style="16" customWidth="1"/>
    <col min="15621" max="15621" width="22.7109375" style="16" customWidth="1"/>
    <col min="15622" max="15623" width="18.140625" style="16" customWidth="1"/>
    <col min="15624" max="15624" width="20.5703125" style="16" customWidth="1"/>
    <col min="15625" max="15874" width="11.42578125" style="16"/>
    <col min="15875" max="15875" width="24.140625" style="16" customWidth="1"/>
    <col min="15876" max="15876" width="14.140625" style="16" customWidth="1"/>
    <col min="15877" max="15877" width="22.7109375" style="16" customWidth="1"/>
    <col min="15878" max="15879" width="18.140625" style="16" customWidth="1"/>
    <col min="15880" max="15880" width="20.5703125" style="16" customWidth="1"/>
    <col min="15881" max="16130" width="11.42578125" style="16"/>
    <col min="16131" max="16131" width="24.140625" style="16" customWidth="1"/>
    <col min="16132" max="16132" width="14.140625" style="16" customWidth="1"/>
    <col min="16133" max="16133" width="22.7109375" style="16" customWidth="1"/>
    <col min="16134" max="16135" width="18.140625" style="16" customWidth="1"/>
    <col min="16136" max="16136" width="20.5703125" style="16" customWidth="1"/>
    <col min="16137" max="16384" width="11.42578125" style="16"/>
  </cols>
  <sheetData>
    <row r="1" spans="1:8" ht="29.25" customHeight="1" x14ac:dyDescent="0.25">
      <c r="A1" s="156" t="s">
        <v>213</v>
      </c>
      <c r="B1" s="156"/>
      <c r="C1" s="156"/>
      <c r="D1" s="156"/>
      <c r="E1" s="156"/>
      <c r="F1" s="156"/>
      <c r="G1" s="156"/>
      <c r="H1" s="156"/>
    </row>
    <row r="2" spans="1:8" x14ac:dyDescent="0.25">
      <c r="A2" s="156" t="s">
        <v>268</v>
      </c>
      <c r="B2" s="156"/>
      <c r="C2" s="156"/>
      <c r="D2" s="156"/>
      <c r="E2" s="156"/>
      <c r="F2" s="156"/>
      <c r="G2" s="156"/>
      <c r="H2" s="156"/>
    </row>
    <row r="3" spans="1:8" x14ac:dyDescent="0.25">
      <c r="A3" s="156" t="s">
        <v>171</v>
      </c>
      <c r="B3" s="156"/>
      <c r="C3" s="156"/>
      <c r="D3" s="156"/>
      <c r="E3" s="156"/>
      <c r="F3" s="156"/>
      <c r="G3" s="156"/>
      <c r="H3" s="156"/>
    </row>
    <row r="4" spans="1:8" x14ac:dyDescent="0.25">
      <c r="A4" s="156"/>
      <c r="B4" s="156"/>
      <c r="C4" s="156"/>
      <c r="D4" s="156"/>
      <c r="E4" s="156"/>
      <c r="F4" s="156"/>
      <c r="G4" s="156"/>
      <c r="H4" s="156"/>
    </row>
    <row r="5" spans="1:8" ht="45" x14ac:dyDescent="0.25">
      <c r="A5" s="141" t="s">
        <v>239</v>
      </c>
      <c r="B5" s="141" t="s">
        <v>240</v>
      </c>
      <c r="C5" s="141" t="s">
        <v>241</v>
      </c>
      <c r="D5" s="141" t="s">
        <v>265</v>
      </c>
      <c r="E5" s="141" t="s">
        <v>242</v>
      </c>
      <c r="F5" s="141" t="s">
        <v>243</v>
      </c>
      <c r="G5" s="141" t="s">
        <v>191</v>
      </c>
      <c r="H5" s="141" t="s">
        <v>279</v>
      </c>
    </row>
    <row r="6" spans="1:8" x14ac:dyDescent="0.25">
      <c r="A6" s="62" t="s">
        <v>255</v>
      </c>
      <c r="B6" s="85" t="s">
        <v>247</v>
      </c>
      <c r="C6" s="98">
        <v>2500000</v>
      </c>
      <c r="D6" s="63">
        <v>70635.231790000005</v>
      </c>
      <c r="E6" s="94">
        <v>380000</v>
      </c>
      <c r="F6" s="94">
        <v>408030.17177999974</v>
      </c>
      <c r="G6" s="94">
        <v>5025.9878300000419</v>
      </c>
      <c r="H6" s="63">
        <f>+D6+E6-F6</f>
        <v>42605.060010000248</v>
      </c>
    </row>
    <row r="7" spans="1:8" x14ac:dyDescent="0.25">
      <c r="A7" s="62" t="s">
        <v>256</v>
      </c>
      <c r="B7" s="112" t="s">
        <v>247</v>
      </c>
      <c r="C7" s="98">
        <v>600000</v>
      </c>
      <c r="D7" s="63">
        <v>280000</v>
      </c>
      <c r="E7" s="63">
        <v>0</v>
      </c>
      <c r="F7" s="94">
        <v>153333.33333333349</v>
      </c>
      <c r="G7" s="94">
        <v>13467.542039814813</v>
      </c>
      <c r="H7" s="63">
        <f>+D7+E7-F7</f>
        <v>126666.66666666651</v>
      </c>
    </row>
    <row r="8" spans="1:8" x14ac:dyDescent="0.25">
      <c r="A8" s="62" t="s">
        <v>244</v>
      </c>
      <c r="B8" s="85" t="s">
        <v>248</v>
      </c>
      <c r="C8" s="98">
        <v>300000</v>
      </c>
      <c r="D8" s="63">
        <v>60000</v>
      </c>
      <c r="E8" s="63">
        <v>0</v>
      </c>
      <c r="F8" s="94">
        <v>60000</v>
      </c>
      <c r="G8" s="94">
        <v>1181.6249988888885</v>
      </c>
      <c r="H8" s="63">
        <f>+D8+E8-F8</f>
        <v>0</v>
      </c>
    </row>
    <row r="9" spans="1:8" x14ac:dyDescent="0.25">
      <c r="A9" s="164" t="s">
        <v>245</v>
      </c>
      <c r="B9" s="164"/>
      <c r="C9" s="65">
        <f>SUM(C6:C8)</f>
        <v>3400000</v>
      </c>
      <c r="D9" s="65">
        <f>SUM(D6:D8)</f>
        <v>410635.23178999999</v>
      </c>
      <c r="E9" s="65">
        <f>SUM(E6:E8)</f>
        <v>380000</v>
      </c>
      <c r="F9" s="65">
        <f>SUM(F6:F8)</f>
        <v>621363.50511333323</v>
      </c>
      <c r="G9" s="65">
        <f>SUM(G6:G8)</f>
        <v>19675.154868703743</v>
      </c>
      <c r="H9" s="65">
        <f>SUM(H6:H8)</f>
        <v>169271.72667666676</v>
      </c>
    </row>
    <row r="11" spans="1:8" x14ac:dyDescent="0.25">
      <c r="A11" s="80" t="s">
        <v>234</v>
      </c>
      <c r="B11" s="24"/>
    </row>
    <row r="12" spans="1:8" x14ac:dyDescent="0.25">
      <c r="A12" s="24" t="s">
        <v>312</v>
      </c>
    </row>
    <row r="13" spans="1:8" x14ac:dyDescent="0.25">
      <c r="A13" s="24" t="s">
        <v>313</v>
      </c>
    </row>
    <row r="14" spans="1:8" x14ac:dyDescent="0.25">
      <c r="A14" s="16" t="s">
        <v>314</v>
      </c>
    </row>
  </sheetData>
  <sheetProtection autoFilter="0" pivotTables="0"/>
  <mergeCells count="5">
    <mergeCell ref="A1:H1"/>
    <mergeCell ref="A2:H2"/>
    <mergeCell ref="A3:H3"/>
    <mergeCell ref="A4:H4"/>
    <mergeCell ref="A9:B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1:I182"/>
  <sheetViews>
    <sheetView zoomScale="85" zoomScaleNormal="85" workbookViewId="0">
      <pane ySplit="5" topLeftCell="A6" activePane="bottomLeft" state="frozen"/>
      <selection pane="bottomLeft" activeCell="A11" sqref="A11"/>
    </sheetView>
  </sheetViews>
  <sheetFormatPr baseColWidth="10" defaultRowHeight="15" x14ac:dyDescent="0.25"/>
  <cols>
    <col min="1" max="1" width="71.85546875" style="14" bestFit="1" customWidth="1"/>
    <col min="2" max="2" width="21.140625" style="16" customWidth="1"/>
    <col min="3" max="3" width="11.42578125" style="14"/>
    <col min="4" max="4" width="14.7109375" style="14" bestFit="1" customWidth="1"/>
    <col min="5" max="6" width="11.42578125" style="14"/>
    <col min="7" max="7" width="48.85546875" style="14" customWidth="1"/>
    <col min="8" max="8" width="11" style="14" bestFit="1" customWidth="1"/>
    <col min="9" max="256" width="11.42578125" style="14"/>
    <col min="257" max="257" width="59.28515625" style="14" customWidth="1"/>
    <col min="258" max="258" width="21.140625" style="14" customWidth="1"/>
    <col min="259" max="262" width="11.42578125" style="14"/>
    <col min="263" max="263" width="48.85546875" style="14" customWidth="1"/>
    <col min="264" max="264" width="11" style="14" bestFit="1" customWidth="1"/>
    <col min="265" max="512" width="11.42578125" style="14"/>
    <col min="513" max="513" width="59.28515625" style="14" customWidth="1"/>
    <col min="514" max="514" width="21.140625" style="14" customWidth="1"/>
    <col min="515" max="518" width="11.42578125" style="14"/>
    <col min="519" max="519" width="48.85546875" style="14" customWidth="1"/>
    <col min="520" max="520" width="11" style="14" bestFit="1" customWidth="1"/>
    <col min="521" max="768" width="11.42578125" style="14"/>
    <col min="769" max="769" width="59.28515625" style="14" customWidth="1"/>
    <col min="770" max="770" width="21.140625" style="14" customWidth="1"/>
    <col min="771" max="774" width="11.42578125" style="14"/>
    <col min="775" max="775" width="48.85546875" style="14" customWidth="1"/>
    <col min="776" max="776" width="11" style="14" bestFit="1" customWidth="1"/>
    <col min="777" max="1024" width="11.42578125" style="14"/>
    <col min="1025" max="1025" width="59.28515625" style="14" customWidth="1"/>
    <col min="1026" max="1026" width="21.140625" style="14" customWidth="1"/>
    <col min="1027" max="1030" width="11.42578125" style="14"/>
    <col min="1031" max="1031" width="48.85546875" style="14" customWidth="1"/>
    <col min="1032" max="1032" width="11" style="14" bestFit="1" customWidth="1"/>
    <col min="1033" max="1280" width="11.42578125" style="14"/>
    <col min="1281" max="1281" width="59.28515625" style="14" customWidth="1"/>
    <col min="1282" max="1282" width="21.140625" style="14" customWidth="1"/>
    <col min="1283" max="1286" width="11.42578125" style="14"/>
    <col min="1287" max="1287" width="48.85546875" style="14" customWidth="1"/>
    <col min="1288" max="1288" width="11" style="14" bestFit="1" customWidth="1"/>
    <col min="1289" max="1536" width="11.42578125" style="14"/>
    <col min="1537" max="1537" width="59.28515625" style="14" customWidth="1"/>
    <col min="1538" max="1538" width="21.140625" style="14" customWidth="1"/>
    <col min="1539" max="1542" width="11.42578125" style="14"/>
    <col min="1543" max="1543" width="48.85546875" style="14" customWidth="1"/>
    <col min="1544" max="1544" width="11" style="14" bestFit="1" customWidth="1"/>
    <col min="1545" max="1792" width="11.42578125" style="14"/>
    <col min="1793" max="1793" width="59.28515625" style="14" customWidth="1"/>
    <col min="1794" max="1794" width="21.140625" style="14" customWidth="1"/>
    <col min="1795" max="1798" width="11.42578125" style="14"/>
    <col min="1799" max="1799" width="48.85546875" style="14" customWidth="1"/>
    <col min="1800" max="1800" width="11" style="14" bestFit="1" customWidth="1"/>
    <col min="1801" max="2048" width="11.42578125" style="14"/>
    <col min="2049" max="2049" width="59.28515625" style="14" customWidth="1"/>
    <col min="2050" max="2050" width="21.140625" style="14" customWidth="1"/>
    <col min="2051" max="2054" width="11.42578125" style="14"/>
    <col min="2055" max="2055" width="48.85546875" style="14" customWidth="1"/>
    <col min="2056" max="2056" width="11" style="14" bestFit="1" customWidth="1"/>
    <col min="2057" max="2304" width="11.42578125" style="14"/>
    <col min="2305" max="2305" width="59.28515625" style="14" customWidth="1"/>
    <col min="2306" max="2306" width="21.140625" style="14" customWidth="1"/>
    <col min="2307" max="2310" width="11.42578125" style="14"/>
    <col min="2311" max="2311" width="48.85546875" style="14" customWidth="1"/>
    <col min="2312" max="2312" width="11" style="14" bestFit="1" customWidth="1"/>
    <col min="2313" max="2560" width="11.42578125" style="14"/>
    <col min="2561" max="2561" width="59.28515625" style="14" customWidth="1"/>
    <col min="2562" max="2562" width="21.140625" style="14" customWidth="1"/>
    <col min="2563" max="2566" width="11.42578125" style="14"/>
    <col min="2567" max="2567" width="48.85546875" style="14" customWidth="1"/>
    <col min="2568" max="2568" width="11" style="14" bestFit="1" customWidth="1"/>
    <col min="2569" max="2816" width="11.42578125" style="14"/>
    <col min="2817" max="2817" width="59.28515625" style="14" customWidth="1"/>
    <col min="2818" max="2818" width="21.140625" style="14" customWidth="1"/>
    <col min="2819" max="2822" width="11.42578125" style="14"/>
    <col min="2823" max="2823" width="48.85546875" style="14" customWidth="1"/>
    <col min="2824" max="2824" width="11" style="14" bestFit="1" customWidth="1"/>
    <col min="2825" max="3072" width="11.42578125" style="14"/>
    <col min="3073" max="3073" width="59.28515625" style="14" customWidth="1"/>
    <col min="3074" max="3074" width="21.140625" style="14" customWidth="1"/>
    <col min="3075" max="3078" width="11.42578125" style="14"/>
    <col min="3079" max="3079" width="48.85546875" style="14" customWidth="1"/>
    <col min="3080" max="3080" width="11" style="14" bestFit="1" customWidth="1"/>
    <col min="3081" max="3328" width="11.42578125" style="14"/>
    <col min="3329" max="3329" width="59.28515625" style="14" customWidth="1"/>
    <col min="3330" max="3330" width="21.140625" style="14" customWidth="1"/>
    <col min="3331" max="3334" width="11.42578125" style="14"/>
    <col min="3335" max="3335" width="48.85546875" style="14" customWidth="1"/>
    <col min="3336" max="3336" width="11" style="14" bestFit="1" customWidth="1"/>
    <col min="3337" max="3584" width="11.42578125" style="14"/>
    <col min="3585" max="3585" width="59.28515625" style="14" customWidth="1"/>
    <col min="3586" max="3586" width="21.140625" style="14" customWidth="1"/>
    <col min="3587" max="3590" width="11.42578125" style="14"/>
    <col min="3591" max="3591" width="48.85546875" style="14" customWidth="1"/>
    <col min="3592" max="3592" width="11" style="14" bestFit="1" customWidth="1"/>
    <col min="3593" max="3840" width="11.42578125" style="14"/>
    <col min="3841" max="3841" width="59.28515625" style="14" customWidth="1"/>
    <col min="3842" max="3842" width="21.140625" style="14" customWidth="1"/>
    <col min="3843" max="3846" width="11.42578125" style="14"/>
    <col min="3847" max="3847" width="48.85546875" style="14" customWidth="1"/>
    <col min="3848" max="3848" width="11" style="14" bestFit="1" customWidth="1"/>
    <col min="3849" max="4096" width="11.42578125" style="14"/>
    <col min="4097" max="4097" width="59.28515625" style="14" customWidth="1"/>
    <col min="4098" max="4098" width="21.140625" style="14" customWidth="1"/>
    <col min="4099" max="4102" width="11.42578125" style="14"/>
    <col min="4103" max="4103" width="48.85546875" style="14" customWidth="1"/>
    <col min="4104" max="4104" width="11" style="14" bestFit="1" customWidth="1"/>
    <col min="4105" max="4352" width="11.42578125" style="14"/>
    <col min="4353" max="4353" width="59.28515625" style="14" customWidth="1"/>
    <col min="4354" max="4354" width="21.140625" style="14" customWidth="1"/>
    <col min="4355" max="4358" width="11.42578125" style="14"/>
    <col min="4359" max="4359" width="48.85546875" style="14" customWidth="1"/>
    <col min="4360" max="4360" width="11" style="14" bestFit="1" customWidth="1"/>
    <col min="4361" max="4608" width="11.42578125" style="14"/>
    <col min="4609" max="4609" width="59.28515625" style="14" customWidth="1"/>
    <col min="4610" max="4610" width="21.140625" style="14" customWidth="1"/>
    <col min="4611" max="4614" width="11.42578125" style="14"/>
    <col min="4615" max="4615" width="48.85546875" style="14" customWidth="1"/>
    <col min="4616" max="4616" width="11" style="14" bestFit="1" customWidth="1"/>
    <col min="4617" max="4864" width="11.42578125" style="14"/>
    <col min="4865" max="4865" width="59.28515625" style="14" customWidth="1"/>
    <col min="4866" max="4866" width="21.140625" style="14" customWidth="1"/>
    <col min="4867" max="4870" width="11.42578125" style="14"/>
    <col min="4871" max="4871" width="48.85546875" style="14" customWidth="1"/>
    <col min="4872" max="4872" width="11" style="14" bestFit="1" customWidth="1"/>
    <col min="4873" max="5120" width="11.42578125" style="14"/>
    <col min="5121" max="5121" width="59.28515625" style="14" customWidth="1"/>
    <col min="5122" max="5122" width="21.140625" style="14" customWidth="1"/>
    <col min="5123" max="5126" width="11.42578125" style="14"/>
    <col min="5127" max="5127" width="48.85546875" style="14" customWidth="1"/>
    <col min="5128" max="5128" width="11" style="14" bestFit="1" customWidth="1"/>
    <col min="5129" max="5376" width="11.42578125" style="14"/>
    <col min="5377" max="5377" width="59.28515625" style="14" customWidth="1"/>
    <col min="5378" max="5378" width="21.140625" style="14" customWidth="1"/>
    <col min="5379" max="5382" width="11.42578125" style="14"/>
    <col min="5383" max="5383" width="48.85546875" style="14" customWidth="1"/>
    <col min="5384" max="5384" width="11" style="14" bestFit="1" customWidth="1"/>
    <col min="5385" max="5632" width="11.42578125" style="14"/>
    <col min="5633" max="5633" width="59.28515625" style="14" customWidth="1"/>
    <col min="5634" max="5634" width="21.140625" style="14" customWidth="1"/>
    <col min="5635" max="5638" width="11.42578125" style="14"/>
    <col min="5639" max="5639" width="48.85546875" style="14" customWidth="1"/>
    <col min="5640" max="5640" width="11" style="14" bestFit="1" customWidth="1"/>
    <col min="5641" max="5888" width="11.42578125" style="14"/>
    <col min="5889" max="5889" width="59.28515625" style="14" customWidth="1"/>
    <col min="5890" max="5890" width="21.140625" style="14" customWidth="1"/>
    <col min="5891" max="5894" width="11.42578125" style="14"/>
    <col min="5895" max="5895" width="48.85546875" style="14" customWidth="1"/>
    <col min="5896" max="5896" width="11" style="14" bestFit="1" customWidth="1"/>
    <col min="5897" max="6144" width="11.42578125" style="14"/>
    <col min="6145" max="6145" width="59.28515625" style="14" customWidth="1"/>
    <col min="6146" max="6146" width="21.140625" style="14" customWidth="1"/>
    <col min="6147" max="6150" width="11.42578125" style="14"/>
    <col min="6151" max="6151" width="48.85546875" style="14" customWidth="1"/>
    <col min="6152" max="6152" width="11" style="14" bestFit="1" customWidth="1"/>
    <col min="6153" max="6400" width="11.42578125" style="14"/>
    <col min="6401" max="6401" width="59.28515625" style="14" customWidth="1"/>
    <col min="6402" max="6402" width="21.140625" style="14" customWidth="1"/>
    <col min="6403" max="6406" width="11.42578125" style="14"/>
    <col min="6407" max="6407" width="48.85546875" style="14" customWidth="1"/>
    <col min="6408" max="6408" width="11" style="14" bestFit="1" customWidth="1"/>
    <col min="6409" max="6656" width="11.42578125" style="14"/>
    <col min="6657" max="6657" width="59.28515625" style="14" customWidth="1"/>
    <col min="6658" max="6658" width="21.140625" style="14" customWidth="1"/>
    <col min="6659" max="6662" width="11.42578125" style="14"/>
    <col min="6663" max="6663" width="48.85546875" style="14" customWidth="1"/>
    <col min="6664" max="6664" width="11" style="14" bestFit="1" customWidth="1"/>
    <col min="6665" max="6912" width="11.42578125" style="14"/>
    <col min="6913" max="6913" width="59.28515625" style="14" customWidth="1"/>
    <col min="6914" max="6914" width="21.140625" style="14" customWidth="1"/>
    <col min="6915" max="6918" width="11.42578125" style="14"/>
    <col min="6919" max="6919" width="48.85546875" style="14" customWidth="1"/>
    <col min="6920" max="6920" width="11" style="14" bestFit="1" customWidth="1"/>
    <col min="6921" max="7168" width="11.42578125" style="14"/>
    <col min="7169" max="7169" width="59.28515625" style="14" customWidth="1"/>
    <col min="7170" max="7170" width="21.140625" style="14" customWidth="1"/>
    <col min="7171" max="7174" width="11.42578125" style="14"/>
    <col min="7175" max="7175" width="48.85546875" style="14" customWidth="1"/>
    <col min="7176" max="7176" width="11" style="14" bestFit="1" customWidth="1"/>
    <col min="7177" max="7424" width="11.42578125" style="14"/>
    <col min="7425" max="7425" width="59.28515625" style="14" customWidth="1"/>
    <col min="7426" max="7426" width="21.140625" style="14" customWidth="1"/>
    <col min="7427" max="7430" width="11.42578125" style="14"/>
    <col min="7431" max="7431" width="48.85546875" style="14" customWidth="1"/>
    <col min="7432" max="7432" width="11" style="14" bestFit="1" customWidth="1"/>
    <col min="7433" max="7680" width="11.42578125" style="14"/>
    <col min="7681" max="7681" width="59.28515625" style="14" customWidth="1"/>
    <col min="7682" max="7682" width="21.140625" style="14" customWidth="1"/>
    <col min="7683" max="7686" width="11.42578125" style="14"/>
    <col min="7687" max="7687" width="48.85546875" style="14" customWidth="1"/>
    <col min="7688" max="7688" width="11" style="14" bestFit="1" customWidth="1"/>
    <col min="7689" max="7936" width="11.42578125" style="14"/>
    <col min="7937" max="7937" width="59.28515625" style="14" customWidth="1"/>
    <col min="7938" max="7938" width="21.140625" style="14" customWidth="1"/>
    <col min="7939" max="7942" width="11.42578125" style="14"/>
    <col min="7943" max="7943" width="48.85546875" style="14" customWidth="1"/>
    <col min="7944" max="7944" width="11" style="14" bestFit="1" customWidth="1"/>
    <col min="7945" max="8192" width="11.42578125" style="14"/>
    <col min="8193" max="8193" width="59.28515625" style="14" customWidth="1"/>
    <col min="8194" max="8194" width="21.140625" style="14" customWidth="1"/>
    <col min="8195" max="8198" width="11.42578125" style="14"/>
    <col min="8199" max="8199" width="48.85546875" style="14" customWidth="1"/>
    <col min="8200" max="8200" width="11" style="14" bestFit="1" customWidth="1"/>
    <col min="8201" max="8448" width="11.42578125" style="14"/>
    <col min="8449" max="8449" width="59.28515625" style="14" customWidth="1"/>
    <col min="8450" max="8450" width="21.140625" style="14" customWidth="1"/>
    <col min="8451" max="8454" width="11.42578125" style="14"/>
    <col min="8455" max="8455" width="48.85546875" style="14" customWidth="1"/>
    <col min="8456" max="8456" width="11" style="14" bestFit="1" customWidth="1"/>
    <col min="8457" max="8704" width="11.42578125" style="14"/>
    <col min="8705" max="8705" width="59.28515625" style="14" customWidth="1"/>
    <col min="8706" max="8706" width="21.140625" style="14" customWidth="1"/>
    <col min="8707" max="8710" width="11.42578125" style="14"/>
    <col min="8711" max="8711" width="48.85546875" style="14" customWidth="1"/>
    <col min="8712" max="8712" width="11" style="14" bestFit="1" customWidth="1"/>
    <col min="8713" max="8960" width="11.42578125" style="14"/>
    <col min="8961" max="8961" width="59.28515625" style="14" customWidth="1"/>
    <col min="8962" max="8962" width="21.140625" style="14" customWidth="1"/>
    <col min="8963" max="8966" width="11.42578125" style="14"/>
    <col min="8967" max="8967" width="48.85546875" style="14" customWidth="1"/>
    <col min="8968" max="8968" width="11" style="14" bestFit="1" customWidth="1"/>
    <col min="8969" max="9216" width="11.42578125" style="14"/>
    <col min="9217" max="9217" width="59.28515625" style="14" customWidth="1"/>
    <col min="9218" max="9218" width="21.140625" style="14" customWidth="1"/>
    <col min="9219" max="9222" width="11.42578125" style="14"/>
    <col min="9223" max="9223" width="48.85546875" style="14" customWidth="1"/>
    <col min="9224" max="9224" width="11" style="14" bestFit="1" customWidth="1"/>
    <col min="9225" max="9472" width="11.42578125" style="14"/>
    <col min="9473" max="9473" width="59.28515625" style="14" customWidth="1"/>
    <col min="9474" max="9474" width="21.140625" style="14" customWidth="1"/>
    <col min="9475" max="9478" width="11.42578125" style="14"/>
    <col min="9479" max="9479" width="48.85546875" style="14" customWidth="1"/>
    <col min="9480" max="9480" width="11" style="14" bestFit="1" customWidth="1"/>
    <col min="9481" max="9728" width="11.42578125" style="14"/>
    <col min="9729" max="9729" width="59.28515625" style="14" customWidth="1"/>
    <col min="9730" max="9730" width="21.140625" style="14" customWidth="1"/>
    <col min="9731" max="9734" width="11.42578125" style="14"/>
    <col min="9735" max="9735" width="48.85546875" style="14" customWidth="1"/>
    <col min="9736" max="9736" width="11" style="14" bestFit="1" customWidth="1"/>
    <col min="9737" max="9984" width="11.42578125" style="14"/>
    <col min="9985" max="9985" width="59.28515625" style="14" customWidth="1"/>
    <col min="9986" max="9986" width="21.140625" style="14" customWidth="1"/>
    <col min="9987" max="9990" width="11.42578125" style="14"/>
    <col min="9991" max="9991" width="48.85546875" style="14" customWidth="1"/>
    <col min="9992" max="9992" width="11" style="14" bestFit="1" customWidth="1"/>
    <col min="9993" max="10240" width="11.42578125" style="14"/>
    <col min="10241" max="10241" width="59.28515625" style="14" customWidth="1"/>
    <col min="10242" max="10242" width="21.140625" style="14" customWidth="1"/>
    <col min="10243" max="10246" width="11.42578125" style="14"/>
    <col min="10247" max="10247" width="48.85546875" style="14" customWidth="1"/>
    <col min="10248" max="10248" width="11" style="14" bestFit="1" customWidth="1"/>
    <col min="10249" max="10496" width="11.42578125" style="14"/>
    <col min="10497" max="10497" width="59.28515625" style="14" customWidth="1"/>
    <col min="10498" max="10498" width="21.140625" style="14" customWidth="1"/>
    <col min="10499" max="10502" width="11.42578125" style="14"/>
    <col min="10503" max="10503" width="48.85546875" style="14" customWidth="1"/>
    <col min="10504" max="10504" width="11" style="14" bestFit="1" customWidth="1"/>
    <col min="10505" max="10752" width="11.42578125" style="14"/>
    <col min="10753" max="10753" width="59.28515625" style="14" customWidth="1"/>
    <col min="10754" max="10754" width="21.140625" style="14" customWidth="1"/>
    <col min="10755" max="10758" width="11.42578125" style="14"/>
    <col min="10759" max="10759" width="48.85546875" style="14" customWidth="1"/>
    <col min="10760" max="10760" width="11" style="14" bestFit="1" customWidth="1"/>
    <col min="10761" max="11008" width="11.42578125" style="14"/>
    <col min="11009" max="11009" width="59.28515625" style="14" customWidth="1"/>
    <col min="11010" max="11010" width="21.140625" style="14" customWidth="1"/>
    <col min="11011" max="11014" width="11.42578125" style="14"/>
    <col min="11015" max="11015" width="48.85546875" style="14" customWidth="1"/>
    <col min="11016" max="11016" width="11" style="14" bestFit="1" customWidth="1"/>
    <col min="11017" max="11264" width="11.42578125" style="14"/>
    <col min="11265" max="11265" width="59.28515625" style="14" customWidth="1"/>
    <col min="11266" max="11266" width="21.140625" style="14" customWidth="1"/>
    <col min="11267" max="11270" width="11.42578125" style="14"/>
    <col min="11271" max="11271" width="48.85546875" style="14" customWidth="1"/>
    <col min="11272" max="11272" width="11" style="14" bestFit="1" customWidth="1"/>
    <col min="11273" max="11520" width="11.42578125" style="14"/>
    <col min="11521" max="11521" width="59.28515625" style="14" customWidth="1"/>
    <col min="11522" max="11522" width="21.140625" style="14" customWidth="1"/>
    <col min="11523" max="11526" width="11.42578125" style="14"/>
    <col min="11527" max="11527" width="48.85546875" style="14" customWidth="1"/>
    <col min="11528" max="11528" width="11" style="14" bestFit="1" customWidth="1"/>
    <col min="11529" max="11776" width="11.42578125" style="14"/>
    <col min="11777" max="11777" width="59.28515625" style="14" customWidth="1"/>
    <col min="11778" max="11778" width="21.140625" style="14" customWidth="1"/>
    <col min="11779" max="11782" width="11.42578125" style="14"/>
    <col min="11783" max="11783" width="48.85546875" style="14" customWidth="1"/>
    <col min="11784" max="11784" width="11" style="14" bestFit="1" customWidth="1"/>
    <col min="11785" max="12032" width="11.42578125" style="14"/>
    <col min="12033" max="12033" width="59.28515625" style="14" customWidth="1"/>
    <col min="12034" max="12034" width="21.140625" style="14" customWidth="1"/>
    <col min="12035" max="12038" width="11.42578125" style="14"/>
    <col min="12039" max="12039" width="48.85546875" style="14" customWidth="1"/>
    <col min="12040" max="12040" width="11" style="14" bestFit="1" customWidth="1"/>
    <col min="12041" max="12288" width="11.42578125" style="14"/>
    <col min="12289" max="12289" width="59.28515625" style="14" customWidth="1"/>
    <col min="12290" max="12290" width="21.140625" style="14" customWidth="1"/>
    <col min="12291" max="12294" width="11.42578125" style="14"/>
    <col min="12295" max="12295" width="48.85546875" style="14" customWidth="1"/>
    <col min="12296" max="12296" width="11" style="14" bestFit="1" customWidth="1"/>
    <col min="12297" max="12544" width="11.42578125" style="14"/>
    <col min="12545" max="12545" width="59.28515625" style="14" customWidth="1"/>
    <col min="12546" max="12546" width="21.140625" style="14" customWidth="1"/>
    <col min="12547" max="12550" width="11.42578125" style="14"/>
    <col min="12551" max="12551" width="48.85546875" style="14" customWidth="1"/>
    <col min="12552" max="12552" width="11" style="14" bestFit="1" customWidth="1"/>
    <col min="12553" max="12800" width="11.42578125" style="14"/>
    <col min="12801" max="12801" width="59.28515625" style="14" customWidth="1"/>
    <col min="12802" max="12802" width="21.140625" style="14" customWidth="1"/>
    <col min="12803" max="12806" width="11.42578125" style="14"/>
    <col min="12807" max="12807" width="48.85546875" style="14" customWidth="1"/>
    <col min="12808" max="12808" width="11" style="14" bestFit="1" customWidth="1"/>
    <col min="12809" max="13056" width="11.42578125" style="14"/>
    <col min="13057" max="13057" width="59.28515625" style="14" customWidth="1"/>
    <col min="13058" max="13058" width="21.140625" style="14" customWidth="1"/>
    <col min="13059" max="13062" width="11.42578125" style="14"/>
    <col min="13063" max="13063" width="48.85546875" style="14" customWidth="1"/>
    <col min="13064" max="13064" width="11" style="14" bestFit="1" customWidth="1"/>
    <col min="13065" max="13312" width="11.42578125" style="14"/>
    <col min="13313" max="13313" width="59.28515625" style="14" customWidth="1"/>
    <col min="13314" max="13314" width="21.140625" style="14" customWidth="1"/>
    <col min="13315" max="13318" width="11.42578125" style="14"/>
    <col min="13319" max="13319" width="48.85546875" style="14" customWidth="1"/>
    <col min="13320" max="13320" width="11" style="14" bestFit="1" customWidth="1"/>
    <col min="13321" max="13568" width="11.42578125" style="14"/>
    <col min="13569" max="13569" width="59.28515625" style="14" customWidth="1"/>
    <col min="13570" max="13570" width="21.140625" style="14" customWidth="1"/>
    <col min="13571" max="13574" width="11.42578125" style="14"/>
    <col min="13575" max="13575" width="48.85546875" style="14" customWidth="1"/>
    <col min="13576" max="13576" width="11" style="14" bestFit="1" customWidth="1"/>
    <col min="13577" max="13824" width="11.42578125" style="14"/>
    <col min="13825" max="13825" width="59.28515625" style="14" customWidth="1"/>
    <col min="13826" max="13826" width="21.140625" style="14" customWidth="1"/>
    <col min="13827" max="13830" width="11.42578125" style="14"/>
    <col min="13831" max="13831" width="48.85546875" style="14" customWidth="1"/>
    <col min="13832" max="13832" width="11" style="14" bestFit="1" customWidth="1"/>
    <col min="13833" max="14080" width="11.42578125" style="14"/>
    <col min="14081" max="14081" width="59.28515625" style="14" customWidth="1"/>
    <col min="14082" max="14082" width="21.140625" style="14" customWidth="1"/>
    <col min="14083" max="14086" width="11.42578125" style="14"/>
    <col min="14087" max="14087" width="48.85546875" style="14" customWidth="1"/>
    <col min="14088" max="14088" width="11" style="14" bestFit="1" customWidth="1"/>
    <col min="14089" max="14336" width="11.42578125" style="14"/>
    <col min="14337" max="14337" width="59.28515625" style="14" customWidth="1"/>
    <col min="14338" max="14338" width="21.140625" style="14" customWidth="1"/>
    <col min="14339" max="14342" width="11.42578125" style="14"/>
    <col min="14343" max="14343" width="48.85546875" style="14" customWidth="1"/>
    <col min="14344" max="14344" width="11" style="14" bestFit="1" customWidth="1"/>
    <col min="14345" max="14592" width="11.42578125" style="14"/>
    <col min="14593" max="14593" width="59.28515625" style="14" customWidth="1"/>
    <col min="14594" max="14594" width="21.140625" style="14" customWidth="1"/>
    <col min="14595" max="14598" width="11.42578125" style="14"/>
    <col min="14599" max="14599" width="48.85546875" style="14" customWidth="1"/>
    <col min="14600" max="14600" width="11" style="14" bestFit="1" customWidth="1"/>
    <col min="14601" max="14848" width="11.42578125" style="14"/>
    <col min="14849" max="14849" width="59.28515625" style="14" customWidth="1"/>
    <col min="14850" max="14850" width="21.140625" style="14" customWidth="1"/>
    <col min="14851" max="14854" width="11.42578125" style="14"/>
    <col min="14855" max="14855" width="48.85546875" style="14" customWidth="1"/>
    <col min="14856" max="14856" width="11" style="14" bestFit="1" customWidth="1"/>
    <col min="14857" max="15104" width="11.42578125" style="14"/>
    <col min="15105" max="15105" width="59.28515625" style="14" customWidth="1"/>
    <col min="15106" max="15106" width="21.140625" style="14" customWidth="1"/>
    <col min="15107" max="15110" width="11.42578125" style="14"/>
    <col min="15111" max="15111" width="48.85546875" style="14" customWidth="1"/>
    <col min="15112" max="15112" width="11" style="14" bestFit="1" customWidth="1"/>
    <col min="15113" max="15360" width="11.42578125" style="14"/>
    <col min="15361" max="15361" width="59.28515625" style="14" customWidth="1"/>
    <col min="15362" max="15362" width="21.140625" style="14" customWidth="1"/>
    <col min="15363" max="15366" width="11.42578125" style="14"/>
    <col min="15367" max="15367" width="48.85546875" style="14" customWidth="1"/>
    <col min="15368" max="15368" width="11" style="14" bestFit="1" customWidth="1"/>
    <col min="15369" max="15616" width="11.42578125" style="14"/>
    <col min="15617" max="15617" width="59.28515625" style="14" customWidth="1"/>
    <col min="15618" max="15618" width="21.140625" style="14" customWidth="1"/>
    <col min="15619" max="15622" width="11.42578125" style="14"/>
    <col min="15623" max="15623" width="48.85546875" style="14" customWidth="1"/>
    <col min="15624" max="15624" width="11" style="14" bestFit="1" customWidth="1"/>
    <col min="15625" max="15872" width="11.42578125" style="14"/>
    <col min="15873" max="15873" width="59.28515625" style="14" customWidth="1"/>
    <col min="15874" max="15874" width="21.140625" style="14" customWidth="1"/>
    <col min="15875" max="15878" width="11.42578125" style="14"/>
    <col min="15879" max="15879" width="48.85546875" style="14" customWidth="1"/>
    <col min="15880" max="15880" width="11" style="14" bestFit="1" customWidth="1"/>
    <col min="15881" max="16128" width="11.42578125" style="14"/>
    <col min="16129" max="16129" width="59.28515625" style="14" customWidth="1"/>
    <col min="16130" max="16130" width="21.140625" style="14" customWidth="1"/>
    <col min="16131" max="16134" width="11.42578125" style="14"/>
    <col min="16135" max="16135" width="48.85546875" style="14" customWidth="1"/>
    <col min="16136" max="16136" width="11" style="14" bestFit="1" customWidth="1"/>
    <col min="16137" max="16384" width="11.42578125" style="14"/>
  </cols>
  <sheetData>
    <row r="1" spans="1:2" ht="28.5" customHeight="1" x14ac:dyDescent="0.25">
      <c r="A1" s="158" t="s">
        <v>223</v>
      </c>
      <c r="B1" s="159"/>
    </row>
    <row r="2" spans="1:2" x14ac:dyDescent="0.25">
      <c r="A2" s="159" t="s">
        <v>266</v>
      </c>
      <c r="B2" s="159"/>
    </row>
    <row r="3" spans="1:2" x14ac:dyDescent="0.25">
      <c r="A3" s="159" t="s">
        <v>224</v>
      </c>
      <c r="B3" s="159"/>
    </row>
    <row r="5" spans="1:2" ht="19.5" customHeight="1" x14ac:dyDescent="0.25">
      <c r="A5" s="77" t="s">
        <v>88</v>
      </c>
      <c r="B5" s="77" t="s">
        <v>176</v>
      </c>
    </row>
    <row r="6" spans="1:2" ht="19.5" customHeight="1" x14ac:dyDescent="0.25">
      <c r="A6" s="60" t="s">
        <v>225</v>
      </c>
      <c r="B6" s="54">
        <v>2327054.6750100004</v>
      </c>
    </row>
    <row r="7" spans="1:2" ht="19.5" customHeight="1" x14ac:dyDescent="0.25">
      <c r="A7" s="60" t="s">
        <v>228</v>
      </c>
      <c r="B7" s="69">
        <v>1142766.9928900001</v>
      </c>
    </row>
    <row r="8" spans="1:2" ht="19.5" customHeight="1" x14ac:dyDescent="0.25">
      <c r="A8" s="60" t="s">
        <v>226</v>
      </c>
      <c r="B8" s="54">
        <v>840242.35019000003</v>
      </c>
    </row>
    <row r="9" spans="1:2" ht="19.5" customHeight="1" x14ac:dyDescent="0.25">
      <c r="A9" s="60" t="s">
        <v>227</v>
      </c>
      <c r="B9" s="54">
        <v>2128633.6864800001</v>
      </c>
    </row>
    <row r="10" spans="1:2" ht="19.5" customHeight="1" x14ac:dyDescent="0.25">
      <c r="A10" s="87" t="s">
        <v>4</v>
      </c>
      <c r="B10" s="61">
        <f>SUM(B6:B9)</f>
        <v>6438697.704570001</v>
      </c>
    </row>
    <row r="11" spans="1:2" x14ac:dyDescent="0.25">
      <c r="B11" s="14"/>
    </row>
    <row r="12" spans="1:2" x14ac:dyDescent="0.25">
      <c r="A12" s="80" t="s">
        <v>234</v>
      </c>
    </row>
    <row r="13" spans="1:2" x14ac:dyDescent="0.25">
      <c r="A13" s="22" t="s">
        <v>315</v>
      </c>
    </row>
    <row r="14" spans="1:2" x14ac:dyDescent="0.25">
      <c r="A14" s="88" t="s">
        <v>316</v>
      </c>
    </row>
    <row r="15" spans="1:2" x14ac:dyDescent="0.25">
      <c r="A15" s="14" t="s">
        <v>313</v>
      </c>
    </row>
    <row r="172" spans="9:9" x14ac:dyDescent="0.25">
      <c r="I172" s="14">
        <v>104795</v>
      </c>
    </row>
    <row r="182" spans="9:9" x14ac:dyDescent="0.25">
      <c r="I182" s="14">
        <v>299274.41099999996</v>
      </c>
    </row>
  </sheetData>
  <sheetProtection autoFilter="0" pivotTables="0"/>
  <mergeCells count="3">
    <mergeCell ref="A1:B1"/>
    <mergeCell ref="A2:B2"/>
    <mergeCell ref="A3:B3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SALDOS Y MOVIMIENTOS EX 2019</vt:lpstr>
      <vt:lpstr>SALDOS Y MOVIMIENTOS IN 2019</vt:lpstr>
      <vt:lpstr>RELACION DEUDA PIB MENSUAL</vt:lpstr>
      <vt:lpstr>SALDO POR PAIS</vt:lpstr>
      <vt:lpstr>SALDO POR MONEDA</vt:lpstr>
      <vt:lpstr>SALDO POR TASAS DE INTERES</vt:lpstr>
      <vt:lpstr>OBLICACIONES NO PAGADAS</vt:lpstr>
      <vt:lpstr>VENTAS ANTICIPADAS</vt:lpstr>
      <vt:lpstr>OTRAS OBLIGACIONES</vt:lpstr>
      <vt:lpstr>PASIVOS CONTINGENTES</vt:lpstr>
      <vt:lpstr>'OTRAS OBLIGACIONES'!Área_de_impresión</vt:lpstr>
    </vt:vector>
  </TitlesOfParts>
  <Company>Ministerio de Finanzas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esumba</dc:creator>
  <cp:lastModifiedBy>Cabezas Calderón, Gabriela Paulina</cp:lastModifiedBy>
  <cp:lastPrinted>2019-09-19T21:29:26Z</cp:lastPrinted>
  <dcterms:created xsi:type="dcterms:W3CDTF">2012-03-20T13:11:26Z</dcterms:created>
  <dcterms:modified xsi:type="dcterms:W3CDTF">2019-10-22T22:36:58Z</dcterms:modified>
</cp:coreProperties>
</file>