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FINANCIAMIENTO PÚBLICO\ESTADISTICAS-2020\DEUDA PÚBLICA\ENERO 2020\"/>
    </mc:Choice>
  </mc:AlternateContent>
  <bookViews>
    <workbookView xWindow="8130" yWindow="-60" windowWidth="11280" windowHeight="10410" tabRatio="741" firstSheet="6" activeTab="9"/>
  </bookViews>
  <sheets>
    <sheet name="SALDOS Y MOVIMIENTOS EX 2019" sheetId="77" r:id="rId1"/>
    <sheet name="SALDOS Y MOVIMIENTOS IN 2019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  <sheet name="OTRAS OBLIGACIONES" sheetId="96" r:id="rId9"/>
    <sheet name="PASIVOS CONTINGENTES" sheetId="102" r:id="rId10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2019'!$A$5:$P$125</definedName>
    <definedName name="_xlnm._FilterDatabase" localSheetId="1" hidden="1">'SALDOS Y MOVIMIENTOS IN 2019'!$A$4:$P$16</definedName>
    <definedName name="_xlnm.Print_Area" localSheetId="8">'OTRAS OBLIGACIONES'!$A$1:$F$46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B12" i="102" l="1"/>
  <c r="B10" i="96"/>
  <c r="H9" i="124"/>
  <c r="G9" i="124"/>
  <c r="F9" i="124"/>
  <c r="E9" i="124"/>
  <c r="D9" i="124"/>
  <c r="C9" i="124"/>
  <c r="E13" i="125"/>
  <c r="D13" i="125"/>
  <c r="C13" i="125"/>
  <c r="B13" i="125"/>
  <c r="P52" i="89"/>
  <c r="O52" i="89"/>
  <c r="N52" i="89"/>
  <c r="M52" i="89"/>
  <c r="L52" i="89"/>
  <c r="K52" i="89"/>
  <c r="J52" i="89"/>
  <c r="I52" i="89"/>
  <c r="H52" i="89"/>
  <c r="Q52" i="89" s="1"/>
  <c r="C52" i="89"/>
  <c r="P49" i="89"/>
  <c r="P42" i="89" s="1"/>
  <c r="O49" i="89"/>
  <c r="N49" i="89"/>
  <c r="M49" i="89"/>
  <c r="L49" i="89"/>
  <c r="L42" i="89" s="1"/>
  <c r="K49" i="89"/>
  <c r="J49" i="89"/>
  <c r="I49" i="89"/>
  <c r="H49" i="89"/>
  <c r="H42" i="89" s="1"/>
  <c r="F49" i="89"/>
  <c r="E49" i="89"/>
  <c r="E42" i="89" s="1"/>
  <c r="D49" i="89"/>
  <c r="C49" i="89"/>
  <c r="G49" i="89" s="1"/>
  <c r="P47" i="89"/>
  <c r="O47" i="89"/>
  <c r="N47" i="89"/>
  <c r="M47" i="89"/>
  <c r="L47" i="89"/>
  <c r="K47" i="89"/>
  <c r="J47" i="89"/>
  <c r="I47" i="89"/>
  <c r="H47" i="89"/>
  <c r="Q47" i="89" s="1"/>
  <c r="F47" i="89"/>
  <c r="F42" i="89" s="1"/>
  <c r="E47" i="89"/>
  <c r="D47" i="89"/>
  <c r="C47" i="89"/>
  <c r="C42" i="89" s="1"/>
  <c r="P43" i="89"/>
  <c r="O43" i="89"/>
  <c r="N43" i="89"/>
  <c r="M43" i="89"/>
  <c r="L43" i="89"/>
  <c r="K43" i="89"/>
  <c r="J43" i="89"/>
  <c r="I43" i="89"/>
  <c r="H43" i="89"/>
  <c r="Q43" i="89" s="1"/>
  <c r="F43" i="89"/>
  <c r="E43" i="89"/>
  <c r="D43" i="89"/>
  <c r="C43" i="89"/>
  <c r="G43" i="89" s="1"/>
  <c r="B43" i="89" s="1"/>
  <c r="O42" i="89"/>
  <c r="N42" i="89"/>
  <c r="M42" i="89"/>
  <c r="K42" i="89"/>
  <c r="J42" i="89"/>
  <c r="I42" i="89"/>
  <c r="P40" i="89"/>
  <c r="O40" i="89"/>
  <c r="N40" i="89"/>
  <c r="M40" i="89"/>
  <c r="L40" i="89"/>
  <c r="K40" i="89"/>
  <c r="J40" i="89"/>
  <c r="I40" i="89"/>
  <c r="H40" i="89"/>
  <c r="Q40" i="89" s="1"/>
  <c r="F40" i="89"/>
  <c r="G40" i="89" s="1"/>
  <c r="B40" i="89" s="1"/>
  <c r="E40" i="89"/>
  <c r="D40" i="89"/>
  <c r="C40" i="89"/>
  <c r="P37" i="89"/>
  <c r="O37" i="89"/>
  <c r="N37" i="89"/>
  <c r="M37" i="89"/>
  <c r="L37" i="89"/>
  <c r="K37" i="89"/>
  <c r="J37" i="89"/>
  <c r="I37" i="89"/>
  <c r="H37" i="89"/>
  <c r="Q37" i="89" s="1"/>
  <c r="F37" i="89"/>
  <c r="E37" i="89"/>
  <c r="D37" i="89"/>
  <c r="C37" i="89"/>
  <c r="G37" i="89" s="1"/>
  <c r="B37" i="89" s="1"/>
  <c r="Q35" i="89"/>
  <c r="P35" i="89"/>
  <c r="O35" i="89"/>
  <c r="O7" i="89" s="1"/>
  <c r="N35" i="89"/>
  <c r="M35" i="89"/>
  <c r="L35" i="89"/>
  <c r="K35" i="89"/>
  <c r="K7" i="89" s="1"/>
  <c r="J35" i="89"/>
  <c r="I35" i="89"/>
  <c r="H35" i="89"/>
  <c r="F35" i="89"/>
  <c r="E35" i="89"/>
  <c r="D35" i="89"/>
  <c r="C35" i="89"/>
  <c r="Q17" i="89"/>
  <c r="P17" i="89"/>
  <c r="O17" i="89"/>
  <c r="N17" i="89"/>
  <c r="M17" i="89"/>
  <c r="L17" i="89"/>
  <c r="K17" i="89"/>
  <c r="J17" i="89"/>
  <c r="I17" i="89"/>
  <c r="H17" i="89"/>
  <c r="F17" i="89"/>
  <c r="E17" i="89"/>
  <c r="D17" i="89"/>
  <c r="C17" i="89"/>
  <c r="Q14" i="89"/>
  <c r="P14" i="89"/>
  <c r="O14" i="89"/>
  <c r="N14" i="89"/>
  <c r="M14" i="89"/>
  <c r="L14" i="89"/>
  <c r="K14" i="89"/>
  <c r="J14" i="89"/>
  <c r="I14" i="89"/>
  <c r="H14" i="89"/>
  <c r="F14" i="89"/>
  <c r="E14" i="89"/>
  <c r="D14" i="89"/>
  <c r="C14" i="89"/>
  <c r="G14" i="89" s="1"/>
  <c r="B14" i="89" s="1"/>
  <c r="Q8" i="89"/>
  <c r="P8" i="89"/>
  <c r="O8" i="89"/>
  <c r="N8" i="89"/>
  <c r="M8" i="89"/>
  <c r="L8" i="89"/>
  <c r="K8" i="89"/>
  <c r="J8" i="89"/>
  <c r="I8" i="89"/>
  <c r="H8" i="89"/>
  <c r="F8" i="89"/>
  <c r="E8" i="89"/>
  <c r="D8" i="89"/>
  <c r="C8" i="89"/>
  <c r="G8" i="89" s="1"/>
  <c r="P7" i="89"/>
  <c r="M7" i="89"/>
  <c r="L7" i="89"/>
  <c r="I7" i="89"/>
  <c r="H7" i="89"/>
  <c r="E7" i="89"/>
  <c r="E52" i="89" s="1"/>
  <c r="B23" i="114"/>
  <c r="C23" i="114" s="1"/>
  <c r="B22" i="114"/>
  <c r="C22" i="114" s="1"/>
  <c r="B18" i="114"/>
  <c r="D31" i="85"/>
  <c r="C31" i="85"/>
  <c r="C32" i="85" s="1"/>
  <c r="B31" i="85"/>
  <c r="B32" i="85" s="1"/>
  <c r="D25" i="85"/>
  <c r="C25" i="85"/>
  <c r="B25" i="85"/>
  <c r="F13" i="81"/>
  <c r="G13" i="81" s="1"/>
  <c r="F6" i="81"/>
  <c r="G6" i="81" s="1"/>
  <c r="G17" i="89" l="1"/>
  <c r="B17" i="89" s="1"/>
  <c r="Q49" i="89"/>
  <c r="B49" i="89" s="1"/>
  <c r="D42" i="89"/>
  <c r="G42" i="89"/>
  <c r="G47" i="89"/>
  <c r="B47" i="89" s="1"/>
  <c r="Q42" i="89"/>
  <c r="J7" i="89"/>
  <c r="N7" i="89"/>
  <c r="Q7" i="89"/>
  <c r="C7" i="89"/>
  <c r="D7" i="89"/>
  <c r="D52" i="89" s="1"/>
  <c r="G52" i="89" s="1"/>
  <c r="G35" i="89"/>
  <c r="B35" i="89" s="1"/>
  <c r="F7" i="89"/>
  <c r="F52" i="89" s="1"/>
  <c r="B8" i="89"/>
  <c r="C18" i="114"/>
  <c r="D32" i="85"/>
  <c r="E32" i="85" s="1"/>
  <c r="E25" i="85"/>
  <c r="N20" i="105"/>
  <c r="M20" i="105"/>
  <c r="L20" i="105"/>
  <c r="K20" i="105"/>
  <c r="B42" i="89" l="1"/>
  <c r="G7" i="89"/>
  <c r="B7" i="89" s="1"/>
  <c r="B52" i="89" s="1"/>
  <c r="E31" i="85"/>
  <c r="N152" i="77"/>
  <c r="L152" i="77" l="1"/>
  <c r="K152" i="77"/>
  <c r="J152" i="77"/>
  <c r="I152" i="77"/>
  <c r="M152" i="77"/>
</calcChain>
</file>

<file path=xl/sharedStrings.xml><?xml version="1.0" encoding="utf-8"?>
<sst xmlns="http://schemas.openxmlformats.org/spreadsheetml/2006/main" count="890" uniqueCount="315">
  <si>
    <t>ENERO</t>
  </si>
  <si>
    <t>BANCO DE DESARROLLO DEL ECUADOR</t>
  </si>
  <si>
    <t>OBLIGACIONES NO PAGADAS Y REGISTRADAS EN PRESUPUESTOS CLAUSURADOS</t>
  </si>
  <si>
    <t>SEGURIDAD SOCIAL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</si>
  <si>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</si>
  <si>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</si>
  <si>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</si>
  <si>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</si>
  <si>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</si>
  <si>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</si>
  <si>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 xml:space="preserve">INDICADOR RELACIÓN DE LA DEUDA PÚBLICA AGREGADA DEL SECTOR PÚBLICO TOTAL CON EL PIB 2019 </t>
  </si>
  <si>
    <t>En millones de USD y porcentajes</t>
  </si>
  <si>
    <t xml:space="preserve">INDICADOR RELACIÓN DE LA DEUDA PÚBLICA CONSOLIDADA DEL SECTOR PÚBLICO TOTAL CON EL PIB 2019 </t>
  </si>
  <si>
    <t>Nota 1: Deuda pública consolidada a nivel del Sector Público Total.</t>
  </si>
  <si>
    <t>Nota 3: El indicador Deuda /PIB estimado por el FMI bajo su metodología y definiciones para el año 2018 asciende a 45,8%.</t>
  </si>
  <si>
    <t>Nota 4: Las cifras presentadas son de carácter preliminar sujetas a actualización.</t>
  </si>
  <si>
    <t>Nota 2: La relación 2020 se establece con un PIB de USD 109.667,5 millones, según última previsión de cifras del BCE.</t>
  </si>
  <si>
    <t>BASE DE DATOS DE SALDOS Y MOVIMIENTOS DE LA DEUDA EXTERNA</t>
  </si>
  <si>
    <t>PERIODO ENE 2020</t>
  </si>
  <si>
    <t>En miles de USD</t>
  </si>
  <si>
    <t>AÑO</t>
  </si>
  <si>
    <t>MES</t>
  </si>
  <si>
    <t>SPT</t>
  </si>
  <si>
    <t>SPNF</t>
  </si>
  <si>
    <t>PGE</t>
  </si>
  <si>
    <t>TIPO DE ACREEDOR GENERAL</t>
  </si>
  <si>
    <t>TIPO DE ACREEDORE ESPECÍFICO</t>
  </si>
  <si>
    <t>DEUDOR</t>
  </si>
  <si>
    <t>DESEMBOLSOS</t>
  </si>
  <si>
    <t>AMORTIZACIONES</t>
  </si>
  <si>
    <t>INTERÉS Y COMISIONES</t>
  </si>
  <si>
    <t>CONDONACIONES</t>
  </si>
  <si>
    <t>AJUSTES CAMBIARIOS</t>
  </si>
  <si>
    <t>SALDO DEL MES</t>
  </si>
  <si>
    <t>PROVEEDORES</t>
  </si>
  <si>
    <t xml:space="preserve">PROVEEDORES </t>
  </si>
  <si>
    <t xml:space="preserve">GOBIERNO CENTRAL </t>
  </si>
  <si>
    <t>EP PETROECUADOR</t>
  </si>
  <si>
    <t>MUN. QUITO</t>
  </si>
  <si>
    <t>IESS</t>
  </si>
  <si>
    <t>TAME</t>
  </si>
  <si>
    <t>BANCOS</t>
  </si>
  <si>
    <t xml:space="preserve">BANCOS </t>
  </si>
  <si>
    <t>ARMADA</t>
  </si>
  <si>
    <t>CFN</t>
  </si>
  <si>
    <t>CON. PROV. PICHINCHA</t>
  </si>
  <si>
    <t xml:space="preserve">MUN. MACHALA </t>
  </si>
  <si>
    <t>EMAPA-G</t>
  </si>
  <si>
    <t>GOBIERNOS</t>
  </si>
  <si>
    <t xml:space="preserve">GOBIERNOS </t>
  </si>
  <si>
    <t>CON. PROV. MANABÍ</t>
  </si>
  <si>
    <t>BNF</t>
  </si>
  <si>
    <t>CELEC EP</t>
  </si>
  <si>
    <t>EE QUITO</t>
  </si>
  <si>
    <t>BANCO CENTRAL</t>
  </si>
  <si>
    <t>MUN. LOJA</t>
  </si>
  <si>
    <t>MUN. BABAHOYO</t>
  </si>
  <si>
    <t>HIDROTOAPI</t>
  </si>
  <si>
    <t>MUN. SANTO DOMINGO</t>
  </si>
  <si>
    <t>MUN. GUAYAQUIL</t>
  </si>
  <si>
    <t>EMAAP-Q</t>
  </si>
  <si>
    <t>CON. PROV. TUNGURAHUA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</si>
  <si>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</si>
  <si>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</si>
  <si>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</si>
  <si>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</si>
  <si>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</si>
  <si>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</si>
  <si>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</si>
  <si>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</si>
  <si>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</si>
  <si>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</si>
  <si>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BEV</t>
  </si>
  <si>
    <t>ETAPA-CUENCA</t>
  </si>
  <si>
    <t>INIAP</t>
  </si>
  <si>
    <t>ESPOL</t>
  </si>
  <si>
    <t>MUN. CUENCA</t>
  </si>
  <si>
    <t>CON. PROV. CHIMBORAZO</t>
  </si>
  <si>
    <t>CAF</t>
  </si>
  <si>
    <t>MUN. AMBATO</t>
  </si>
  <si>
    <t>CON. PROV. GUAYAS</t>
  </si>
  <si>
    <t>BANECUADOR B.P.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</si>
  <si>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</si>
  <si>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</si>
  <si>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</si>
  <si>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</si>
  <si>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</si>
  <si>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</si>
  <si>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</si>
  <si>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EE MANABI (DEUDA DIRECTA MANDATO 15)</t>
  </si>
  <si>
    <t>EE EL ORO (DEUDA DIRECTA MANDATO 15)</t>
  </si>
  <si>
    <t>GLOBAL 30</t>
  </si>
  <si>
    <t>BONOS SOBERANOS 2014-2024</t>
  </si>
  <si>
    <t>BONOS SOBERANOS 2015-2020</t>
  </si>
  <si>
    <t>CLUB DE PARIS II</t>
  </si>
  <si>
    <t>CLUB DE PARIS III</t>
  </si>
  <si>
    <t>CLUB DE PARIS IV</t>
  </si>
  <si>
    <t>CLUB DE PARIS V</t>
  </si>
  <si>
    <t>CLUB DE PARIS VI</t>
  </si>
  <si>
    <t>CLUB DE PARIS VII</t>
  </si>
  <si>
    <t>INOCAR</t>
  </si>
  <si>
    <t>CLUB DE PARIS VIII</t>
  </si>
  <si>
    <t>BONOS SOBERANOS 2016-2022</t>
  </si>
  <si>
    <t>BONOS SOBERANOS 2016-2026</t>
  </si>
  <si>
    <t>BONOS PETROAMAZONAS</t>
  </si>
  <si>
    <t>PETROAMAZONAS</t>
  </si>
  <si>
    <t>BONOS SOBERANOS 2017-2023</t>
  </si>
  <si>
    <t>BONOS SOBERANOS 2017-2027jun</t>
  </si>
  <si>
    <t>BONOS SOBERANOS 2017-2027oct</t>
  </si>
  <si>
    <t>PETROAMAZONAS 1</t>
  </si>
  <si>
    <t>BONOS SOBERANOS 2018-2028</t>
  </si>
  <si>
    <t>BONOS SOBERANOS 2019-2029</t>
  </si>
  <si>
    <t>BONOS SOBERANOS 2019-2025</t>
  </si>
  <si>
    <t>BONOS SOBERANOS 2019-2030</t>
  </si>
  <si>
    <t>BONOS SOBERANOS 2019-2035</t>
  </si>
  <si>
    <t>PASIVOS POR DERECHOS CONTRACTUALES INTANGIBLES</t>
  </si>
  <si>
    <t xml:space="preserve">PASIVOS POR DERECHOS CONTRACTUALES INTANGIBLES </t>
  </si>
  <si>
    <t>VENTAS ANTICIPADAS PETROLERAS</t>
  </si>
  <si>
    <t>PETROCHINA</t>
  </si>
  <si>
    <t>PETROECUADOR</t>
  </si>
  <si>
    <t xml:space="preserve">UNIPEC </t>
  </si>
  <si>
    <t xml:space="preserve"> PETROTAILANDIA I</t>
  </si>
  <si>
    <t xml:space="preserve"> PETROTAILANDIA II</t>
  </si>
  <si>
    <t xml:space="preserve"> OMAN</t>
  </si>
  <si>
    <t>DERECHOS ESPECIALES DE GIRO - DEG</t>
  </si>
  <si>
    <t>Crédito FMI al BCE, Instrumento Rápido Financiamiento (DEG's). RFI - Rapid Financing Instrument</t>
  </si>
  <si>
    <t>Deg's emisión especial 2009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</si>
  <si>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</si>
  <si>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</si>
  <si>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</si>
  <si>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</si>
  <si>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</si>
  <si>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</si>
  <si>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</si>
  <si>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</si>
  <si>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</si>
  <si>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</si>
  <si>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</si>
  <si>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</si>
  <si>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</si>
  <si>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RELACIÓN DEUDA/PIB</t>
  </si>
  <si>
    <t>Enero</t>
  </si>
  <si>
    <t>PASIVOS CONTINGENTES</t>
  </si>
  <si>
    <t>PERIODO CON CORTE ENERO 2020</t>
  </si>
  <si>
    <t>CONCEPTO</t>
  </si>
  <si>
    <t>MONTO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</si>
  <si>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</si>
  <si>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</si>
  <si>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</si>
  <si>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</si>
  <si>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 REPO</t>
  </si>
  <si>
    <t>PASIVOS CONTINGENTES POR GARANTÍA SOBERANA</t>
  </si>
  <si>
    <t>TOTAL</t>
  </si>
  <si>
    <t xml:space="preserve">NOTAS:  </t>
  </si>
  <si>
    <t>Nota 1: Desde el punto de vista economico las cifras constituyen contigencias, de ninguna forma en lo legal constituyen aceptación alguna del monto.</t>
  </si>
  <si>
    <t>OTRAS OBLIGACIONES DEL ESTADO FUERA DEL ENDEUDAMIENTO PÚBLICO</t>
  </si>
  <si>
    <t xml:space="preserve"> En miles de USD</t>
  </si>
  <si>
    <t>CERTIFICADOS DE TESORERÍA</t>
  </si>
  <si>
    <t>SALDO DE LAS CARTAS DE CRÉDITO POR IMPORTACIÓN DE DERIVADOS</t>
  </si>
  <si>
    <t>ACUMULACIÓN DE CONTRATOS DE PRESTACIÓN DE SERVICIOS PETROLEROS SHE</t>
  </si>
  <si>
    <t xml:space="preserve">PASIVOS CORRIENTES PETROAMAZONAS EP </t>
  </si>
  <si>
    <t xml:space="preserve">Nota 1: Saldos de las cartas de crédito por importación de derivados correspondientes a las transacciones comerciales reportadas por la Empresa Pública PETROECUADOR, </t>
  </si>
  <si>
    <t>las cuales se actualizan con los volúmenes y precios finales luego de la recepción y liquidación de las importaciones.</t>
  </si>
  <si>
    <t>Nota 2: Acumulación de contratos de prestación de servicios petroleros SHE, tiene un saldo correspondiente al mes de octubre de 2019.</t>
  </si>
  <si>
    <t>acorde al Oficio Nro. MERNNR-VH-2020-0023-OF  del 08 de enero del 2020, remitida por el Ministerio de Energía y Recursos Naturales no Renovables</t>
  </si>
  <si>
    <t>Nota 3: Pasivos Corrientes PETROAMAZONAS EP, última informacion disponible al mes de diciembre de 2019.</t>
  </si>
  <si>
    <t>PERIODO ENERO 2020</t>
  </si>
  <si>
    <t xml:space="preserve"> CONTRATO </t>
  </si>
  <si>
    <t xml:space="preserve"> PRODUCTO </t>
  </si>
  <si>
    <t xml:space="preserve"> MONTO CONTRATADO PARA EL ANTICIPO </t>
  </si>
  <si>
    <t>SALDO AL 01 DE ENERO 2020</t>
  </si>
  <si>
    <t xml:space="preserve"> DESEMBOLSOS </t>
  </si>
  <si>
    <t xml:space="preserve"> AMORTIZACIONES </t>
  </si>
  <si>
    <t>SALDO  AL 31 DE ENERO 2020</t>
  </si>
  <si>
    <t>CRUDO</t>
  </si>
  <si>
    <t xml:space="preserve"> OMAN </t>
  </si>
  <si>
    <t>DERIVADOS</t>
  </si>
  <si>
    <t xml:space="preserve"> TOTAL </t>
  </si>
  <si>
    <t>Nota 1: Información proporcionada por la Empresa Pública de Hidrocarburos del Ecuador, Empresa Pública PETROECUADOR.</t>
  </si>
  <si>
    <t>Nota 2: Las cifras presentadas son de carácter preliminar sujetas a actualización.</t>
  </si>
  <si>
    <t>Nota 3: Saldo al 31 enero de 2020 y movimientos corresponden al periodo enero 2020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</si>
  <si>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</si>
  <si>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</si>
  <si>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</si>
  <si>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</si>
  <si>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</si>
  <si>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</si>
  <si>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</si>
  <si>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</si>
  <si>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</si>
  <si>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</si>
  <si>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</si>
  <si>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</si>
  <si>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</si>
  <si>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</si>
  <si>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</si>
  <si>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Nota 5: Las cifras presentadas son de carácter preliminar sujetas a actualización.</t>
  </si>
  <si>
    <t>ESTRUCTURA DEL SALDO POR TASAS DE INTERES</t>
  </si>
  <si>
    <t>ACREEDOR</t>
  </si>
  <si>
    <t>SALDO ADEUDADO AL 31 DE ENERO 2020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</si>
  <si>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</si>
  <si>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</si>
  <si>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</si>
  <si>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</si>
  <si>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</si>
  <si>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</si>
  <si>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</si>
  <si>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</si>
  <si>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</si>
  <si>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</si>
  <si>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</si>
  <si>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</si>
  <si>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</si>
  <si>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</si>
  <si>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</si>
  <si>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</si>
  <si>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</si>
  <si>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</si>
  <si>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</si>
  <si>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</si>
  <si>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</si>
  <si>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</si>
  <si>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</si>
  <si>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</si>
  <si>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</si>
  <si>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</si>
  <si>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</si>
  <si>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</si>
  <si>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</si>
  <si>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</si>
  <si>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</si>
  <si>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</si>
  <si>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2017 - 2023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</si>
  <si>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</si>
  <si>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</si>
  <si>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</si>
  <si>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</si>
  <si>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</si>
  <si>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</si>
  <si>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</si>
  <si>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    BONOS SOBERANOS 2019 - 2035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</si>
  <si>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</si>
  <si>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</si>
  <si>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</si>
  <si>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</si>
  <si>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</si>
  <si>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</si>
  <si>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</si>
  <si>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</si>
  <si>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</si>
  <si>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</si>
  <si>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</si>
  <si>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</si>
  <si>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</si>
  <si>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</si>
  <si>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</si>
  <si>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</si>
  <si>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</si>
  <si>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</si>
  <si>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</si>
  <si>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presentadas son de carácter preliminar sujetas a actualización.</t>
  </si>
  <si>
    <t>SALDOS DE LA DEUDA PÚBLICA POR MONEDA DEL PAGO</t>
  </si>
  <si>
    <t>En miles USD y porcentajes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</si>
  <si>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</si>
  <si>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</si>
  <si>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</si>
  <si>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</si>
  <si>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</si>
  <si>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</si>
  <si>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</si>
  <si>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</si>
  <si>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</si>
  <si>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</si>
  <si>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</si>
  <si>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</si>
  <si>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</si>
  <si>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</si>
  <si>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</si>
  <si>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</si>
  <si>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</si>
  <si>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</si>
  <si>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</si>
  <si>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</si>
  <si>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</si>
  <si>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</si>
  <si>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</si>
  <si>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</si>
  <si>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</si>
  <si>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</si>
  <si>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</si>
  <si>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</si>
  <si>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</si>
  <si>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</si>
  <si>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</si>
  <si>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</si>
  <si>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</si>
  <si>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</si>
  <si>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</si>
  <si>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</si>
  <si>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</si>
  <si>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</si>
  <si>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</si>
  <si>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</si>
  <si>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</si>
  <si>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PAÍSES BAJOS</t>
  </si>
  <si>
    <t>R. DE KOREA</t>
  </si>
  <si>
    <t>R.P. DE CHINA</t>
  </si>
  <si>
    <t>REINO UNIDO</t>
  </si>
  <si>
    <t xml:space="preserve">RUSIA 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</si>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</sst>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* #,##0.00_-;\-* #,##0.00_-;_-* &quot;-&quot;??_-;_-@_-"/>
    <numFmt numFmtId="167" formatCode="_ * #,##0.000_ ;_ * \-#,##0.000_ ;_ * &quot;-&quot;???_ ;_ @_ "/>
    <numFmt numFmtId="168" formatCode="_ [$€-2]\ * #,##0.000000_ ;_ [$€-2]\ * \-#,##0.000000_ ;_ [$€-2]\ * &quot;-&quot;??_ "/>
    <numFmt numFmtId="169" formatCode="_ * #,##0.000000_ ;_ * \-#,##0.000000_ ;_ * &quot;-&quot;??????_ ;_ @_ "/>
    <numFmt numFmtId="170" formatCode="_ [$€-2]\ * #,##0.00000000_ ;_ [$€-2]\ * \-#,##0.00000000_ ;_ [$€-2]\ * &quot;-&quot;??_ "/>
    <numFmt numFmtId="171" formatCode="#,##0.0_);\(#,##0.0\)"/>
    <numFmt numFmtId="172" formatCode="_-* #,##0.00\ _p_t_a_-;\-* #,##0.00\ _p_t_a_-;_-* &quot;-&quot;??\ _p_t_a_-;_-@_-"/>
    <numFmt numFmtId="173" formatCode="_ * #,##0.00_ ;_ * \-#,##0.00_ ;_ * &quot;-&quot;??????_ ;_ @_ "/>
    <numFmt numFmtId="174" formatCode="#,##0.0;\-#,##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8" fontId="0" fillId="0" borderId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43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70" fontId="1" fillId="0" borderId="0"/>
    <xf numFmtId="0" fontId="22" fillId="0" borderId="0"/>
    <xf numFmtId="168" fontId="1" fillId="0" borderId="0"/>
    <xf numFmtId="170" fontId="20" fillId="0" borderId="0"/>
    <xf numFmtId="168" fontId="22" fillId="0" borderId="0"/>
    <xf numFmtId="0" fontId="21" fillId="0" borderId="0"/>
    <xf numFmtId="168" fontId="22" fillId="0" borderId="0"/>
    <xf numFmtId="168" fontId="1" fillId="0" borderId="0"/>
    <xf numFmtId="168" fontId="1" fillId="0" borderId="0"/>
    <xf numFmtId="170" fontId="22" fillId="0" borderId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</cellStyleXfs>
  <cellXfs count="131">
    <xf numFmtId="168" fontId="0" fillId="0" borderId="0" xfId="0"/>
    <xf numFmtId="169" fontId="0" fillId="0" borderId="0" xfId="0" applyNumberFormat="1" applyFont="1"/>
    <xf numFmtId="43" fontId="22" fillId="0" borderId="0" xfId="166" applyFont="1" applyAlignment="1">
      <alignment vertical="center" wrapText="1"/>
    </xf>
    <xf numFmtId="43" fontId="23" fillId="24" borderId="0" xfId="166" applyFont="1" applyFill="1" applyAlignment="1">
      <alignment horizontal="center" vertical="center"/>
    </xf>
    <xf numFmtId="168" fontId="0" fillId="0" borderId="0" xfId="0" applyFont="1" applyAlignment="1">
      <alignment vertical="center"/>
    </xf>
    <xf numFmtId="43" fontId="22" fillId="0" borderId="0" xfId="166" applyFont="1" applyAlignment="1">
      <alignment vertical="center"/>
    </xf>
    <xf numFmtId="43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8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43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0" fontId="22" fillId="0" borderId="0" xfId="166" applyNumberFormat="1" applyFont="1" applyFill="1" applyBorder="1" applyAlignment="1">
      <alignment horizontal="center" vertical="center"/>
    </xf>
    <xf numFmtId="43" fontId="0" fillId="0" borderId="0" xfId="166" applyFont="1"/>
    <xf numFmtId="169" fontId="0" fillId="0" borderId="0" xfId="0" applyNumberFormat="1" applyFont="1" applyAlignment="1">
      <alignment vertical="center"/>
    </xf>
    <xf numFmtId="43" fontId="28" fillId="0" borderId="0" xfId="166" applyFont="1" applyFill="1" applyAlignment="1">
      <alignment vertical="center"/>
    </xf>
    <xf numFmtId="43" fontId="30" fillId="24" borderId="0" xfId="166" applyFont="1" applyFill="1" applyAlignment="1">
      <alignment horizontal="left" vertical="center"/>
    </xf>
    <xf numFmtId="43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43" fontId="30" fillId="25" borderId="0" xfId="166" applyFont="1" applyFill="1" applyAlignment="1">
      <alignment horizontal="left" vertical="center"/>
    </xf>
    <xf numFmtId="43" fontId="29" fillId="0" borderId="0" xfId="166" applyFont="1" applyAlignment="1">
      <alignment vertical="center"/>
    </xf>
    <xf numFmtId="168" fontId="25" fillId="0" borderId="0" xfId="0" applyFont="1" applyAlignment="1">
      <alignment vertical="center"/>
    </xf>
    <xf numFmtId="43" fontId="23" fillId="24" borderId="0" xfId="166" applyFont="1" applyFill="1" applyAlignment="1">
      <alignment horizontal="left" vertical="center"/>
    </xf>
    <xf numFmtId="43" fontId="0" fillId="0" borderId="0" xfId="166" applyFont="1" applyAlignment="1">
      <alignment vertical="center"/>
    </xf>
    <xf numFmtId="168" fontId="23" fillId="25" borderId="0" xfId="0" applyFont="1" applyFill="1" applyAlignment="1">
      <alignment horizontal="center" vertical="center" wrapText="1"/>
    </xf>
    <xf numFmtId="43" fontId="23" fillId="25" borderId="0" xfId="166" applyFont="1" applyFill="1" applyAlignment="1">
      <alignment horizontal="center" vertical="center" wrapText="1"/>
    </xf>
    <xf numFmtId="43" fontId="25" fillId="0" borderId="0" xfId="166" applyFont="1"/>
    <xf numFmtId="43" fontId="30" fillId="24" borderId="0" xfId="166" applyNumberFormat="1" applyFont="1" applyFill="1" applyAlignment="1">
      <alignment horizontal="center" vertical="center" wrapText="1"/>
    </xf>
    <xf numFmtId="168" fontId="31" fillId="0" borderId="0" xfId="0" applyFont="1" applyAlignment="1">
      <alignment horizontal="left" vertical="center" wrapText="1"/>
    </xf>
    <xf numFmtId="43" fontId="30" fillId="25" borderId="0" xfId="166" applyFont="1" applyFill="1" applyAlignment="1">
      <alignment horizontal="right" vertical="center" wrapText="1"/>
    </xf>
    <xf numFmtId="168" fontId="31" fillId="0" borderId="0" xfId="0" applyFont="1" applyAlignment="1">
      <alignment horizontal="left" vertical="center" wrapText="1" readingOrder="1"/>
    </xf>
    <xf numFmtId="43" fontId="31" fillId="0" borderId="0" xfId="166" applyFont="1" applyAlignment="1">
      <alignment horizontal="right" vertical="center" wrapText="1" readingOrder="1"/>
    </xf>
    <xf numFmtId="168" fontId="22" fillId="0" borderId="0" xfId="0" applyFont="1" applyAlignment="1">
      <alignment vertical="center"/>
    </xf>
    <xf numFmtId="43" fontId="30" fillId="25" borderId="0" xfId="166" applyFont="1" applyFill="1" applyAlignment="1">
      <alignment horizontal="right" vertical="center" wrapText="1" readingOrder="1"/>
    </xf>
    <xf numFmtId="43" fontId="0" fillId="0" borderId="0" xfId="166" applyFont="1" applyFill="1" applyAlignment="1">
      <alignment vertical="center"/>
    </xf>
    <xf numFmtId="43" fontId="0" fillId="0" borderId="0" xfId="166" applyFont="1" applyAlignment="1">
      <alignment vertical="center" wrapText="1"/>
    </xf>
    <xf numFmtId="43" fontId="24" fillId="0" borderId="0" xfId="166" applyFont="1" applyAlignment="1">
      <alignment horizontal="left" vertical="center" wrapText="1"/>
    </xf>
    <xf numFmtId="169" fontId="24" fillId="0" borderId="0" xfId="0" applyNumberFormat="1" applyFont="1"/>
    <xf numFmtId="43" fontId="24" fillId="0" borderId="0" xfId="166" applyFont="1" applyFill="1" applyBorder="1" applyAlignment="1">
      <alignment horizontal="center" vertical="center" wrapText="1"/>
    </xf>
    <xf numFmtId="43" fontId="23" fillId="25" borderId="0" xfId="166" applyFont="1" applyFill="1" applyAlignment="1">
      <alignment horizontal="left" vertical="center"/>
    </xf>
    <xf numFmtId="43" fontId="23" fillId="25" borderId="0" xfId="166" applyFont="1" applyFill="1" applyAlignment="1">
      <alignment vertical="center"/>
    </xf>
    <xf numFmtId="169" fontId="24" fillId="0" borderId="0" xfId="0" applyNumberFormat="1" applyFont="1" applyFill="1" applyAlignment="1">
      <alignment vertical="center"/>
    </xf>
    <xf numFmtId="169" fontId="24" fillId="0" borderId="0" xfId="0" applyNumberFormat="1" applyFont="1" applyFill="1" applyAlignment="1">
      <alignment vertical="center" wrapText="1"/>
    </xf>
    <xf numFmtId="43" fontId="0" fillId="0" borderId="0" xfId="166" applyFont="1" applyFill="1" applyAlignment="1">
      <alignment vertical="center" wrapText="1"/>
    </xf>
    <xf numFmtId="43" fontId="23" fillId="24" borderId="0" xfId="166" applyFont="1" applyFill="1" applyAlignment="1">
      <alignment horizontal="right" vertical="center" wrapText="1"/>
    </xf>
    <xf numFmtId="168" fontId="30" fillId="25" borderId="0" xfId="0" applyFont="1" applyFill="1" applyAlignment="1">
      <alignment horizontal="left" vertical="center" wrapText="1" readingOrder="1"/>
    </xf>
    <xf numFmtId="168" fontId="30" fillId="25" borderId="0" xfId="0" applyFont="1" applyFill="1" applyAlignment="1">
      <alignment horizontal="left" vertical="center" wrapText="1"/>
    </xf>
    <xf numFmtId="168" fontId="0" fillId="0" borderId="0" xfId="0" applyFont="1" applyFill="1" applyAlignment="1">
      <alignment horizontal="left" vertical="center"/>
    </xf>
    <xf numFmtId="169" fontId="23" fillId="24" borderId="0" xfId="0" applyNumberFormat="1" applyFont="1" applyFill="1" applyAlignment="1">
      <alignment vertical="center"/>
    </xf>
    <xf numFmtId="173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43" fontId="28" fillId="0" borderId="0" xfId="166" applyFont="1" applyFill="1" applyAlignment="1">
      <alignment vertical="center" wrapText="1"/>
    </xf>
    <xf numFmtId="43" fontId="31" fillId="0" borderId="0" xfId="166" applyFont="1" applyFill="1" applyAlignment="1">
      <alignment horizontal="right" vertical="center" wrapText="1" readingOrder="1"/>
    </xf>
    <xf numFmtId="168" fontId="30" fillId="25" borderId="0" xfId="0" applyFont="1" applyFill="1" applyAlignment="1">
      <alignment horizontal="center" vertical="center" wrapText="1" readingOrder="1"/>
    </xf>
    <xf numFmtId="43" fontId="30" fillId="25" borderId="0" xfId="166" applyFont="1" applyFill="1" applyAlignment="1">
      <alignment horizontal="left" vertical="center" wrapText="1"/>
    </xf>
    <xf numFmtId="43" fontId="31" fillId="0" borderId="0" xfId="166" applyFont="1" applyAlignment="1">
      <alignment horizontal="center" vertical="center" wrapText="1" readingOrder="1"/>
    </xf>
    <xf numFmtId="10" fontId="30" fillId="25" borderId="0" xfId="274" applyNumberFormat="1" applyFont="1" applyFill="1" applyAlignment="1">
      <alignment horizontal="center" vertical="center" wrapText="1"/>
    </xf>
    <xf numFmtId="43" fontId="27" fillId="0" borderId="0" xfId="166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43" fontId="26" fillId="0" borderId="0" xfId="166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33" fillId="25" borderId="0" xfId="0" applyNumberFormat="1" applyFont="1" applyFill="1" applyBorder="1" applyAlignment="1">
      <alignment vertical="center"/>
    </xf>
    <xf numFmtId="43" fontId="33" fillId="25" borderId="0" xfId="166" applyFont="1" applyFill="1" applyBorder="1" applyAlignment="1">
      <alignment vertical="center"/>
    </xf>
    <xf numFmtId="43" fontId="25" fillId="0" borderId="0" xfId="166" applyFont="1" applyAlignment="1">
      <alignment vertical="center"/>
    </xf>
    <xf numFmtId="0" fontId="26" fillId="0" borderId="0" xfId="166" applyNumberFormat="1" applyFont="1" applyFill="1" applyBorder="1" applyAlignment="1">
      <alignment vertical="center"/>
    </xf>
    <xf numFmtId="171" fontId="32" fillId="0" borderId="0" xfId="166" applyNumberFormat="1" applyFont="1" applyFill="1" applyBorder="1" applyAlignment="1">
      <alignment horizontal="center" vertical="center" wrapText="1"/>
    </xf>
    <xf numFmtId="171" fontId="34" fillId="0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center" vertical="center"/>
    </xf>
    <xf numFmtId="171" fontId="23" fillId="25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0" fontId="27" fillId="0" borderId="0" xfId="166" applyNumberFormat="1" applyFont="1" applyFill="1" applyBorder="1" applyAlignment="1">
      <alignment horizontal="center" vertical="center" wrapText="1"/>
    </xf>
    <xf numFmtId="168" fontId="24" fillId="0" borderId="0" xfId="0" applyFont="1" applyFill="1" applyAlignment="1">
      <alignment horizontal="center" vertical="center"/>
    </xf>
    <xf numFmtId="168" fontId="0" fillId="0" borderId="0" xfId="0" applyFont="1" applyFill="1" applyAlignment="1">
      <alignment vertical="center" wrapText="1"/>
    </xf>
    <xf numFmtId="43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4" fontId="22" fillId="0" borderId="0" xfId="166" applyNumberFormat="1" applyFont="1" applyFill="1" applyBorder="1" applyAlignment="1">
      <alignment horizontal="center" vertical="center"/>
    </xf>
    <xf numFmtId="43" fontId="31" fillId="0" borderId="0" xfId="166" applyFont="1" applyAlignment="1">
      <alignment horizontal="left" vertical="center" wrapText="1" readingOrder="1"/>
    </xf>
    <xf numFmtId="43" fontId="31" fillId="0" borderId="0" xfId="166" applyFont="1" applyFill="1" applyAlignment="1">
      <alignment horizontal="center" vertical="center" wrapText="1" readingOrder="1"/>
    </xf>
    <xf numFmtId="43" fontId="28" fillId="0" borderId="0" xfId="166" applyFont="1" applyFill="1" applyAlignment="1">
      <alignment horizontal="right" vertical="center" wrapText="1" readingOrder="1"/>
    </xf>
    <xf numFmtId="43" fontId="30" fillId="25" borderId="0" xfId="166" applyFont="1" applyFill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/>
    </xf>
    <xf numFmtId="43" fontId="30" fillId="25" borderId="0" xfId="166" applyFont="1" applyFill="1" applyAlignment="1">
      <alignment horizontal="center" vertical="center" wrapText="1" readingOrder="1"/>
    </xf>
    <xf numFmtId="0" fontId="0" fillId="0" borderId="0" xfId="166" applyNumberFormat="1" applyFont="1" applyFill="1" applyAlignment="1">
      <alignment vertical="center"/>
    </xf>
    <xf numFmtId="168" fontId="0" fillId="0" borderId="0" xfId="0" applyFont="1"/>
    <xf numFmtId="0" fontId="0" fillId="0" borderId="0" xfId="0" applyNumberFormat="1" applyFont="1"/>
    <xf numFmtId="168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73" fontId="0" fillId="0" borderId="0" xfId="0" applyNumberFormat="1" applyFont="1"/>
    <xf numFmtId="168" fontId="22" fillId="0" borderId="0" xfId="0" applyFont="1" applyAlignment="1">
      <alignment horizontal="left" indent="1"/>
    </xf>
    <xf numFmtId="43" fontId="22" fillId="0" borderId="0" xfId="166" applyFont="1" applyFill="1" applyAlignment="1">
      <alignment vertical="center" wrapText="1"/>
    </xf>
    <xf numFmtId="43" fontId="22" fillId="0" borderId="0" xfId="166" applyFont="1" applyFill="1" applyAlignment="1">
      <alignment horizontal="right" vertical="center" wrapText="1"/>
    </xf>
    <xf numFmtId="43" fontId="22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right" vertical="center" wrapText="1"/>
    </xf>
    <xf numFmtId="43" fontId="22" fillId="0" borderId="0" xfId="166" applyFont="1" applyFill="1" applyAlignment="1">
      <alignment horizontal="center" vertical="center" wrapText="1"/>
    </xf>
    <xf numFmtId="43" fontId="35" fillId="0" borderId="0" xfId="166" applyFont="1" applyAlignment="1">
      <alignment vertical="center" wrapText="1"/>
    </xf>
    <xf numFmtId="43" fontId="24" fillId="0" borderId="0" xfId="166" applyFont="1" applyFill="1" applyAlignment="1">
      <alignment vertical="center" wrapText="1"/>
    </xf>
    <xf numFmtId="10" fontId="30" fillId="24" borderId="0" xfId="274" applyNumberFormat="1" applyFont="1" applyFill="1" applyAlignment="1">
      <alignment horizontal="center" vertical="center" wrapText="1"/>
    </xf>
    <xf numFmtId="168" fontId="24" fillId="0" borderId="0" xfId="0" applyFont="1" applyAlignment="1">
      <alignment vertical="center"/>
    </xf>
    <xf numFmtId="43" fontId="30" fillId="24" borderId="0" xfId="166" applyFont="1" applyFill="1" applyAlignment="1">
      <alignment horizontal="center" vertical="center" wrapText="1"/>
    </xf>
    <xf numFmtId="43" fontId="27" fillId="0" borderId="0" xfId="0" applyNumberFormat="1" applyFont="1" applyFill="1" applyBorder="1" applyAlignment="1">
      <alignment horizontal="center" vertical="center" wrapText="1"/>
    </xf>
    <xf numFmtId="43" fontId="0" fillId="0" borderId="0" xfId="166" applyNumberFormat="1" applyFont="1"/>
    <xf numFmtId="43" fontId="24" fillId="0" borderId="0" xfId="0" applyNumberFormat="1" applyFont="1" applyFill="1" applyBorder="1" applyAlignment="1">
      <alignment horizontal="center" vertical="center" wrapText="1"/>
    </xf>
    <xf numFmtId="10" fontId="30" fillId="25" borderId="0" xfId="166" applyNumberFormat="1" applyFont="1" applyFill="1" applyAlignment="1">
      <alignment horizontal="center" vertical="center" wrapText="1"/>
    </xf>
    <xf numFmtId="43" fontId="30" fillId="25" borderId="0" xfId="166" applyFont="1" applyFill="1" applyAlignment="1">
      <alignment horizontal="center" vertical="center" wrapText="1"/>
    </xf>
    <xf numFmtId="43" fontId="24" fillId="0" borderId="0" xfId="166" applyFont="1" applyAlignment="1">
      <alignment horizontal="center" vertical="center" wrapText="1"/>
    </xf>
    <xf numFmtId="43" fontId="23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left" vertical="center" wrapText="1"/>
    </xf>
    <xf numFmtId="43" fontId="36" fillId="0" borderId="0" xfId="166" applyFont="1" applyAlignment="1">
      <alignment vertical="center"/>
    </xf>
    <xf numFmtId="43" fontId="30" fillId="25" borderId="0" xfId="166" applyFont="1" applyFill="1" applyAlignment="1">
      <alignment horizontal="center" vertical="center" wrapText="1"/>
    </xf>
    <xf numFmtId="43" fontId="22" fillId="0" borderId="0" xfId="166" applyFont="1" applyAlignment="1">
      <alignment horizontal="center" vertical="center"/>
    </xf>
    <xf numFmtId="43" fontId="22" fillId="0" borderId="0" xfId="166" applyFont="1" applyFill="1"/>
    <xf numFmtId="10" fontId="22" fillId="0" borderId="0" xfId="274" applyNumberFormat="1" applyFont="1" applyAlignment="1">
      <alignment horizontal="center" vertical="center"/>
    </xf>
    <xf numFmtId="43" fontId="24" fillId="0" borderId="0" xfId="166" applyFont="1" applyFill="1" applyAlignment="1">
      <alignment horizontal="left" vertical="center"/>
    </xf>
    <xf numFmtId="43" fontId="35" fillId="0" borderId="0" xfId="166" applyFont="1" applyAlignment="1">
      <alignment vertical="center"/>
    </xf>
    <xf numFmtId="43" fontId="25" fillId="0" borderId="0" xfId="166" applyFont="1" applyAlignment="1">
      <alignment vertical="center" wrapText="1"/>
    </xf>
    <xf numFmtId="43" fontId="35" fillId="0" borderId="0" xfId="166" applyFont="1"/>
    <xf numFmtId="168" fontId="24" fillId="0" borderId="0" xfId="0" applyFont="1" applyFill="1" applyAlignment="1">
      <alignment horizontal="center" vertical="center"/>
    </xf>
    <xf numFmtId="43" fontId="24" fillId="0" borderId="0" xfId="166" applyFont="1" applyFill="1" applyAlignment="1">
      <alignment horizontal="center" vertical="center"/>
    </xf>
    <xf numFmtId="43" fontId="24" fillId="0" borderId="0" xfId="166" applyFont="1" applyAlignment="1">
      <alignment horizontal="center" vertical="center"/>
    </xf>
    <xf numFmtId="169" fontId="24" fillId="0" borderId="0" xfId="0" applyNumberFormat="1" applyFont="1" applyAlignment="1">
      <alignment horizontal="center"/>
    </xf>
    <xf numFmtId="43" fontId="24" fillId="0" borderId="0" xfId="166" applyFont="1" applyAlignment="1">
      <alignment horizontal="center" vertical="center" wrapText="1"/>
    </xf>
    <xf numFmtId="43" fontId="30" fillId="25" borderId="0" xfId="166" applyFont="1" applyFill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/>
    </xf>
    <xf numFmtId="43" fontId="30" fillId="25" borderId="0" xfId="166" applyFont="1" applyFill="1" applyAlignment="1">
      <alignment horizontal="center" vertical="center" wrapText="1" readingOrder="1"/>
    </xf>
    <xf numFmtId="168" fontId="24" fillId="0" borderId="0" xfId="0" applyFont="1" applyAlignment="1">
      <alignment horizontal="center" vertical="center" wrapText="1"/>
    </xf>
    <xf numFmtId="168" fontId="24" fillId="0" borderId="0" xfId="0" applyFont="1" applyAlignment="1">
      <alignment horizontal="center" vertical="center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showGridLines="0" zoomScale="85" zoomScaleNormal="85" workbookViewId="0">
      <pane xSplit="8" ySplit="5" topLeftCell="I142" activePane="bottomRight" state="frozen"/>
      <selection activeCell="A14" sqref="A14"/>
      <selection pane="topRight" activeCell="A14" sqref="A14"/>
      <selection pane="bottomLeft" activeCell="A14" sqref="A14"/>
      <selection pane="bottomRight" activeCell="I152" sqref="I152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61" bestFit="1" customWidth="1"/>
    <col min="3" max="3" width="10" style="66" bestFit="1" customWidth="1"/>
    <col min="4" max="4" width="11" style="62" bestFit="1" customWidth="1"/>
    <col min="5" max="5" width="10" style="62" bestFit="1" customWidth="1"/>
    <col min="6" max="6" width="29.7109375" style="62" customWidth="1"/>
    <col min="7" max="7" width="32.85546875" style="62" customWidth="1"/>
    <col min="8" max="8" width="22.5703125" style="62" customWidth="1"/>
    <col min="9" max="9" width="15.28515625" style="62" bestFit="1" customWidth="1"/>
    <col min="10" max="10" width="17.7109375" style="62" bestFit="1" customWidth="1"/>
    <col min="11" max="11" width="22.140625" style="62" bestFit="1" customWidth="1"/>
    <col min="12" max="12" width="17.42578125" style="62" bestFit="1" customWidth="1"/>
    <col min="13" max="13" width="22.140625" style="62" bestFit="1" customWidth="1"/>
    <col min="14" max="14" width="16.28515625" style="62" bestFit="1" customWidth="1"/>
    <col min="15" max="16384" width="11.42578125" style="62"/>
  </cols>
  <sheetData>
    <row r="1" spans="1:14" s="8" customFormat="1" x14ac:dyDescent="0.25">
      <c r="A1" s="120" t="s">
        <v>17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s="8" customFormat="1" x14ac:dyDescent="0.25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s="8" customFormat="1" x14ac:dyDescent="0.25">
      <c r="A3" s="120" t="s">
        <v>19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s="8" customForma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s="60" customFormat="1" ht="25.5" x14ac:dyDescent="0.25">
      <c r="A5" s="60" t="s">
        <v>20</v>
      </c>
      <c r="B5" s="59" t="s">
        <v>21</v>
      </c>
      <c r="C5" s="74" t="s">
        <v>22</v>
      </c>
      <c r="D5" s="74" t="s">
        <v>23</v>
      </c>
      <c r="E5" s="74" t="s">
        <v>24</v>
      </c>
      <c r="F5" s="59" t="s">
        <v>25</v>
      </c>
      <c r="G5" s="59" t="s">
        <v>26</v>
      </c>
      <c r="H5" s="59" t="s">
        <v>27</v>
      </c>
      <c r="I5" s="103" t="s">
        <v>28</v>
      </c>
      <c r="J5" s="103" t="s">
        <v>29</v>
      </c>
      <c r="K5" s="103" t="s">
        <v>30</v>
      </c>
      <c r="L5" s="103" t="s">
        <v>31</v>
      </c>
      <c r="M5" s="103" t="s">
        <v>32</v>
      </c>
      <c r="N5" s="103" t="s">
        <v>33</v>
      </c>
    </row>
    <row r="6" spans="1:14" customFormat="1" x14ac:dyDescent="0.25">
      <c r="A6" s="12">
        <v>2020</v>
      </c>
      <c r="B6" s="8" t="s">
        <v>0</v>
      </c>
      <c r="C6" s="13">
        <v>1</v>
      </c>
      <c r="D6" s="13">
        <v>1</v>
      </c>
      <c r="E6" s="78">
        <v>1</v>
      </c>
      <c r="F6" s="104" t="s">
        <v>34</v>
      </c>
      <c r="G6" s="104" t="s">
        <v>35</v>
      </c>
      <c r="H6" s="104" t="s">
        <v>36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6">
        <v>-2.5000000000000001E-4</v>
      </c>
    </row>
    <row r="7" spans="1:14" customFormat="1" x14ac:dyDescent="0.25">
      <c r="A7" s="12">
        <v>2020</v>
      </c>
      <c r="B7" s="8" t="s">
        <v>0</v>
      </c>
      <c r="C7" s="13">
        <v>1</v>
      </c>
      <c r="D7" s="13">
        <v>1</v>
      </c>
      <c r="E7" s="78">
        <v>0</v>
      </c>
      <c r="F7" s="104" t="s">
        <v>34</v>
      </c>
      <c r="G7" s="104" t="s">
        <v>35</v>
      </c>
      <c r="H7" s="104" t="s">
        <v>37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6">
        <v>-2.9999999999999997E-5</v>
      </c>
    </row>
    <row r="8" spans="1:14" customFormat="1" x14ac:dyDescent="0.25">
      <c r="A8" s="12">
        <v>2020</v>
      </c>
      <c r="B8" s="8" t="s">
        <v>0</v>
      </c>
      <c r="C8" s="13">
        <v>1</v>
      </c>
      <c r="D8" s="13">
        <v>1</v>
      </c>
      <c r="E8" s="78">
        <v>0</v>
      </c>
      <c r="F8" s="104" t="s">
        <v>34</v>
      </c>
      <c r="G8" s="104" t="s">
        <v>35</v>
      </c>
      <c r="H8" s="104" t="s">
        <v>38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6">
        <v>0</v>
      </c>
    </row>
    <row r="9" spans="1:14" customFormat="1" x14ac:dyDescent="0.25">
      <c r="A9" s="12">
        <v>2020</v>
      </c>
      <c r="B9" s="8" t="s">
        <v>0</v>
      </c>
      <c r="C9" s="13">
        <v>1</v>
      </c>
      <c r="D9" s="13">
        <v>1</v>
      </c>
      <c r="E9" s="78">
        <v>0</v>
      </c>
      <c r="F9" s="104" t="s">
        <v>34</v>
      </c>
      <c r="G9" s="104" t="s">
        <v>35</v>
      </c>
      <c r="H9" s="104" t="s">
        <v>39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6">
        <v>2E-3</v>
      </c>
    </row>
    <row r="10" spans="1:14" customFormat="1" x14ac:dyDescent="0.25">
      <c r="A10" s="12">
        <v>2020</v>
      </c>
      <c r="B10" s="8" t="s">
        <v>0</v>
      </c>
      <c r="C10" s="13">
        <v>1</v>
      </c>
      <c r="D10" s="13">
        <v>1</v>
      </c>
      <c r="E10" s="78">
        <v>0</v>
      </c>
      <c r="F10" s="104" t="s">
        <v>34</v>
      </c>
      <c r="G10" s="104" t="s">
        <v>35</v>
      </c>
      <c r="H10" s="104" t="s">
        <v>40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6">
        <v>0</v>
      </c>
    </row>
    <row r="11" spans="1:14" customFormat="1" x14ac:dyDescent="0.25">
      <c r="A11" s="12">
        <v>2020</v>
      </c>
      <c r="B11" s="8" t="s">
        <v>0</v>
      </c>
      <c r="C11" s="13">
        <v>1</v>
      </c>
      <c r="D11" s="13">
        <v>1</v>
      </c>
      <c r="E11" s="78">
        <v>1</v>
      </c>
      <c r="F11" s="104" t="s">
        <v>41</v>
      </c>
      <c r="G11" s="104" t="s">
        <v>42</v>
      </c>
      <c r="H11" s="104" t="s">
        <v>36</v>
      </c>
      <c r="I11" s="15">
        <v>99000</v>
      </c>
      <c r="J11" s="15">
        <v>14944.0296</v>
      </c>
      <c r="K11" s="15">
        <v>22545.740529999999</v>
      </c>
      <c r="L11" s="15">
        <v>0</v>
      </c>
      <c r="M11" s="15">
        <v>30.557739000301808</v>
      </c>
      <c r="N11" s="6">
        <v>2734818.5997370002</v>
      </c>
    </row>
    <row r="12" spans="1:14" customFormat="1" x14ac:dyDescent="0.25">
      <c r="A12" s="12">
        <v>2020</v>
      </c>
      <c r="B12" s="8" t="s">
        <v>0</v>
      </c>
      <c r="C12" s="13">
        <v>1</v>
      </c>
      <c r="D12" s="13">
        <v>1</v>
      </c>
      <c r="E12" s="78">
        <v>1</v>
      </c>
      <c r="F12" s="104" t="s">
        <v>41</v>
      </c>
      <c r="G12" s="104" t="s">
        <v>42</v>
      </c>
      <c r="H12" s="104" t="s">
        <v>43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6">
        <v>1.0000000000000001E-5</v>
      </c>
    </row>
    <row r="13" spans="1:14" customFormat="1" x14ac:dyDescent="0.25">
      <c r="A13" s="12">
        <v>2020</v>
      </c>
      <c r="B13" s="8" t="s">
        <v>0</v>
      </c>
      <c r="C13" s="13">
        <v>1</v>
      </c>
      <c r="D13" s="13">
        <v>0</v>
      </c>
      <c r="E13" s="78">
        <v>0</v>
      </c>
      <c r="F13" s="104" t="s">
        <v>41</v>
      </c>
      <c r="G13" s="104" t="s">
        <v>42</v>
      </c>
      <c r="H13" s="104" t="s">
        <v>44</v>
      </c>
      <c r="I13" s="15">
        <v>0</v>
      </c>
      <c r="J13" s="15">
        <v>0</v>
      </c>
      <c r="K13" s="15">
        <v>0</v>
      </c>
      <c r="L13" s="15">
        <v>0</v>
      </c>
      <c r="M13" s="15">
        <v>-9.999999999999972E-7</v>
      </c>
      <c r="N13" s="6">
        <v>5.7000000000000003E-5</v>
      </c>
    </row>
    <row r="14" spans="1:14" customFormat="1" x14ac:dyDescent="0.25">
      <c r="A14" s="12">
        <v>2020</v>
      </c>
      <c r="B14" s="8" t="s">
        <v>0</v>
      </c>
      <c r="C14" s="13">
        <v>1</v>
      </c>
      <c r="D14" s="13">
        <v>1</v>
      </c>
      <c r="E14" s="78">
        <v>0</v>
      </c>
      <c r="F14" s="104" t="s">
        <v>41</v>
      </c>
      <c r="G14" s="104" t="s">
        <v>42</v>
      </c>
      <c r="H14" s="104" t="s">
        <v>45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6">
        <v>0</v>
      </c>
    </row>
    <row r="15" spans="1:14" customFormat="1" x14ac:dyDescent="0.25">
      <c r="A15" s="12">
        <v>2020</v>
      </c>
      <c r="B15" s="8" t="s">
        <v>0</v>
      </c>
      <c r="C15" s="13">
        <v>1</v>
      </c>
      <c r="D15" s="13">
        <v>1</v>
      </c>
      <c r="E15" s="78">
        <v>0</v>
      </c>
      <c r="F15" s="104" t="s">
        <v>41</v>
      </c>
      <c r="G15" s="104" t="s">
        <v>42</v>
      </c>
      <c r="H15" s="104" t="s">
        <v>46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6">
        <v>0</v>
      </c>
    </row>
    <row r="16" spans="1:14" customFormat="1" x14ac:dyDescent="0.25">
      <c r="A16" s="12">
        <v>2020</v>
      </c>
      <c r="B16" s="8" t="s">
        <v>0</v>
      </c>
      <c r="C16" s="13">
        <v>1</v>
      </c>
      <c r="D16" s="13">
        <v>1</v>
      </c>
      <c r="E16" s="78">
        <v>0</v>
      </c>
      <c r="F16" s="104" t="s">
        <v>41</v>
      </c>
      <c r="G16" s="104" t="s">
        <v>42</v>
      </c>
      <c r="H16" s="104" t="s">
        <v>37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6">
        <v>263000</v>
      </c>
    </row>
    <row r="17" spans="1:14" customFormat="1" x14ac:dyDescent="0.25">
      <c r="A17" s="12">
        <v>2020</v>
      </c>
      <c r="B17" s="8" t="s">
        <v>0</v>
      </c>
      <c r="C17" s="13">
        <v>1</v>
      </c>
      <c r="D17" s="13">
        <v>1</v>
      </c>
      <c r="E17" s="78">
        <v>0</v>
      </c>
      <c r="F17" s="104" t="s">
        <v>41</v>
      </c>
      <c r="G17" s="104" t="s">
        <v>42</v>
      </c>
      <c r="H17" s="104" t="s">
        <v>47</v>
      </c>
      <c r="I17" s="15">
        <v>0</v>
      </c>
      <c r="J17" s="15">
        <v>0</v>
      </c>
      <c r="K17" s="15">
        <v>4.2777700000000003</v>
      </c>
      <c r="L17" s="15">
        <v>0</v>
      </c>
      <c r="M17" s="15">
        <v>0</v>
      </c>
      <c r="N17" s="6">
        <v>58500</v>
      </c>
    </row>
    <row r="18" spans="1:14" customFormat="1" x14ac:dyDescent="0.25">
      <c r="A18" s="12">
        <v>2020</v>
      </c>
      <c r="B18" s="8" t="s">
        <v>0</v>
      </c>
      <c r="C18" s="13">
        <v>1</v>
      </c>
      <c r="D18" s="13">
        <v>1</v>
      </c>
      <c r="E18" s="78">
        <v>0</v>
      </c>
      <c r="F18" s="104" t="s">
        <v>41</v>
      </c>
      <c r="G18" s="104" t="s">
        <v>42</v>
      </c>
      <c r="H18" s="104" t="s">
        <v>39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6">
        <v>83906.569799999997</v>
      </c>
    </row>
    <row r="19" spans="1:14" customFormat="1" x14ac:dyDescent="0.25">
      <c r="A19" s="12">
        <v>2020</v>
      </c>
      <c r="B19" s="8" t="s">
        <v>0</v>
      </c>
      <c r="C19" s="13">
        <v>1</v>
      </c>
      <c r="D19" s="13">
        <v>1</v>
      </c>
      <c r="E19" s="78">
        <v>1</v>
      </c>
      <c r="F19" s="104" t="s">
        <v>48</v>
      </c>
      <c r="G19" s="104" t="s">
        <v>49</v>
      </c>
      <c r="H19" s="104" t="s">
        <v>36</v>
      </c>
      <c r="I19" s="15">
        <v>1079.16841</v>
      </c>
      <c r="J19" s="15">
        <v>86983.458339999997</v>
      </c>
      <c r="K19" s="15">
        <v>32468.478647</v>
      </c>
      <c r="L19" s="15">
        <v>0</v>
      </c>
      <c r="M19" s="15">
        <v>3808.3935430012643</v>
      </c>
      <c r="N19" s="6">
        <v>5919489.9934680006</v>
      </c>
    </row>
    <row r="20" spans="1:14" customFormat="1" x14ac:dyDescent="0.25">
      <c r="A20" s="12">
        <v>2020</v>
      </c>
      <c r="B20" s="8" t="s">
        <v>0</v>
      </c>
      <c r="C20" s="13">
        <v>1</v>
      </c>
      <c r="D20" s="13">
        <v>1</v>
      </c>
      <c r="E20" s="78">
        <v>0</v>
      </c>
      <c r="F20" s="104" t="s">
        <v>48</v>
      </c>
      <c r="G20" s="104" t="s">
        <v>49</v>
      </c>
      <c r="H20" s="104" t="s">
        <v>50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6">
        <v>0</v>
      </c>
    </row>
    <row r="21" spans="1:14" customFormat="1" x14ac:dyDescent="0.25">
      <c r="A21" s="12">
        <v>2020</v>
      </c>
      <c r="B21" s="8" t="s">
        <v>0</v>
      </c>
      <c r="C21" s="13">
        <v>1</v>
      </c>
      <c r="D21" s="13">
        <v>1</v>
      </c>
      <c r="E21" s="78">
        <v>0</v>
      </c>
      <c r="F21" s="104" t="s">
        <v>48</v>
      </c>
      <c r="G21" s="104" t="s">
        <v>49</v>
      </c>
      <c r="H21" s="104" t="s">
        <v>45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6">
        <v>-8.0000000000000004E-4</v>
      </c>
    </row>
    <row r="22" spans="1:14" customFormat="1" x14ac:dyDescent="0.25">
      <c r="A22" s="12">
        <v>2020</v>
      </c>
      <c r="B22" s="8" t="s">
        <v>0</v>
      </c>
      <c r="C22" s="13">
        <v>1</v>
      </c>
      <c r="D22" s="13">
        <v>0</v>
      </c>
      <c r="E22" s="78">
        <v>0</v>
      </c>
      <c r="F22" s="104" t="s">
        <v>48</v>
      </c>
      <c r="G22" s="104" t="s">
        <v>49</v>
      </c>
      <c r="H22" s="104" t="s">
        <v>51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6">
        <v>3.3000000000000003E-5</v>
      </c>
    </row>
    <row r="23" spans="1:14" customFormat="1" x14ac:dyDescent="0.25">
      <c r="A23" s="12">
        <v>2020</v>
      </c>
      <c r="B23" s="8" t="s">
        <v>0</v>
      </c>
      <c r="C23" s="13">
        <v>1</v>
      </c>
      <c r="D23" s="13">
        <v>1</v>
      </c>
      <c r="E23" s="78">
        <v>0</v>
      </c>
      <c r="F23" s="104" t="s">
        <v>48</v>
      </c>
      <c r="G23" s="104" t="s">
        <v>49</v>
      </c>
      <c r="H23" s="104" t="s">
        <v>52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6">
        <v>93965.687631000008</v>
      </c>
    </row>
    <row r="24" spans="1:14" customFormat="1" x14ac:dyDescent="0.25">
      <c r="A24" s="12">
        <v>2020</v>
      </c>
      <c r="B24" s="8" t="s">
        <v>0</v>
      </c>
      <c r="C24" s="13">
        <v>1</v>
      </c>
      <c r="D24" s="13">
        <v>1</v>
      </c>
      <c r="E24" s="78">
        <v>0</v>
      </c>
      <c r="F24" s="104" t="s">
        <v>48</v>
      </c>
      <c r="G24" s="104" t="s">
        <v>49</v>
      </c>
      <c r="H24" s="104" t="s">
        <v>53</v>
      </c>
      <c r="I24" s="15">
        <v>0</v>
      </c>
      <c r="J24" s="15">
        <v>0</v>
      </c>
      <c r="K24" s="15">
        <v>0</v>
      </c>
      <c r="L24" s="15">
        <v>0</v>
      </c>
      <c r="M24" s="15">
        <v>-9.999999999999972E-7</v>
      </c>
      <c r="N24" s="6">
        <v>3.3000000000000003E-5</v>
      </c>
    </row>
    <row r="25" spans="1:14" customFormat="1" x14ac:dyDescent="0.25">
      <c r="A25" s="12">
        <v>2020</v>
      </c>
      <c r="B25" s="8" t="s">
        <v>0</v>
      </c>
      <c r="C25" s="13">
        <v>1</v>
      </c>
      <c r="D25" s="13">
        <v>1</v>
      </c>
      <c r="E25" s="78">
        <v>0</v>
      </c>
      <c r="F25" s="104" t="s">
        <v>48</v>
      </c>
      <c r="G25" s="104" t="s">
        <v>49</v>
      </c>
      <c r="H25" s="104" t="s">
        <v>38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6">
        <v>0</v>
      </c>
    </row>
    <row r="26" spans="1:14" customFormat="1" x14ac:dyDescent="0.25">
      <c r="A26" s="12">
        <v>2020</v>
      </c>
      <c r="B26" s="8" t="s">
        <v>0</v>
      </c>
      <c r="C26" s="13">
        <v>1</v>
      </c>
      <c r="D26" s="13">
        <v>0</v>
      </c>
      <c r="E26" s="78">
        <v>0</v>
      </c>
      <c r="F26" s="104" t="s">
        <v>48</v>
      </c>
      <c r="G26" s="104" t="s">
        <v>49</v>
      </c>
      <c r="H26" s="104" t="s">
        <v>54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6">
        <v>2.1999999999999999E-5</v>
      </c>
    </row>
    <row r="27" spans="1:14" customFormat="1" x14ac:dyDescent="0.25">
      <c r="A27" s="12">
        <v>2020</v>
      </c>
      <c r="B27" s="8" t="s">
        <v>0</v>
      </c>
      <c r="C27" s="13">
        <v>1</v>
      </c>
      <c r="D27" s="13">
        <v>1</v>
      </c>
      <c r="E27" s="78">
        <v>1</v>
      </c>
      <c r="F27" s="104" t="s">
        <v>48</v>
      </c>
      <c r="G27" s="104" t="s">
        <v>49</v>
      </c>
      <c r="H27" s="104" t="s">
        <v>43</v>
      </c>
      <c r="I27" s="15">
        <v>0</v>
      </c>
      <c r="J27" s="15">
        <v>0</v>
      </c>
      <c r="K27" s="15">
        <v>0</v>
      </c>
      <c r="L27" s="15">
        <v>0</v>
      </c>
      <c r="M27" s="15">
        <v>-23.652943999999934</v>
      </c>
      <c r="N27" s="6">
        <v>1807.3296440000001</v>
      </c>
    </row>
    <row r="28" spans="1:14" customFormat="1" x14ac:dyDescent="0.25">
      <c r="A28" s="12">
        <v>2020</v>
      </c>
      <c r="B28" s="8" t="s">
        <v>0</v>
      </c>
      <c r="C28" s="13">
        <v>1</v>
      </c>
      <c r="D28" s="13">
        <v>1</v>
      </c>
      <c r="E28" s="78">
        <v>0</v>
      </c>
      <c r="F28" s="104" t="s">
        <v>48</v>
      </c>
      <c r="G28" s="104" t="s">
        <v>49</v>
      </c>
      <c r="H28" s="104" t="s">
        <v>55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6">
        <v>0</v>
      </c>
    </row>
    <row r="29" spans="1:14" customFormat="1" x14ac:dyDescent="0.25">
      <c r="A29" s="12">
        <v>2020</v>
      </c>
      <c r="B29" s="8" t="s">
        <v>0</v>
      </c>
      <c r="C29" s="13">
        <v>1</v>
      </c>
      <c r="D29" s="13">
        <v>1</v>
      </c>
      <c r="E29" s="78">
        <v>0</v>
      </c>
      <c r="F29" s="104" t="s">
        <v>48</v>
      </c>
      <c r="G29" s="104" t="s">
        <v>49</v>
      </c>
      <c r="H29" s="104" t="s">
        <v>56</v>
      </c>
      <c r="I29" s="15">
        <v>0</v>
      </c>
      <c r="J29" s="15">
        <v>44.427999999999997</v>
      </c>
      <c r="K29" s="15">
        <v>12.252675999999999</v>
      </c>
      <c r="L29" s="15">
        <v>0</v>
      </c>
      <c r="M29" s="15">
        <v>-6.9991850000000682</v>
      </c>
      <c r="N29" s="6">
        <v>498.89727699999997</v>
      </c>
    </row>
    <row r="30" spans="1:14" customFormat="1" x14ac:dyDescent="0.25">
      <c r="A30" s="12">
        <v>2020</v>
      </c>
      <c r="B30" s="8" t="s">
        <v>0</v>
      </c>
      <c r="C30" s="13">
        <v>1</v>
      </c>
      <c r="D30" s="13">
        <v>1</v>
      </c>
      <c r="E30" s="78">
        <v>0</v>
      </c>
      <c r="F30" s="104" t="s">
        <v>48</v>
      </c>
      <c r="G30" s="104" t="s">
        <v>49</v>
      </c>
      <c r="H30" s="104" t="s">
        <v>1</v>
      </c>
      <c r="I30" s="15">
        <v>0</v>
      </c>
      <c r="J30" s="15">
        <v>0</v>
      </c>
      <c r="K30" s="15">
        <v>0</v>
      </c>
      <c r="L30" s="15">
        <v>0</v>
      </c>
      <c r="M30" s="15">
        <v>-198.64822000000277</v>
      </c>
      <c r="N30" s="6">
        <v>135178.77893200002</v>
      </c>
    </row>
    <row r="31" spans="1:14" customFormat="1" x14ac:dyDescent="0.25">
      <c r="A31" s="12">
        <v>2020</v>
      </c>
      <c r="B31" s="8" t="s">
        <v>0</v>
      </c>
      <c r="C31" s="13">
        <v>1</v>
      </c>
      <c r="D31" s="13">
        <v>1</v>
      </c>
      <c r="E31" s="78">
        <v>0</v>
      </c>
      <c r="F31" s="104" t="s">
        <v>48</v>
      </c>
      <c r="G31" s="104" t="s">
        <v>49</v>
      </c>
      <c r="H31" s="104" t="s">
        <v>57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6">
        <v>18362.651850000002</v>
      </c>
    </row>
    <row r="32" spans="1:14" customFormat="1" x14ac:dyDescent="0.25">
      <c r="A32" s="12">
        <v>2020</v>
      </c>
      <c r="B32" s="8" t="s">
        <v>0</v>
      </c>
      <c r="C32" s="13">
        <v>1</v>
      </c>
      <c r="D32" s="13">
        <v>1</v>
      </c>
      <c r="E32" s="78">
        <v>0</v>
      </c>
      <c r="F32" s="104" t="s">
        <v>48</v>
      </c>
      <c r="G32" s="104" t="s">
        <v>49</v>
      </c>
      <c r="H32" s="104" t="s">
        <v>58</v>
      </c>
      <c r="I32" s="15">
        <v>0</v>
      </c>
      <c r="J32" s="15">
        <v>0</v>
      </c>
      <c r="K32" s="15">
        <v>3.0234299999999998</v>
      </c>
      <c r="L32" s="15">
        <v>0</v>
      </c>
      <c r="M32" s="15">
        <v>-2711.7333150000049</v>
      </c>
      <c r="N32" s="6">
        <v>75928.532816999999</v>
      </c>
    </row>
    <row r="33" spans="1:14" customFormat="1" x14ac:dyDescent="0.25">
      <c r="A33" s="12">
        <v>2020</v>
      </c>
      <c r="B33" s="8" t="s">
        <v>0</v>
      </c>
      <c r="C33" s="13">
        <v>1</v>
      </c>
      <c r="D33" s="13">
        <v>1</v>
      </c>
      <c r="E33" s="78">
        <v>0</v>
      </c>
      <c r="F33" s="104" t="s">
        <v>48</v>
      </c>
      <c r="G33" s="104" t="s">
        <v>49</v>
      </c>
      <c r="H33" s="104" t="s">
        <v>59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6">
        <v>72934.513180000009</v>
      </c>
    </row>
    <row r="34" spans="1:14" customFormat="1" x14ac:dyDescent="0.25">
      <c r="A34" s="12">
        <v>2020</v>
      </c>
      <c r="B34" s="8" t="s">
        <v>0</v>
      </c>
      <c r="C34" s="13">
        <v>1</v>
      </c>
      <c r="D34" s="13">
        <v>1</v>
      </c>
      <c r="E34" s="78">
        <v>0</v>
      </c>
      <c r="F34" s="104" t="s">
        <v>48</v>
      </c>
      <c r="G34" s="104" t="s">
        <v>49</v>
      </c>
      <c r="H34" s="104" t="s">
        <v>60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6">
        <v>57169.475592000003</v>
      </c>
    </row>
    <row r="35" spans="1:14" customFormat="1" x14ac:dyDescent="0.25">
      <c r="A35" s="12">
        <v>2020</v>
      </c>
      <c r="B35" s="8" t="s">
        <v>0</v>
      </c>
      <c r="C35" s="13">
        <v>1</v>
      </c>
      <c r="D35" s="13">
        <v>1</v>
      </c>
      <c r="E35" s="78">
        <v>0</v>
      </c>
      <c r="F35" s="104" t="s">
        <v>48</v>
      </c>
      <c r="G35" s="104" t="s">
        <v>49</v>
      </c>
      <c r="H35" s="104" t="s">
        <v>47</v>
      </c>
      <c r="I35" s="15">
        <v>0</v>
      </c>
      <c r="J35" s="15">
        <v>0</v>
      </c>
      <c r="K35" s="15">
        <v>180.83332999999999</v>
      </c>
      <c r="L35" s="15">
        <v>0</v>
      </c>
      <c r="M35" s="15">
        <v>0</v>
      </c>
      <c r="N35" s="6">
        <v>0</v>
      </c>
    </row>
    <row r="36" spans="1:14" customFormat="1" x14ac:dyDescent="0.25">
      <c r="A36" s="12">
        <v>2020</v>
      </c>
      <c r="B36" s="8" t="s">
        <v>0</v>
      </c>
      <c r="C36" s="13">
        <v>1</v>
      </c>
      <c r="D36" s="13">
        <v>1</v>
      </c>
      <c r="E36" s="78">
        <v>0</v>
      </c>
      <c r="F36" s="104" t="s">
        <v>48</v>
      </c>
      <c r="G36" s="104" t="s">
        <v>49</v>
      </c>
      <c r="H36" s="104" t="s">
        <v>61</v>
      </c>
      <c r="I36" s="15">
        <v>0</v>
      </c>
      <c r="J36" s="15">
        <v>0</v>
      </c>
      <c r="K36" s="15">
        <v>0</v>
      </c>
      <c r="L36" s="15">
        <v>0</v>
      </c>
      <c r="M36" s="15">
        <v>-30.449999999999818</v>
      </c>
      <c r="N36" s="6">
        <v>2326.6950000000002</v>
      </c>
    </row>
    <row r="37" spans="1:14" customFormat="1" x14ac:dyDescent="0.25">
      <c r="A37" s="12">
        <v>2020</v>
      </c>
      <c r="B37" s="8" t="s">
        <v>0</v>
      </c>
      <c r="C37" s="13">
        <v>1</v>
      </c>
      <c r="D37" s="13">
        <v>1</v>
      </c>
      <c r="E37" s="78">
        <v>1</v>
      </c>
      <c r="F37" s="104" t="s">
        <v>62</v>
      </c>
      <c r="G37" s="104" t="s">
        <v>63</v>
      </c>
      <c r="H37" s="104" t="s">
        <v>36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6">
        <v>1183.9999499999999</v>
      </c>
    </row>
    <row r="38" spans="1:14" customFormat="1" x14ac:dyDescent="0.25">
      <c r="A38" s="12">
        <v>2020</v>
      </c>
      <c r="B38" s="8" t="s">
        <v>0</v>
      </c>
      <c r="C38" s="13">
        <v>1</v>
      </c>
      <c r="D38" s="13">
        <v>1</v>
      </c>
      <c r="E38" s="78">
        <v>1</v>
      </c>
      <c r="F38" s="104" t="s">
        <v>62</v>
      </c>
      <c r="G38" s="104" t="s">
        <v>64</v>
      </c>
      <c r="H38" s="104" t="s">
        <v>36</v>
      </c>
      <c r="I38" s="15">
        <v>0</v>
      </c>
      <c r="J38" s="15">
        <v>0</v>
      </c>
      <c r="K38" s="15">
        <v>0</v>
      </c>
      <c r="L38" s="15">
        <v>0</v>
      </c>
      <c r="M38" s="15">
        <v>-272.36877399999503</v>
      </c>
      <c r="N38" s="6">
        <v>40461.466364</v>
      </c>
    </row>
    <row r="39" spans="1:14" customFormat="1" x14ac:dyDescent="0.25">
      <c r="A39" s="12">
        <v>2020</v>
      </c>
      <c r="B39" s="8" t="s">
        <v>0</v>
      </c>
      <c r="C39" s="13">
        <v>1</v>
      </c>
      <c r="D39" s="13">
        <v>1</v>
      </c>
      <c r="E39" s="78">
        <v>1</v>
      </c>
      <c r="F39" s="104" t="s">
        <v>62</v>
      </c>
      <c r="G39" s="104" t="s">
        <v>65</v>
      </c>
      <c r="H39" s="104" t="s">
        <v>36</v>
      </c>
      <c r="I39" s="15">
        <v>0</v>
      </c>
      <c r="J39" s="15">
        <v>40977.777780000004</v>
      </c>
      <c r="K39" s="15">
        <v>3845.1882599999999</v>
      </c>
      <c r="L39" s="15">
        <v>0</v>
      </c>
      <c r="M39" s="15">
        <v>0</v>
      </c>
      <c r="N39" s="6">
        <v>245866.66665999999</v>
      </c>
    </row>
    <row r="40" spans="1:14" customFormat="1" x14ac:dyDescent="0.25">
      <c r="A40" s="12">
        <v>2020</v>
      </c>
      <c r="B40" s="8" t="s">
        <v>0</v>
      </c>
      <c r="C40" s="13">
        <v>1</v>
      </c>
      <c r="D40" s="13">
        <v>1</v>
      </c>
      <c r="E40" s="78">
        <v>1</v>
      </c>
      <c r="F40" s="104" t="s">
        <v>62</v>
      </c>
      <c r="G40" s="104" t="s">
        <v>66</v>
      </c>
      <c r="H40" s="104" t="s">
        <v>36</v>
      </c>
      <c r="I40" s="15">
        <v>0</v>
      </c>
      <c r="J40" s="15">
        <v>0</v>
      </c>
      <c r="K40" s="15">
        <v>0</v>
      </c>
      <c r="L40" s="15">
        <v>0</v>
      </c>
      <c r="M40" s="15">
        <v>-7051.2005000000354</v>
      </c>
      <c r="N40" s="6">
        <v>1392991.4674719998</v>
      </c>
    </row>
    <row r="41" spans="1:14" customFormat="1" x14ac:dyDescent="0.25">
      <c r="A41" s="12">
        <v>2020</v>
      </c>
      <c r="B41" s="8" t="s">
        <v>0</v>
      </c>
      <c r="C41" s="13">
        <v>1</v>
      </c>
      <c r="D41" s="13">
        <v>0</v>
      </c>
      <c r="E41" s="78">
        <v>0</v>
      </c>
      <c r="F41" s="104" t="s">
        <v>62</v>
      </c>
      <c r="G41" s="104" t="s">
        <v>66</v>
      </c>
      <c r="H41" s="104" t="s">
        <v>54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6">
        <v>2.8E-5</v>
      </c>
    </row>
    <row r="42" spans="1:14" customFormat="1" x14ac:dyDescent="0.25">
      <c r="A42" s="12">
        <v>2020</v>
      </c>
      <c r="B42" s="8" t="s">
        <v>0</v>
      </c>
      <c r="C42" s="13">
        <v>1</v>
      </c>
      <c r="D42" s="13">
        <v>1</v>
      </c>
      <c r="E42" s="78">
        <v>1</v>
      </c>
      <c r="F42" s="104" t="s">
        <v>67</v>
      </c>
      <c r="G42" s="104" t="s">
        <v>68</v>
      </c>
      <c r="H42" s="104" t="s">
        <v>36</v>
      </c>
      <c r="I42" s="15">
        <v>0</v>
      </c>
      <c r="J42" s="15">
        <v>0</v>
      </c>
      <c r="K42" s="15">
        <v>23.765750000000001</v>
      </c>
      <c r="L42" s="15">
        <v>0</v>
      </c>
      <c r="M42" s="15">
        <v>0</v>
      </c>
      <c r="N42" s="6">
        <v>12343</v>
      </c>
    </row>
    <row r="43" spans="1:14" customFormat="1" x14ac:dyDescent="0.25">
      <c r="A43" s="12">
        <v>2020</v>
      </c>
      <c r="B43" s="8" t="s">
        <v>0</v>
      </c>
      <c r="C43" s="13">
        <v>1</v>
      </c>
      <c r="D43" s="13">
        <v>1</v>
      </c>
      <c r="E43" s="78">
        <v>1</v>
      </c>
      <c r="F43" s="104" t="s">
        <v>67</v>
      </c>
      <c r="G43" s="104" t="s">
        <v>69</v>
      </c>
      <c r="H43" s="104" t="s">
        <v>36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6">
        <v>50183</v>
      </c>
    </row>
    <row r="44" spans="1:14" customFormat="1" x14ac:dyDescent="0.25">
      <c r="A44" s="12">
        <v>2020</v>
      </c>
      <c r="B44" s="8" t="s">
        <v>0</v>
      </c>
      <c r="C44" s="13">
        <v>1</v>
      </c>
      <c r="D44" s="13">
        <v>1</v>
      </c>
      <c r="E44" s="78">
        <v>1</v>
      </c>
      <c r="F44" s="104" t="s">
        <v>67</v>
      </c>
      <c r="G44" s="104" t="s">
        <v>70</v>
      </c>
      <c r="H44" s="104" t="s">
        <v>36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6">
        <v>0</v>
      </c>
    </row>
    <row r="45" spans="1:14" customFormat="1" x14ac:dyDescent="0.25">
      <c r="A45" s="12">
        <v>2020</v>
      </c>
      <c r="B45" s="8" t="s">
        <v>0</v>
      </c>
      <c r="C45" s="13">
        <v>1</v>
      </c>
      <c r="D45" s="13">
        <v>1</v>
      </c>
      <c r="E45" s="78">
        <v>1</v>
      </c>
      <c r="F45" s="104" t="s">
        <v>62</v>
      </c>
      <c r="G45" s="104" t="s">
        <v>71</v>
      </c>
      <c r="H45" s="104" t="s">
        <v>36</v>
      </c>
      <c r="I45" s="15">
        <v>17.121200000000002</v>
      </c>
      <c r="J45" s="15">
        <v>46140.197740000003</v>
      </c>
      <c r="K45" s="15">
        <v>12559.484359999999</v>
      </c>
      <c r="L45" s="15">
        <v>15.02083</v>
      </c>
      <c r="M45" s="15">
        <v>-10.216567000374198</v>
      </c>
      <c r="N45" s="6">
        <v>5267262.1894459995</v>
      </c>
    </row>
    <row r="46" spans="1:14" customFormat="1" x14ac:dyDescent="0.25">
      <c r="A46" s="12">
        <v>2020</v>
      </c>
      <c r="B46" s="8" t="s">
        <v>0</v>
      </c>
      <c r="C46" s="13">
        <v>1</v>
      </c>
      <c r="D46" s="13">
        <v>1</v>
      </c>
      <c r="E46" s="78">
        <v>0</v>
      </c>
      <c r="F46" s="104" t="s">
        <v>62</v>
      </c>
      <c r="G46" s="104" t="s">
        <v>71</v>
      </c>
      <c r="H46" s="104" t="s">
        <v>59</v>
      </c>
      <c r="I46" s="15">
        <v>0</v>
      </c>
      <c r="J46" s="15">
        <v>0</v>
      </c>
      <c r="K46" s="15">
        <v>0</v>
      </c>
      <c r="L46" s="15">
        <v>0</v>
      </c>
      <c r="M46" s="15">
        <v>9.999999999999972E-7</v>
      </c>
      <c r="N46" s="6">
        <v>-4.3999999999999999E-5</v>
      </c>
    </row>
    <row r="47" spans="1:14" customFormat="1" x14ac:dyDescent="0.25">
      <c r="A47" s="12">
        <v>2020</v>
      </c>
      <c r="B47" s="8" t="s">
        <v>0</v>
      </c>
      <c r="C47" s="13">
        <v>1</v>
      </c>
      <c r="D47" s="13">
        <v>0</v>
      </c>
      <c r="E47" s="78">
        <v>0</v>
      </c>
      <c r="F47" s="104" t="s">
        <v>62</v>
      </c>
      <c r="G47" s="104" t="s">
        <v>71</v>
      </c>
      <c r="H47" s="104" t="s">
        <v>54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6">
        <v>-2.1999999999999999E-5</v>
      </c>
    </row>
    <row r="48" spans="1:14" customFormat="1" x14ac:dyDescent="0.25">
      <c r="A48" s="12">
        <v>2020</v>
      </c>
      <c r="B48" s="8" t="s">
        <v>0</v>
      </c>
      <c r="C48" s="13">
        <v>1</v>
      </c>
      <c r="D48" s="13">
        <v>1</v>
      </c>
      <c r="E48" s="78">
        <v>0</v>
      </c>
      <c r="F48" s="104" t="s">
        <v>62</v>
      </c>
      <c r="G48" s="104" t="s">
        <v>71</v>
      </c>
      <c r="H48" s="104" t="s">
        <v>38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6">
        <v>20520.684260000002</v>
      </c>
    </row>
    <row r="49" spans="1:14" customFormat="1" x14ac:dyDescent="0.25">
      <c r="A49" s="12">
        <v>2020</v>
      </c>
      <c r="B49" s="8" t="s">
        <v>0</v>
      </c>
      <c r="C49" s="13">
        <v>1</v>
      </c>
      <c r="D49" s="13">
        <v>0</v>
      </c>
      <c r="E49" s="78">
        <v>0</v>
      </c>
      <c r="F49" s="104" t="s">
        <v>62</v>
      </c>
      <c r="G49" s="104" t="s">
        <v>71</v>
      </c>
      <c r="H49" s="104" t="s">
        <v>44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6">
        <v>945.31440899999996</v>
      </c>
    </row>
    <row r="50" spans="1:14" customFormat="1" x14ac:dyDescent="0.25">
      <c r="A50" s="12">
        <v>2020</v>
      </c>
      <c r="B50" s="8" t="s">
        <v>0</v>
      </c>
      <c r="C50" s="13">
        <v>1</v>
      </c>
      <c r="D50" s="13">
        <v>0</v>
      </c>
      <c r="E50" s="78">
        <v>0</v>
      </c>
      <c r="F50" s="104" t="s">
        <v>62</v>
      </c>
      <c r="G50" s="104" t="s">
        <v>71</v>
      </c>
      <c r="H50" s="104" t="s">
        <v>72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6">
        <v>-2.1999999999999999E-5</v>
      </c>
    </row>
    <row r="51" spans="1:14" customFormat="1" x14ac:dyDescent="0.25">
      <c r="A51" s="12">
        <v>2020</v>
      </c>
      <c r="B51" s="8" t="s">
        <v>0</v>
      </c>
      <c r="C51" s="13">
        <v>1</v>
      </c>
      <c r="D51" s="13">
        <v>0</v>
      </c>
      <c r="E51" s="78">
        <v>0</v>
      </c>
      <c r="F51" s="104" t="s">
        <v>62</v>
      </c>
      <c r="G51" s="104" t="s">
        <v>71</v>
      </c>
      <c r="H51" s="104" t="s">
        <v>51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6">
        <v>5.5999999999999999E-5</v>
      </c>
    </row>
    <row r="52" spans="1:14" customFormat="1" x14ac:dyDescent="0.25">
      <c r="A52" s="12">
        <v>2020</v>
      </c>
      <c r="B52" s="8" t="s">
        <v>0</v>
      </c>
      <c r="C52" s="13">
        <v>1</v>
      </c>
      <c r="D52" s="13">
        <v>1</v>
      </c>
      <c r="E52" s="78">
        <v>0</v>
      </c>
      <c r="F52" s="104" t="s">
        <v>62</v>
      </c>
      <c r="G52" s="104" t="s">
        <v>71</v>
      </c>
      <c r="H52" s="104" t="s">
        <v>60</v>
      </c>
      <c r="I52" s="15">
        <v>0</v>
      </c>
      <c r="J52" s="15">
        <v>0</v>
      </c>
      <c r="K52" s="15">
        <v>138.35983999999999</v>
      </c>
      <c r="L52" s="15">
        <v>0</v>
      </c>
      <c r="M52" s="15">
        <v>0</v>
      </c>
      <c r="N52" s="6">
        <v>67600.452070999992</v>
      </c>
    </row>
    <row r="53" spans="1:14" customFormat="1" x14ac:dyDescent="0.25">
      <c r="A53" s="12">
        <v>2020</v>
      </c>
      <c r="B53" s="8" t="s">
        <v>0</v>
      </c>
      <c r="C53" s="13">
        <v>1</v>
      </c>
      <c r="D53" s="13">
        <v>1</v>
      </c>
      <c r="E53" s="78">
        <v>0</v>
      </c>
      <c r="F53" s="104" t="s">
        <v>62</v>
      </c>
      <c r="G53" s="104" t="s">
        <v>71</v>
      </c>
      <c r="H53" s="104" t="s">
        <v>52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6">
        <v>-2.4000000000000001E-5</v>
      </c>
    </row>
    <row r="54" spans="1:14" customFormat="1" x14ac:dyDescent="0.25">
      <c r="A54" s="12">
        <v>2020</v>
      </c>
      <c r="B54" s="8" t="s">
        <v>0</v>
      </c>
      <c r="C54" s="13">
        <v>1</v>
      </c>
      <c r="D54" s="13">
        <v>1</v>
      </c>
      <c r="E54" s="78">
        <v>0</v>
      </c>
      <c r="F54" s="104" t="s">
        <v>62</v>
      </c>
      <c r="G54" s="104" t="s">
        <v>71</v>
      </c>
      <c r="H54" s="104" t="s">
        <v>73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6">
        <v>40413.945023</v>
      </c>
    </row>
    <row r="55" spans="1:14" customFormat="1" x14ac:dyDescent="0.25">
      <c r="A55" s="12">
        <v>2020</v>
      </c>
      <c r="B55" s="8" t="s">
        <v>0</v>
      </c>
      <c r="C55" s="13">
        <v>1</v>
      </c>
      <c r="D55" s="13">
        <v>1</v>
      </c>
      <c r="E55" s="78">
        <v>0</v>
      </c>
      <c r="F55" s="104" t="s">
        <v>62</v>
      </c>
      <c r="G55" s="104" t="s">
        <v>71</v>
      </c>
      <c r="H55" s="104" t="s">
        <v>1</v>
      </c>
      <c r="I55" s="15">
        <v>0</v>
      </c>
      <c r="J55" s="15">
        <v>1.91231</v>
      </c>
      <c r="K55" s="15">
        <v>0.24859999999999999</v>
      </c>
      <c r="L55" s="15">
        <v>0</v>
      </c>
      <c r="M55" s="15">
        <v>0</v>
      </c>
      <c r="N55" s="6">
        <v>1372.3614620000001</v>
      </c>
    </row>
    <row r="56" spans="1:14" customFormat="1" x14ac:dyDescent="0.25">
      <c r="A56" s="12">
        <v>2020</v>
      </c>
      <c r="B56" s="8" t="s">
        <v>0</v>
      </c>
      <c r="C56" s="13">
        <v>1</v>
      </c>
      <c r="D56" s="13">
        <v>1</v>
      </c>
      <c r="E56" s="78">
        <v>1</v>
      </c>
      <c r="F56" s="104" t="s">
        <v>62</v>
      </c>
      <c r="G56" s="104" t="s">
        <v>71</v>
      </c>
      <c r="H56" s="104" t="s">
        <v>74</v>
      </c>
      <c r="I56" s="15">
        <v>0</v>
      </c>
      <c r="J56" s="15">
        <v>0</v>
      </c>
      <c r="K56" s="15">
        <v>0</v>
      </c>
      <c r="L56" s="15">
        <v>0</v>
      </c>
      <c r="M56" s="15">
        <v>-4.6000000000000468E-5</v>
      </c>
      <c r="N56" s="6">
        <v>3.6419999999999998E-3</v>
      </c>
    </row>
    <row r="57" spans="1:14" customFormat="1" x14ac:dyDescent="0.25">
      <c r="A57" s="12">
        <v>2020</v>
      </c>
      <c r="B57" s="8" t="s">
        <v>0</v>
      </c>
      <c r="C57" s="13">
        <v>1</v>
      </c>
      <c r="D57" s="13">
        <v>1</v>
      </c>
      <c r="E57" s="78">
        <v>1</v>
      </c>
      <c r="F57" s="104" t="s">
        <v>62</v>
      </c>
      <c r="G57" s="104" t="s">
        <v>71</v>
      </c>
      <c r="H57" s="104" t="s">
        <v>75</v>
      </c>
      <c r="I57" s="15">
        <v>0</v>
      </c>
      <c r="J57" s="15">
        <v>479.89071999999999</v>
      </c>
      <c r="K57" s="15">
        <v>38.36459</v>
      </c>
      <c r="L57" s="15">
        <v>0</v>
      </c>
      <c r="M57" s="15">
        <v>-9.9999988378840499E-7</v>
      </c>
      <c r="N57" s="6">
        <v>3359.2350230000002</v>
      </c>
    </row>
    <row r="58" spans="1:14" customFormat="1" x14ac:dyDescent="0.25">
      <c r="A58" s="12">
        <v>2020</v>
      </c>
      <c r="B58" s="8" t="s">
        <v>0</v>
      </c>
      <c r="C58" s="13">
        <v>1</v>
      </c>
      <c r="D58" s="13">
        <v>1</v>
      </c>
      <c r="E58" s="78">
        <v>0</v>
      </c>
      <c r="F58" s="104" t="s">
        <v>62</v>
      </c>
      <c r="G58" s="104" t="s">
        <v>71</v>
      </c>
      <c r="H58" s="104" t="s">
        <v>76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6">
        <v>3323.5313900000001</v>
      </c>
    </row>
    <row r="59" spans="1:14" customFormat="1" x14ac:dyDescent="0.25">
      <c r="A59" s="12">
        <v>2020</v>
      </c>
      <c r="B59" s="8" t="s">
        <v>0</v>
      </c>
      <c r="C59" s="13">
        <v>1</v>
      </c>
      <c r="D59" s="13">
        <v>1</v>
      </c>
      <c r="E59" s="78">
        <v>0</v>
      </c>
      <c r="F59" s="104" t="s">
        <v>62</v>
      </c>
      <c r="G59" s="104" t="s">
        <v>71</v>
      </c>
      <c r="H59" s="104" t="s">
        <v>77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6">
        <v>14000</v>
      </c>
    </row>
    <row r="60" spans="1:14" customFormat="1" x14ac:dyDescent="0.25">
      <c r="A60" s="12">
        <v>2020</v>
      </c>
      <c r="B60" s="8" t="s">
        <v>0</v>
      </c>
      <c r="C60" s="13">
        <v>1</v>
      </c>
      <c r="D60" s="13">
        <v>1</v>
      </c>
      <c r="E60" s="78">
        <v>0</v>
      </c>
      <c r="F60" s="104" t="s">
        <v>62</v>
      </c>
      <c r="G60" s="104" t="s">
        <v>71</v>
      </c>
      <c r="H60" s="104" t="s">
        <v>40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6">
        <v>26187.07087</v>
      </c>
    </row>
    <row r="61" spans="1:14" customFormat="1" x14ac:dyDescent="0.25">
      <c r="A61" s="12">
        <v>2020</v>
      </c>
      <c r="B61" s="8" t="s">
        <v>0</v>
      </c>
      <c r="C61" s="13">
        <v>1</v>
      </c>
      <c r="D61" s="13">
        <v>1</v>
      </c>
      <c r="E61" s="78">
        <v>1</v>
      </c>
      <c r="F61" s="104" t="s">
        <v>62</v>
      </c>
      <c r="G61" s="104" t="s">
        <v>78</v>
      </c>
      <c r="H61" s="104" t="s">
        <v>36</v>
      </c>
      <c r="I61" s="15">
        <v>50500</v>
      </c>
      <c r="J61" s="15">
        <v>16264.83093</v>
      </c>
      <c r="K61" s="15">
        <v>6952.3355199999996</v>
      </c>
      <c r="L61" s="15">
        <v>331.35802000000001</v>
      </c>
      <c r="M61" s="15">
        <v>0</v>
      </c>
      <c r="N61" s="6">
        <v>3085705.0897749998</v>
      </c>
    </row>
    <row r="62" spans="1:14" customFormat="1" x14ac:dyDescent="0.25">
      <c r="A62" s="12">
        <v>2020</v>
      </c>
      <c r="B62" s="8" t="s">
        <v>0</v>
      </c>
      <c r="C62" s="13">
        <v>1</v>
      </c>
      <c r="D62" s="13">
        <v>1</v>
      </c>
      <c r="E62" s="78">
        <v>0</v>
      </c>
      <c r="F62" s="104" t="s">
        <v>62</v>
      </c>
      <c r="G62" s="104" t="s">
        <v>78</v>
      </c>
      <c r="H62" s="104" t="s">
        <v>79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6">
        <v>0</v>
      </c>
    </row>
    <row r="63" spans="1:14" customFormat="1" x14ac:dyDescent="0.25">
      <c r="A63" s="12">
        <v>2020</v>
      </c>
      <c r="B63" s="8" t="s">
        <v>0</v>
      </c>
      <c r="C63" s="13">
        <v>1</v>
      </c>
      <c r="D63" s="13">
        <v>0</v>
      </c>
      <c r="E63" s="78">
        <v>0</v>
      </c>
      <c r="F63" s="104" t="s">
        <v>62</v>
      </c>
      <c r="G63" s="104" t="s">
        <v>78</v>
      </c>
      <c r="H63" s="104" t="s">
        <v>54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6">
        <v>1.1E-5</v>
      </c>
    </row>
    <row r="64" spans="1:14" customFormat="1" x14ac:dyDescent="0.25">
      <c r="A64" s="12">
        <v>2020</v>
      </c>
      <c r="B64" s="8" t="s">
        <v>0</v>
      </c>
      <c r="C64" s="13">
        <v>1</v>
      </c>
      <c r="D64" s="13">
        <v>1</v>
      </c>
      <c r="E64" s="78">
        <v>0</v>
      </c>
      <c r="F64" s="104" t="s">
        <v>62</v>
      </c>
      <c r="G64" s="104" t="s">
        <v>78</v>
      </c>
      <c r="H64" s="104" t="s">
        <v>59</v>
      </c>
      <c r="I64" s="15">
        <v>0</v>
      </c>
      <c r="J64" s="15">
        <v>3333.3333299999999</v>
      </c>
      <c r="K64" s="15">
        <v>461.00178000000005</v>
      </c>
      <c r="L64" s="15">
        <v>0</v>
      </c>
      <c r="M64" s="15">
        <v>0</v>
      </c>
      <c r="N64" s="6">
        <v>116408.686581</v>
      </c>
    </row>
    <row r="65" spans="1:14" customFormat="1" x14ac:dyDescent="0.25">
      <c r="A65" s="12">
        <v>2020</v>
      </c>
      <c r="B65" s="8" t="s">
        <v>0</v>
      </c>
      <c r="C65" s="13">
        <v>1</v>
      </c>
      <c r="D65" s="13">
        <v>1</v>
      </c>
      <c r="E65" s="78">
        <v>0</v>
      </c>
      <c r="F65" s="104" t="s">
        <v>62</v>
      </c>
      <c r="G65" s="104" t="s">
        <v>78</v>
      </c>
      <c r="H65" s="104" t="s">
        <v>38</v>
      </c>
      <c r="I65" s="15">
        <v>0</v>
      </c>
      <c r="J65" s="15">
        <v>4166.5512500000004</v>
      </c>
      <c r="K65" s="15">
        <v>1369.22874</v>
      </c>
      <c r="L65" s="15">
        <v>272.58503999999999</v>
      </c>
      <c r="M65" s="15">
        <v>0</v>
      </c>
      <c r="N65" s="6">
        <v>195783.26167699997</v>
      </c>
    </row>
    <row r="66" spans="1:14" customFormat="1" x14ac:dyDescent="0.25">
      <c r="A66" s="12">
        <v>2020</v>
      </c>
      <c r="B66" s="8" t="s">
        <v>0</v>
      </c>
      <c r="C66" s="13">
        <v>1</v>
      </c>
      <c r="D66" s="13">
        <v>1</v>
      </c>
      <c r="E66" s="78">
        <v>0</v>
      </c>
      <c r="F66" s="104" t="s">
        <v>62</v>
      </c>
      <c r="G66" s="104" t="s">
        <v>78</v>
      </c>
      <c r="H66" s="104" t="s">
        <v>80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6">
        <v>0</v>
      </c>
    </row>
    <row r="67" spans="1:14" customFormat="1" x14ac:dyDescent="0.25">
      <c r="A67" s="12">
        <v>2020</v>
      </c>
      <c r="B67" s="8" t="s">
        <v>0</v>
      </c>
      <c r="C67" s="13">
        <v>1</v>
      </c>
      <c r="D67" s="13">
        <v>1</v>
      </c>
      <c r="E67" s="78">
        <v>0</v>
      </c>
      <c r="F67" s="104" t="s">
        <v>62</v>
      </c>
      <c r="G67" s="104" t="s">
        <v>78</v>
      </c>
      <c r="H67" s="104" t="s">
        <v>76</v>
      </c>
      <c r="I67" s="15">
        <v>3061.1756700000001</v>
      </c>
      <c r="J67" s="15">
        <v>0</v>
      </c>
      <c r="K67" s="15">
        <v>0</v>
      </c>
      <c r="L67" s="15">
        <v>0</v>
      </c>
      <c r="M67" s="15">
        <v>0</v>
      </c>
      <c r="N67" s="6">
        <v>60000</v>
      </c>
    </row>
    <row r="68" spans="1:14" customFormat="1" x14ac:dyDescent="0.25">
      <c r="A68" s="12">
        <v>2020</v>
      </c>
      <c r="B68" s="8" t="s">
        <v>0</v>
      </c>
      <c r="C68" s="13">
        <v>1</v>
      </c>
      <c r="D68" s="13">
        <v>1</v>
      </c>
      <c r="E68" s="78">
        <v>0</v>
      </c>
      <c r="F68" s="104" t="s">
        <v>62</v>
      </c>
      <c r="G68" s="104" t="s">
        <v>78</v>
      </c>
      <c r="H68" s="104" t="s">
        <v>1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6">
        <v>0</v>
      </c>
    </row>
    <row r="69" spans="1:14" customFormat="1" x14ac:dyDescent="0.25">
      <c r="A69" s="12">
        <v>2020</v>
      </c>
      <c r="B69" s="8" t="s">
        <v>0</v>
      </c>
      <c r="C69" s="13">
        <v>1</v>
      </c>
      <c r="D69" s="13">
        <v>1</v>
      </c>
      <c r="E69" s="78">
        <v>0</v>
      </c>
      <c r="F69" s="104" t="s">
        <v>62</v>
      </c>
      <c r="G69" s="104" t="s">
        <v>78</v>
      </c>
      <c r="H69" s="104" t="s">
        <v>60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6">
        <v>0</v>
      </c>
    </row>
    <row r="70" spans="1:14" customFormat="1" x14ac:dyDescent="0.25">
      <c r="A70" s="12">
        <v>2020</v>
      </c>
      <c r="B70" s="8" t="s">
        <v>0</v>
      </c>
      <c r="C70" s="13">
        <v>1</v>
      </c>
      <c r="D70" s="13">
        <v>1</v>
      </c>
      <c r="E70" s="78">
        <v>0</v>
      </c>
      <c r="F70" s="104" t="s">
        <v>62</v>
      </c>
      <c r="G70" s="104" t="s">
        <v>78</v>
      </c>
      <c r="H70" s="104" t="s">
        <v>52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6">
        <v>2.1999999999999999E-5</v>
      </c>
    </row>
    <row r="71" spans="1:14" customFormat="1" x14ac:dyDescent="0.25">
      <c r="A71" s="12">
        <v>2020</v>
      </c>
      <c r="B71" s="8" t="s">
        <v>0</v>
      </c>
      <c r="C71" s="13">
        <v>1</v>
      </c>
      <c r="D71" s="13">
        <v>0</v>
      </c>
      <c r="E71" s="78">
        <v>0</v>
      </c>
      <c r="F71" s="104" t="s">
        <v>62</v>
      </c>
      <c r="G71" s="104" t="s">
        <v>78</v>
      </c>
      <c r="H71" s="104" t="s">
        <v>81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6">
        <v>30000</v>
      </c>
    </row>
    <row r="72" spans="1:14" customFormat="1" x14ac:dyDescent="0.25">
      <c r="A72" s="12">
        <v>2020</v>
      </c>
      <c r="B72" s="8" t="s">
        <v>0</v>
      </c>
      <c r="C72" s="13">
        <v>1</v>
      </c>
      <c r="D72" s="13">
        <v>0</v>
      </c>
      <c r="E72" s="78">
        <v>0</v>
      </c>
      <c r="F72" s="104" t="s">
        <v>62</v>
      </c>
      <c r="G72" s="104" t="s">
        <v>78</v>
      </c>
      <c r="H72" s="104" t="s">
        <v>44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6">
        <v>20000.000033</v>
      </c>
    </row>
    <row r="73" spans="1:14" customFormat="1" x14ac:dyDescent="0.25">
      <c r="A73" s="12">
        <v>2020</v>
      </c>
      <c r="B73" s="8" t="s">
        <v>0</v>
      </c>
      <c r="C73" s="13">
        <v>1</v>
      </c>
      <c r="D73" s="13">
        <v>1</v>
      </c>
      <c r="E73" s="78">
        <v>0</v>
      </c>
      <c r="F73" s="104" t="s">
        <v>62</v>
      </c>
      <c r="G73" s="104" t="s">
        <v>78</v>
      </c>
      <c r="H73" s="104" t="s">
        <v>55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6">
        <v>44726.521030000004</v>
      </c>
    </row>
    <row r="74" spans="1:14" customFormat="1" x14ac:dyDescent="0.25">
      <c r="A74" s="12">
        <v>2020</v>
      </c>
      <c r="B74" s="8" t="s">
        <v>0</v>
      </c>
      <c r="C74" s="13">
        <v>1</v>
      </c>
      <c r="D74" s="13">
        <v>1</v>
      </c>
      <c r="E74" s="78">
        <v>0</v>
      </c>
      <c r="F74" s="104" t="s">
        <v>62</v>
      </c>
      <c r="G74" s="104" t="s">
        <v>78</v>
      </c>
      <c r="H74" s="104" t="s">
        <v>45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6">
        <v>42429.787469999996</v>
      </c>
    </row>
    <row r="75" spans="1:14" customFormat="1" x14ac:dyDescent="0.25">
      <c r="A75" s="12">
        <v>2020</v>
      </c>
      <c r="B75" s="8" t="s">
        <v>0</v>
      </c>
      <c r="C75" s="13">
        <v>1</v>
      </c>
      <c r="D75" s="13">
        <v>1</v>
      </c>
      <c r="E75" s="78">
        <v>1</v>
      </c>
      <c r="F75" s="104" t="s">
        <v>62</v>
      </c>
      <c r="G75" s="104" t="s">
        <v>82</v>
      </c>
      <c r="H75" s="104" t="s">
        <v>36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6">
        <v>651686.37399999995</v>
      </c>
    </row>
    <row r="76" spans="1:14" customFormat="1" x14ac:dyDescent="0.25">
      <c r="A76" s="12">
        <v>2020</v>
      </c>
      <c r="B76" s="8" t="s">
        <v>0</v>
      </c>
      <c r="C76" s="13">
        <v>1</v>
      </c>
      <c r="D76" s="13">
        <v>0</v>
      </c>
      <c r="E76" s="78">
        <v>0</v>
      </c>
      <c r="F76" s="104" t="s">
        <v>62</v>
      </c>
      <c r="G76" s="104" t="s">
        <v>82</v>
      </c>
      <c r="H76" s="104" t="s">
        <v>44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6">
        <v>0</v>
      </c>
    </row>
    <row r="77" spans="1:14" customFormat="1" x14ac:dyDescent="0.25">
      <c r="A77" s="12">
        <v>2020</v>
      </c>
      <c r="B77" s="8" t="s">
        <v>0</v>
      </c>
      <c r="C77" s="13">
        <v>1</v>
      </c>
      <c r="D77" s="13">
        <v>1</v>
      </c>
      <c r="E77" s="78">
        <v>0</v>
      </c>
      <c r="F77" s="104" t="s">
        <v>62</v>
      </c>
      <c r="G77" s="104" t="s">
        <v>82</v>
      </c>
      <c r="H77" s="104" t="s">
        <v>1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6">
        <v>0</v>
      </c>
    </row>
    <row r="78" spans="1:14" customFormat="1" x14ac:dyDescent="0.25">
      <c r="A78" s="12">
        <v>2020</v>
      </c>
      <c r="B78" s="8" t="s">
        <v>0</v>
      </c>
      <c r="C78" s="13">
        <v>1</v>
      </c>
      <c r="D78" s="13">
        <v>1</v>
      </c>
      <c r="E78" s="78">
        <v>0</v>
      </c>
      <c r="F78" s="104" t="s">
        <v>62</v>
      </c>
      <c r="G78" s="104" t="s">
        <v>82</v>
      </c>
      <c r="H78" s="104" t="s">
        <v>83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6">
        <v>89811.971279999998</v>
      </c>
    </row>
    <row r="79" spans="1:14" customFormat="1" x14ac:dyDescent="0.25">
      <c r="A79" s="12">
        <v>2020</v>
      </c>
      <c r="B79" s="8" t="s">
        <v>0</v>
      </c>
      <c r="C79" s="13">
        <v>1</v>
      </c>
      <c r="D79" s="13">
        <v>1</v>
      </c>
      <c r="E79" s="78">
        <v>0</v>
      </c>
      <c r="F79" s="104" t="s">
        <v>62</v>
      </c>
      <c r="G79" s="104" t="s">
        <v>82</v>
      </c>
      <c r="H79" s="104" t="s">
        <v>38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6">
        <v>386087.08601999999</v>
      </c>
    </row>
    <row r="80" spans="1:14" customFormat="1" x14ac:dyDescent="0.25">
      <c r="A80" s="12">
        <v>2020</v>
      </c>
      <c r="B80" s="8" t="s">
        <v>0</v>
      </c>
      <c r="C80" s="13">
        <v>1</v>
      </c>
      <c r="D80" s="13">
        <v>1</v>
      </c>
      <c r="E80" s="78">
        <v>0</v>
      </c>
      <c r="F80" s="104" t="s">
        <v>62</v>
      </c>
      <c r="G80" s="104" t="s">
        <v>82</v>
      </c>
      <c r="H80" s="104" t="s">
        <v>47</v>
      </c>
      <c r="I80" s="15">
        <v>2667.3434900000002</v>
      </c>
      <c r="J80" s="15">
        <v>0</v>
      </c>
      <c r="K80" s="15">
        <v>0</v>
      </c>
      <c r="L80" s="15">
        <v>0</v>
      </c>
      <c r="M80" s="15">
        <v>0</v>
      </c>
      <c r="N80" s="6">
        <v>92593.157769999991</v>
      </c>
    </row>
    <row r="81" spans="1:14" customFormat="1" x14ac:dyDescent="0.25">
      <c r="A81" s="12">
        <v>2020</v>
      </c>
      <c r="B81" s="8" t="s">
        <v>0</v>
      </c>
      <c r="C81" s="13">
        <v>1</v>
      </c>
      <c r="D81" s="13">
        <v>1</v>
      </c>
      <c r="E81" s="78">
        <v>0</v>
      </c>
      <c r="F81" s="104" t="s">
        <v>62</v>
      </c>
      <c r="G81" s="104" t="s">
        <v>82</v>
      </c>
      <c r="H81" s="104" t="s">
        <v>84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6">
        <v>24951.483899999999</v>
      </c>
    </row>
    <row r="82" spans="1:14" customFormat="1" x14ac:dyDescent="0.25">
      <c r="A82" s="12">
        <v>2020</v>
      </c>
      <c r="B82" s="8" t="s">
        <v>0</v>
      </c>
      <c r="C82" s="13">
        <v>1</v>
      </c>
      <c r="D82" s="13">
        <v>1</v>
      </c>
      <c r="E82" s="78">
        <v>0</v>
      </c>
      <c r="F82" s="104" t="s">
        <v>62</v>
      </c>
      <c r="G82" s="104" t="s">
        <v>82</v>
      </c>
      <c r="H82" s="104" t="s">
        <v>77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6">
        <v>7173.0665399999998</v>
      </c>
    </row>
    <row r="83" spans="1:14" customFormat="1" x14ac:dyDescent="0.25">
      <c r="A83" s="12">
        <v>2020</v>
      </c>
      <c r="B83" s="8" t="s">
        <v>0</v>
      </c>
      <c r="C83" s="13">
        <v>1</v>
      </c>
      <c r="D83" s="13">
        <v>1</v>
      </c>
      <c r="E83" s="78">
        <v>1</v>
      </c>
      <c r="F83" s="104" t="s">
        <v>67</v>
      </c>
      <c r="G83" s="104" t="s">
        <v>85</v>
      </c>
      <c r="H83" s="104" t="s">
        <v>36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6">
        <v>87605</v>
      </c>
    </row>
    <row r="84" spans="1:14" customFormat="1" x14ac:dyDescent="0.25">
      <c r="A84" s="12">
        <v>2020</v>
      </c>
      <c r="B84" s="8" t="s">
        <v>0</v>
      </c>
      <c r="C84" s="13">
        <v>1</v>
      </c>
      <c r="D84" s="13">
        <v>1</v>
      </c>
      <c r="E84" s="78">
        <v>1</v>
      </c>
      <c r="F84" s="104" t="s">
        <v>67</v>
      </c>
      <c r="G84" s="104" t="s">
        <v>85</v>
      </c>
      <c r="H84" s="104" t="s">
        <v>86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6">
        <v>299</v>
      </c>
    </row>
    <row r="85" spans="1:14" customFormat="1" x14ac:dyDescent="0.25">
      <c r="A85" s="12">
        <v>2020</v>
      </c>
      <c r="B85" s="8" t="s">
        <v>0</v>
      </c>
      <c r="C85" s="13">
        <v>1</v>
      </c>
      <c r="D85" s="13">
        <v>1</v>
      </c>
      <c r="E85" s="78">
        <v>1</v>
      </c>
      <c r="F85" s="104" t="s">
        <v>67</v>
      </c>
      <c r="G85" s="104" t="s">
        <v>85</v>
      </c>
      <c r="H85" s="104" t="s">
        <v>87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6">
        <v>1263</v>
      </c>
    </row>
    <row r="86" spans="1:14" customFormat="1" x14ac:dyDescent="0.25">
      <c r="A86" s="12">
        <v>2020</v>
      </c>
      <c r="B86" s="8" t="s">
        <v>0</v>
      </c>
      <c r="C86" s="13">
        <v>1</v>
      </c>
      <c r="D86" s="13">
        <v>0</v>
      </c>
      <c r="E86" s="78">
        <v>0</v>
      </c>
      <c r="F86" s="104" t="s">
        <v>67</v>
      </c>
      <c r="G86" s="104" t="s">
        <v>85</v>
      </c>
      <c r="H86" s="104" t="s">
        <v>44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6">
        <v>2</v>
      </c>
    </row>
    <row r="87" spans="1:14" customFormat="1" x14ac:dyDescent="0.25">
      <c r="A87" s="12">
        <v>2020</v>
      </c>
      <c r="B87" s="8" t="s">
        <v>0</v>
      </c>
      <c r="C87" s="13">
        <v>1</v>
      </c>
      <c r="D87" s="13">
        <v>1</v>
      </c>
      <c r="E87" s="78">
        <v>1</v>
      </c>
      <c r="F87" s="104" t="s">
        <v>67</v>
      </c>
      <c r="G87" s="104" t="s">
        <v>85</v>
      </c>
      <c r="H87" s="104" t="s">
        <v>88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6">
        <v>155</v>
      </c>
    </row>
    <row r="88" spans="1:14" customFormat="1" x14ac:dyDescent="0.25">
      <c r="A88" s="12">
        <v>2020</v>
      </c>
      <c r="B88" s="8" t="s">
        <v>0</v>
      </c>
      <c r="C88" s="13">
        <v>1</v>
      </c>
      <c r="D88" s="13">
        <v>1</v>
      </c>
      <c r="E88" s="78">
        <v>1</v>
      </c>
      <c r="F88" s="104" t="s">
        <v>67</v>
      </c>
      <c r="G88" s="104" t="s">
        <v>85</v>
      </c>
      <c r="H88" s="104" t="s">
        <v>89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6">
        <v>239</v>
      </c>
    </row>
    <row r="89" spans="1:14" customFormat="1" x14ac:dyDescent="0.25">
      <c r="A89" s="12">
        <v>2020</v>
      </c>
      <c r="B89" s="8" t="s">
        <v>0</v>
      </c>
      <c r="C89" s="13">
        <v>1</v>
      </c>
      <c r="D89" s="13">
        <v>1</v>
      </c>
      <c r="E89" s="78">
        <v>1</v>
      </c>
      <c r="F89" s="104" t="s">
        <v>67</v>
      </c>
      <c r="G89" s="104" t="s">
        <v>85</v>
      </c>
      <c r="H89" s="104" t="s">
        <v>90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6">
        <v>699</v>
      </c>
    </row>
    <row r="90" spans="1:14" customFormat="1" x14ac:dyDescent="0.25">
      <c r="A90" s="12">
        <v>2020</v>
      </c>
      <c r="B90" s="8" t="s">
        <v>0</v>
      </c>
      <c r="C90" s="13">
        <v>1</v>
      </c>
      <c r="D90" s="13">
        <v>1</v>
      </c>
      <c r="E90" s="78">
        <v>0</v>
      </c>
      <c r="F90" s="104" t="s">
        <v>67</v>
      </c>
      <c r="G90" s="104" t="s">
        <v>85</v>
      </c>
      <c r="H90" s="104" t="s">
        <v>53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6">
        <v>2711</v>
      </c>
    </row>
    <row r="91" spans="1:14" customFormat="1" x14ac:dyDescent="0.25">
      <c r="A91" s="12">
        <v>2020</v>
      </c>
      <c r="B91" s="8" t="s">
        <v>0</v>
      </c>
      <c r="C91" s="13">
        <v>1</v>
      </c>
      <c r="D91" s="13">
        <v>1</v>
      </c>
      <c r="E91" s="78">
        <v>0</v>
      </c>
      <c r="F91" s="104" t="s">
        <v>67</v>
      </c>
      <c r="G91" s="104" t="s">
        <v>85</v>
      </c>
      <c r="H91" s="104" t="s">
        <v>37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6">
        <v>11335</v>
      </c>
    </row>
    <row r="92" spans="1:14" customFormat="1" x14ac:dyDescent="0.25">
      <c r="A92" s="12">
        <v>2020</v>
      </c>
      <c r="B92" s="8" t="s">
        <v>0</v>
      </c>
      <c r="C92" s="13">
        <v>1</v>
      </c>
      <c r="D92" s="13">
        <v>1</v>
      </c>
      <c r="E92" s="78">
        <v>0</v>
      </c>
      <c r="F92" s="104" t="s">
        <v>67</v>
      </c>
      <c r="G92" s="104" t="s">
        <v>85</v>
      </c>
      <c r="H92" s="104" t="s">
        <v>40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6">
        <v>487</v>
      </c>
    </row>
    <row r="93" spans="1:14" customFormat="1" x14ac:dyDescent="0.25">
      <c r="A93" s="12">
        <v>2020</v>
      </c>
      <c r="B93" s="8" t="s">
        <v>0</v>
      </c>
      <c r="C93" s="13">
        <v>1</v>
      </c>
      <c r="D93" s="13">
        <v>1</v>
      </c>
      <c r="E93" s="78">
        <v>1</v>
      </c>
      <c r="F93" s="104" t="s">
        <v>67</v>
      </c>
      <c r="G93" s="104" t="s">
        <v>91</v>
      </c>
      <c r="H93" s="104" t="s">
        <v>36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6">
        <v>191850</v>
      </c>
    </row>
    <row r="94" spans="1:14" customFormat="1" x14ac:dyDescent="0.25">
      <c r="A94" s="12">
        <v>2020</v>
      </c>
      <c r="B94" s="8" t="s">
        <v>0</v>
      </c>
      <c r="C94" s="13">
        <v>1</v>
      </c>
      <c r="D94" s="13">
        <v>1</v>
      </c>
      <c r="E94" s="78">
        <v>1</v>
      </c>
      <c r="F94" s="104" t="s">
        <v>67</v>
      </c>
      <c r="G94" s="104" t="s">
        <v>91</v>
      </c>
      <c r="H94" s="104" t="s">
        <v>86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6">
        <v>2230</v>
      </c>
    </row>
    <row r="95" spans="1:14" customFormat="1" x14ac:dyDescent="0.25">
      <c r="A95" s="12">
        <v>2020</v>
      </c>
      <c r="B95" s="8" t="s">
        <v>0</v>
      </c>
      <c r="C95" s="13">
        <v>1</v>
      </c>
      <c r="D95" s="13">
        <v>1</v>
      </c>
      <c r="E95" s="78">
        <v>1</v>
      </c>
      <c r="F95" s="104" t="s">
        <v>67</v>
      </c>
      <c r="G95" s="104" t="s">
        <v>91</v>
      </c>
      <c r="H95" s="104" t="s">
        <v>87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6">
        <v>8092</v>
      </c>
    </row>
    <row r="96" spans="1:14" customFormat="1" x14ac:dyDescent="0.25">
      <c r="A96" s="12">
        <v>2020</v>
      </c>
      <c r="B96" s="8" t="s">
        <v>0</v>
      </c>
      <c r="C96" s="13">
        <v>1</v>
      </c>
      <c r="D96" s="13">
        <v>0</v>
      </c>
      <c r="E96" s="78">
        <v>0</v>
      </c>
      <c r="F96" s="104" t="s">
        <v>67</v>
      </c>
      <c r="G96" s="104" t="s">
        <v>91</v>
      </c>
      <c r="H96" s="104" t="s">
        <v>44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6">
        <v>19.411000000000001</v>
      </c>
    </row>
    <row r="97" spans="1:14" customFormat="1" x14ac:dyDescent="0.25">
      <c r="A97" s="12">
        <v>2020</v>
      </c>
      <c r="B97" s="8" t="s">
        <v>0</v>
      </c>
      <c r="C97" s="13">
        <v>1</v>
      </c>
      <c r="D97" s="13">
        <v>1</v>
      </c>
      <c r="E97" s="78">
        <v>1</v>
      </c>
      <c r="F97" s="104" t="s">
        <v>67</v>
      </c>
      <c r="G97" s="104" t="s">
        <v>91</v>
      </c>
      <c r="H97" s="104" t="s">
        <v>88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6">
        <v>1030</v>
      </c>
    </row>
    <row r="98" spans="1:14" customFormat="1" x14ac:dyDescent="0.25">
      <c r="A98" s="12">
        <v>2020</v>
      </c>
      <c r="B98" s="8" t="s">
        <v>0</v>
      </c>
      <c r="C98" s="13">
        <v>1</v>
      </c>
      <c r="D98" s="13">
        <v>1</v>
      </c>
      <c r="E98" s="78">
        <v>1</v>
      </c>
      <c r="F98" s="104" t="s">
        <v>67</v>
      </c>
      <c r="G98" s="104" t="s">
        <v>91</v>
      </c>
      <c r="H98" s="104" t="s">
        <v>89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6">
        <v>2390</v>
      </c>
    </row>
    <row r="99" spans="1:14" customFormat="1" x14ac:dyDescent="0.25">
      <c r="A99" s="12">
        <v>2020</v>
      </c>
      <c r="B99" s="8" t="s">
        <v>0</v>
      </c>
      <c r="C99" s="13">
        <v>1</v>
      </c>
      <c r="D99" s="13">
        <v>1</v>
      </c>
      <c r="E99" s="78">
        <v>1</v>
      </c>
      <c r="F99" s="104" t="s">
        <v>67</v>
      </c>
      <c r="G99" s="104" t="s">
        <v>91</v>
      </c>
      <c r="H99" s="104" t="s">
        <v>90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6">
        <v>5701</v>
      </c>
    </row>
    <row r="100" spans="1:14" customFormat="1" x14ac:dyDescent="0.25">
      <c r="A100" s="12">
        <v>2020</v>
      </c>
      <c r="B100" s="8" t="s">
        <v>0</v>
      </c>
      <c r="C100" s="13">
        <v>1</v>
      </c>
      <c r="D100" s="13">
        <v>1</v>
      </c>
      <c r="E100" s="78">
        <v>0</v>
      </c>
      <c r="F100" s="104" t="s">
        <v>67</v>
      </c>
      <c r="G100" s="104" t="s">
        <v>91</v>
      </c>
      <c r="H100" s="104" t="s">
        <v>53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6">
        <v>18150</v>
      </c>
    </row>
    <row r="101" spans="1:14" customFormat="1" x14ac:dyDescent="0.25">
      <c r="A101" s="12">
        <v>2020</v>
      </c>
      <c r="B101" s="8" t="s">
        <v>0</v>
      </c>
      <c r="C101" s="13">
        <v>1</v>
      </c>
      <c r="D101" s="13">
        <v>1</v>
      </c>
      <c r="E101" s="78">
        <v>0</v>
      </c>
      <c r="F101" s="104" t="s">
        <v>67</v>
      </c>
      <c r="G101" s="104" t="s">
        <v>91</v>
      </c>
      <c r="H101" s="104" t="s">
        <v>37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6">
        <v>81058</v>
      </c>
    </row>
    <row r="102" spans="1:14" customFormat="1" x14ac:dyDescent="0.25">
      <c r="A102" s="12">
        <v>2020</v>
      </c>
      <c r="B102" s="8" t="s">
        <v>0</v>
      </c>
      <c r="C102" s="13">
        <v>1</v>
      </c>
      <c r="D102" s="13">
        <v>1</v>
      </c>
      <c r="E102" s="78">
        <v>0</v>
      </c>
      <c r="F102" s="104" t="s">
        <v>67</v>
      </c>
      <c r="G102" s="104" t="s">
        <v>91</v>
      </c>
      <c r="H102" s="104" t="s">
        <v>40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6">
        <v>3718</v>
      </c>
    </row>
    <row r="103" spans="1:14" customFormat="1" x14ac:dyDescent="0.25">
      <c r="A103" s="12">
        <v>2020</v>
      </c>
      <c r="B103" s="8" t="s">
        <v>0</v>
      </c>
      <c r="C103" s="13">
        <v>1</v>
      </c>
      <c r="D103" s="13">
        <v>1</v>
      </c>
      <c r="E103" s="78">
        <v>1</v>
      </c>
      <c r="F103" s="104" t="s">
        <v>67</v>
      </c>
      <c r="G103" s="104" t="s">
        <v>92</v>
      </c>
      <c r="H103" s="104" t="s">
        <v>36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6">
        <v>2000000</v>
      </c>
    </row>
    <row r="104" spans="1:14" customFormat="1" x14ac:dyDescent="0.25">
      <c r="A104" s="12">
        <v>2020</v>
      </c>
      <c r="B104" s="8" t="s">
        <v>0</v>
      </c>
      <c r="C104" s="13">
        <v>1</v>
      </c>
      <c r="D104" s="13">
        <v>1</v>
      </c>
      <c r="E104" s="78">
        <v>1</v>
      </c>
      <c r="F104" s="104" t="s">
        <v>67</v>
      </c>
      <c r="G104" s="104" t="s">
        <v>93</v>
      </c>
      <c r="H104" s="104" t="s">
        <v>36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6">
        <v>324630</v>
      </c>
    </row>
    <row r="105" spans="1:14" customFormat="1" x14ac:dyDescent="0.25">
      <c r="A105" s="12">
        <v>2020</v>
      </c>
      <c r="B105" s="8" t="s">
        <v>0</v>
      </c>
      <c r="C105" s="13">
        <v>1</v>
      </c>
      <c r="D105" s="13">
        <v>1</v>
      </c>
      <c r="E105" s="78">
        <v>1</v>
      </c>
      <c r="F105" s="104" t="s">
        <v>48</v>
      </c>
      <c r="G105" s="104" t="s">
        <v>94</v>
      </c>
      <c r="H105" s="104" t="s">
        <v>36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6">
        <v>0</v>
      </c>
    </row>
    <row r="106" spans="1:14" customFormat="1" x14ac:dyDescent="0.25">
      <c r="A106" s="12">
        <v>2020</v>
      </c>
      <c r="B106" s="8" t="s">
        <v>0</v>
      </c>
      <c r="C106" s="13">
        <v>1</v>
      </c>
      <c r="D106" s="13">
        <v>1</v>
      </c>
      <c r="E106" s="78">
        <v>1</v>
      </c>
      <c r="F106" s="104" t="s">
        <v>48</v>
      </c>
      <c r="G106" s="104" t="s">
        <v>95</v>
      </c>
      <c r="H106" s="104" t="s">
        <v>36</v>
      </c>
      <c r="I106" s="15">
        <v>0</v>
      </c>
      <c r="J106" s="15">
        <v>0</v>
      </c>
      <c r="K106" s="15">
        <v>0</v>
      </c>
      <c r="L106" s="15">
        <v>0</v>
      </c>
      <c r="M106" s="15">
        <v>9.999999999999972E-7</v>
      </c>
      <c r="N106" s="6">
        <v>-5.5000000000000002E-5</v>
      </c>
    </row>
    <row r="107" spans="1:14" customFormat="1" x14ac:dyDescent="0.25">
      <c r="A107" s="12">
        <v>2020</v>
      </c>
      <c r="B107" s="8" t="s">
        <v>0</v>
      </c>
      <c r="C107" s="13">
        <v>1</v>
      </c>
      <c r="D107" s="13">
        <v>1</v>
      </c>
      <c r="E107" s="78">
        <v>1</v>
      </c>
      <c r="F107" s="104" t="s">
        <v>48</v>
      </c>
      <c r="G107" s="104" t="s">
        <v>96</v>
      </c>
      <c r="H107" s="104" t="s">
        <v>36</v>
      </c>
      <c r="I107" s="15">
        <v>0</v>
      </c>
      <c r="J107" s="15">
        <v>0</v>
      </c>
      <c r="K107" s="15">
        <v>0</v>
      </c>
      <c r="L107" s="15">
        <v>0</v>
      </c>
      <c r="M107" s="15">
        <v>9.999999999999972E-7</v>
      </c>
      <c r="N107" s="6">
        <v>-7.7000000000000001E-5</v>
      </c>
    </row>
    <row r="108" spans="1:14" customFormat="1" x14ac:dyDescent="0.25">
      <c r="A108" s="12">
        <v>2020</v>
      </c>
      <c r="B108" s="8" t="s">
        <v>0</v>
      </c>
      <c r="C108" s="13">
        <v>1</v>
      </c>
      <c r="D108" s="13">
        <v>1</v>
      </c>
      <c r="E108" s="78">
        <v>1</v>
      </c>
      <c r="F108" s="104" t="s">
        <v>48</v>
      </c>
      <c r="G108" s="104" t="s">
        <v>97</v>
      </c>
      <c r="H108" s="104" t="s">
        <v>36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6">
        <v>-1.1E-4</v>
      </c>
    </row>
    <row r="109" spans="1:14" customFormat="1" x14ac:dyDescent="0.25">
      <c r="A109" s="12">
        <v>2020</v>
      </c>
      <c r="B109" s="8" t="s">
        <v>0</v>
      </c>
      <c r="C109" s="13">
        <v>1</v>
      </c>
      <c r="D109" s="13">
        <v>1</v>
      </c>
      <c r="E109" s="78">
        <v>1</v>
      </c>
      <c r="F109" s="104" t="s">
        <v>48</v>
      </c>
      <c r="G109" s="104" t="s">
        <v>98</v>
      </c>
      <c r="H109" s="104" t="s">
        <v>36</v>
      </c>
      <c r="I109" s="15">
        <v>0</v>
      </c>
      <c r="J109" s="15">
        <v>0</v>
      </c>
      <c r="K109" s="15">
        <v>0</v>
      </c>
      <c r="L109" s="15">
        <v>0</v>
      </c>
      <c r="M109" s="15">
        <v>2.0900000000001473E-4</v>
      </c>
      <c r="N109" s="6">
        <v>-3.821999999999999E-2</v>
      </c>
    </row>
    <row r="110" spans="1:14" customFormat="1" x14ac:dyDescent="0.25">
      <c r="A110" s="12">
        <v>2020</v>
      </c>
      <c r="B110" s="8" t="s">
        <v>0</v>
      </c>
      <c r="C110" s="13">
        <v>1</v>
      </c>
      <c r="D110" s="13">
        <v>1</v>
      </c>
      <c r="E110" s="78">
        <v>1</v>
      </c>
      <c r="F110" s="104" t="s">
        <v>48</v>
      </c>
      <c r="G110" s="104" t="s">
        <v>99</v>
      </c>
      <c r="H110" s="104" t="s">
        <v>36</v>
      </c>
      <c r="I110" s="15">
        <v>0</v>
      </c>
      <c r="J110" s="15">
        <v>0</v>
      </c>
      <c r="K110" s="15">
        <v>0</v>
      </c>
      <c r="L110" s="15">
        <v>0</v>
      </c>
      <c r="M110" s="15">
        <v>-2.4878799999996772</v>
      </c>
      <c r="N110" s="6">
        <v>2591.0670280000004</v>
      </c>
    </row>
    <row r="111" spans="1:14" customFormat="1" x14ac:dyDescent="0.25">
      <c r="A111" s="12">
        <v>2020</v>
      </c>
      <c r="B111" s="8" t="s">
        <v>0</v>
      </c>
      <c r="C111" s="13">
        <v>1</v>
      </c>
      <c r="D111" s="13">
        <v>1</v>
      </c>
      <c r="E111" s="78">
        <v>1</v>
      </c>
      <c r="F111" s="104" t="s">
        <v>48</v>
      </c>
      <c r="G111" s="104" t="s">
        <v>99</v>
      </c>
      <c r="H111" s="104" t="s">
        <v>100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6">
        <v>0</v>
      </c>
    </row>
    <row r="112" spans="1:14" customFormat="1" x14ac:dyDescent="0.25">
      <c r="A112" s="12">
        <v>2020</v>
      </c>
      <c r="B112" s="8" t="s">
        <v>0</v>
      </c>
      <c r="C112" s="13">
        <v>1</v>
      </c>
      <c r="D112" s="13">
        <v>1</v>
      </c>
      <c r="E112" s="78">
        <v>1</v>
      </c>
      <c r="F112" s="104" t="s">
        <v>48</v>
      </c>
      <c r="G112" s="104" t="s">
        <v>99</v>
      </c>
      <c r="H112" s="104" t="s">
        <v>89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6">
        <v>5.4300000000000008E-4</v>
      </c>
    </row>
    <row r="113" spans="1:14" customFormat="1" x14ac:dyDescent="0.25">
      <c r="A113" s="12">
        <v>2020</v>
      </c>
      <c r="B113" s="8" t="s">
        <v>0</v>
      </c>
      <c r="C113" s="13">
        <v>1</v>
      </c>
      <c r="D113" s="13">
        <v>1</v>
      </c>
      <c r="E113" s="78">
        <v>1</v>
      </c>
      <c r="F113" s="104" t="s">
        <v>48</v>
      </c>
      <c r="G113" s="104" t="s">
        <v>99</v>
      </c>
      <c r="H113" s="104" t="s">
        <v>90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6">
        <v>0</v>
      </c>
    </row>
    <row r="114" spans="1:14" customFormat="1" x14ac:dyDescent="0.25">
      <c r="A114" s="12">
        <v>2020</v>
      </c>
      <c r="B114" s="8" t="s">
        <v>0</v>
      </c>
      <c r="C114" s="13">
        <v>1</v>
      </c>
      <c r="D114" s="13">
        <v>1</v>
      </c>
      <c r="E114" s="78">
        <v>0</v>
      </c>
      <c r="F114" s="104" t="s">
        <v>48</v>
      </c>
      <c r="G114" s="104" t="s">
        <v>99</v>
      </c>
      <c r="H114" s="104" t="s">
        <v>53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6">
        <v>3.3000000000000003E-5</v>
      </c>
    </row>
    <row r="115" spans="1:14" customFormat="1" x14ac:dyDescent="0.25">
      <c r="A115" s="12">
        <v>2020</v>
      </c>
      <c r="B115" s="8" t="s">
        <v>0</v>
      </c>
      <c r="C115" s="13">
        <v>1</v>
      </c>
      <c r="D115" s="13">
        <v>1</v>
      </c>
      <c r="E115" s="78">
        <v>0</v>
      </c>
      <c r="F115" s="104" t="s">
        <v>48</v>
      </c>
      <c r="G115" s="104" t="s">
        <v>99</v>
      </c>
      <c r="H115" s="104" t="s">
        <v>40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6">
        <v>2.3999999999999998E-4</v>
      </c>
    </row>
    <row r="116" spans="1:14" customFormat="1" x14ac:dyDescent="0.25">
      <c r="A116" s="12">
        <v>2020</v>
      </c>
      <c r="B116" s="8" t="s">
        <v>0</v>
      </c>
      <c r="C116" s="13">
        <v>1</v>
      </c>
      <c r="D116" s="13">
        <v>0</v>
      </c>
      <c r="E116" s="78">
        <v>0</v>
      </c>
      <c r="F116" s="104" t="s">
        <v>48</v>
      </c>
      <c r="G116" s="104" t="s">
        <v>99</v>
      </c>
      <c r="H116" s="104" t="s">
        <v>72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6">
        <v>0</v>
      </c>
    </row>
    <row r="117" spans="1:14" customFormat="1" x14ac:dyDescent="0.25">
      <c r="A117" s="12">
        <v>2020</v>
      </c>
      <c r="B117" s="8" t="s">
        <v>0</v>
      </c>
      <c r="C117" s="13">
        <v>1</v>
      </c>
      <c r="D117" s="13">
        <v>0</v>
      </c>
      <c r="E117" s="78">
        <v>0</v>
      </c>
      <c r="F117" s="104" t="s">
        <v>48</v>
      </c>
      <c r="G117" s="104" t="s">
        <v>99</v>
      </c>
      <c r="H117" s="104" t="s">
        <v>44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6">
        <v>37.620239999999995</v>
      </c>
    </row>
    <row r="118" spans="1:14" customFormat="1" x14ac:dyDescent="0.25">
      <c r="A118" s="12">
        <v>2020</v>
      </c>
      <c r="B118" s="8" t="s">
        <v>0</v>
      </c>
      <c r="C118" s="13">
        <v>1</v>
      </c>
      <c r="D118" s="13">
        <v>1</v>
      </c>
      <c r="E118" s="78">
        <v>1</v>
      </c>
      <c r="F118" s="104" t="s">
        <v>48</v>
      </c>
      <c r="G118" s="104" t="s">
        <v>101</v>
      </c>
      <c r="H118" s="104" t="s">
        <v>36</v>
      </c>
      <c r="I118" s="15">
        <v>0</v>
      </c>
      <c r="J118" s="15">
        <v>0</v>
      </c>
      <c r="K118" s="15">
        <v>0</v>
      </c>
      <c r="L118" s="15">
        <v>0</v>
      </c>
      <c r="M118" s="15">
        <v>-41.233521000001929</v>
      </c>
      <c r="N118" s="6">
        <v>16872.982760999999</v>
      </c>
    </row>
    <row r="119" spans="1:14" customFormat="1" x14ac:dyDescent="0.25">
      <c r="A119" s="12">
        <v>2020</v>
      </c>
      <c r="B119" s="8" t="s">
        <v>0</v>
      </c>
      <c r="C119" s="13">
        <v>1</v>
      </c>
      <c r="D119" s="13">
        <v>0</v>
      </c>
      <c r="E119" s="78">
        <v>0</v>
      </c>
      <c r="F119" s="104" t="s">
        <v>48</v>
      </c>
      <c r="G119" s="104" t="s">
        <v>101</v>
      </c>
      <c r="H119" s="104" t="s">
        <v>51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6">
        <v>0</v>
      </c>
    </row>
    <row r="120" spans="1:14" customFormat="1" x14ac:dyDescent="0.25">
      <c r="A120" s="12">
        <v>2020</v>
      </c>
      <c r="B120" s="8" t="s">
        <v>0</v>
      </c>
      <c r="C120" s="13">
        <v>1</v>
      </c>
      <c r="D120" s="13">
        <v>1</v>
      </c>
      <c r="E120" s="78">
        <v>1</v>
      </c>
      <c r="F120" s="104" t="s">
        <v>48</v>
      </c>
      <c r="G120" s="104" t="s">
        <v>101</v>
      </c>
      <c r="H120" s="104" t="s">
        <v>100</v>
      </c>
      <c r="I120" s="15">
        <v>0</v>
      </c>
      <c r="J120" s="15">
        <v>0</v>
      </c>
      <c r="K120" s="15">
        <v>0</v>
      </c>
      <c r="L120" s="15">
        <v>0</v>
      </c>
      <c r="M120" s="15">
        <v>0.24351900000002047</v>
      </c>
      <c r="N120" s="6">
        <v>224.52436300000002</v>
      </c>
    </row>
    <row r="121" spans="1:14" customFormat="1" x14ac:dyDescent="0.25">
      <c r="A121" s="12">
        <v>2020</v>
      </c>
      <c r="B121" s="8" t="s">
        <v>0</v>
      </c>
      <c r="C121" s="13">
        <v>1</v>
      </c>
      <c r="D121" s="13">
        <v>1</v>
      </c>
      <c r="E121" s="78">
        <v>1</v>
      </c>
      <c r="F121" s="104" t="s">
        <v>48</v>
      </c>
      <c r="G121" s="104" t="s">
        <v>101</v>
      </c>
      <c r="H121" s="104" t="s">
        <v>89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6">
        <v>-1.0000000000000008E-6</v>
      </c>
    </row>
    <row r="122" spans="1:14" customFormat="1" x14ac:dyDescent="0.25">
      <c r="A122" s="12">
        <v>2020</v>
      </c>
      <c r="B122" s="8" t="s">
        <v>0</v>
      </c>
      <c r="C122" s="13">
        <v>1</v>
      </c>
      <c r="D122" s="13">
        <v>1</v>
      </c>
      <c r="E122" s="78">
        <v>1</v>
      </c>
      <c r="F122" s="104" t="s">
        <v>48</v>
      </c>
      <c r="G122" s="104" t="s">
        <v>101</v>
      </c>
      <c r="H122" s="104" t="s">
        <v>90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6">
        <v>-3.3000000000000003E-5</v>
      </c>
    </row>
    <row r="123" spans="1:14" customFormat="1" x14ac:dyDescent="0.25">
      <c r="A123" s="12">
        <v>2020</v>
      </c>
      <c r="B123" s="8" t="s">
        <v>0</v>
      </c>
      <c r="C123" s="13">
        <v>1</v>
      </c>
      <c r="D123" s="13">
        <v>1</v>
      </c>
      <c r="E123" s="78">
        <v>0</v>
      </c>
      <c r="F123" s="104" t="s">
        <v>48</v>
      </c>
      <c r="G123" s="104" t="s">
        <v>101</v>
      </c>
      <c r="H123" s="104" t="s">
        <v>53</v>
      </c>
      <c r="I123" s="15">
        <v>0</v>
      </c>
      <c r="J123" s="15">
        <v>0</v>
      </c>
      <c r="K123" s="15">
        <v>0</v>
      </c>
      <c r="L123" s="15">
        <v>0</v>
      </c>
      <c r="M123" s="15">
        <v>-0.30716700000004948</v>
      </c>
      <c r="N123" s="6">
        <v>364.10312499999998</v>
      </c>
    </row>
    <row r="124" spans="1:14" customFormat="1" x14ac:dyDescent="0.25">
      <c r="A124" s="12">
        <v>2020</v>
      </c>
      <c r="B124" s="8" t="s">
        <v>0</v>
      </c>
      <c r="C124" s="13">
        <v>1</v>
      </c>
      <c r="D124" s="13">
        <v>1</v>
      </c>
      <c r="E124" s="78">
        <v>0</v>
      </c>
      <c r="F124" s="104" t="s">
        <v>48</v>
      </c>
      <c r="G124" s="104" t="s">
        <v>101</v>
      </c>
      <c r="H124" s="104" t="s">
        <v>40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6">
        <v>140.90031999999999</v>
      </c>
    </row>
    <row r="125" spans="1:14" customFormat="1" x14ac:dyDescent="0.25">
      <c r="A125" s="12">
        <v>2020</v>
      </c>
      <c r="B125" s="8" t="s">
        <v>0</v>
      </c>
      <c r="C125" s="13">
        <v>1</v>
      </c>
      <c r="D125" s="13">
        <v>0</v>
      </c>
      <c r="E125" s="78">
        <v>0</v>
      </c>
      <c r="F125" s="104" t="s">
        <v>48</v>
      </c>
      <c r="G125" s="104" t="s">
        <v>101</v>
      </c>
      <c r="H125" s="104" t="s">
        <v>72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6">
        <v>0</v>
      </c>
    </row>
    <row r="126" spans="1:14" x14ac:dyDescent="0.25">
      <c r="A126" s="12">
        <v>2020</v>
      </c>
      <c r="B126" s="8" t="s">
        <v>0</v>
      </c>
      <c r="C126" s="13">
        <v>1</v>
      </c>
      <c r="D126" s="13">
        <v>0</v>
      </c>
      <c r="E126" s="78">
        <v>0</v>
      </c>
      <c r="F126" s="104" t="s">
        <v>48</v>
      </c>
      <c r="G126" s="104" t="s">
        <v>101</v>
      </c>
      <c r="H126" s="104" t="s">
        <v>44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6">
        <v>22.04373</v>
      </c>
    </row>
    <row r="127" spans="1:14" x14ac:dyDescent="0.25">
      <c r="A127" s="12">
        <v>2020</v>
      </c>
      <c r="B127" s="8" t="s">
        <v>0</v>
      </c>
      <c r="C127" s="13">
        <v>1</v>
      </c>
      <c r="D127" s="13">
        <v>1</v>
      </c>
      <c r="E127" s="78">
        <v>1</v>
      </c>
      <c r="F127" s="104" t="s">
        <v>67</v>
      </c>
      <c r="G127" s="104" t="s">
        <v>102</v>
      </c>
      <c r="H127" s="104" t="s">
        <v>36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6">
        <v>2000000</v>
      </c>
    </row>
    <row r="128" spans="1:14" x14ac:dyDescent="0.25">
      <c r="A128" s="12">
        <v>2020</v>
      </c>
      <c r="B128" s="8" t="s">
        <v>0</v>
      </c>
      <c r="C128" s="13">
        <v>1</v>
      </c>
      <c r="D128" s="13">
        <v>1</v>
      </c>
      <c r="E128" s="78">
        <v>1</v>
      </c>
      <c r="F128" s="104" t="s">
        <v>67</v>
      </c>
      <c r="G128" s="104" t="s">
        <v>103</v>
      </c>
      <c r="H128" s="104" t="s">
        <v>36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6">
        <v>1750000</v>
      </c>
    </row>
    <row r="129" spans="1:14" x14ac:dyDescent="0.25">
      <c r="A129" s="12">
        <v>2020</v>
      </c>
      <c r="B129" s="8" t="s">
        <v>0</v>
      </c>
      <c r="C129" s="13">
        <v>1</v>
      </c>
      <c r="D129" s="13">
        <v>1</v>
      </c>
      <c r="E129" s="78">
        <v>0</v>
      </c>
      <c r="F129" s="104" t="s">
        <v>67</v>
      </c>
      <c r="G129" s="104" t="s">
        <v>104</v>
      </c>
      <c r="H129" s="104" t="s">
        <v>105</v>
      </c>
      <c r="I129" s="15">
        <v>0</v>
      </c>
      <c r="J129" s="15">
        <v>26278.331670000003</v>
      </c>
      <c r="K129" s="15">
        <v>202.56214000000003</v>
      </c>
      <c r="L129" s="15">
        <v>0</v>
      </c>
      <c r="M129" s="15">
        <v>0</v>
      </c>
      <c r="N129" s="6">
        <v>26278.332200000001</v>
      </c>
    </row>
    <row r="130" spans="1:14" x14ac:dyDescent="0.25">
      <c r="A130" s="12">
        <v>2020</v>
      </c>
      <c r="B130" s="8" t="s">
        <v>0</v>
      </c>
      <c r="C130" s="13">
        <v>1</v>
      </c>
      <c r="D130" s="13">
        <v>1</v>
      </c>
      <c r="E130" s="78">
        <v>1</v>
      </c>
      <c r="F130" s="104" t="s">
        <v>67</v>
      </c>
      <c r="G130" s="104" t="s">
        <v>106</v>
      </c>
      <c r="H130" s="104" t="s">
        <v>36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6">
        <v>2000000</v>
      </c>
    </row>
    <row r="131" spans="1:14" x14ac:dyDescent="0.25">
      <c r="A131" s="12">
        <v>2020</v>
      </c>
      <c r="B131" s="8" t="s">
        <v>0</v>
      </c>
      <c r="C131" s="13">
        <v>1</v>
      </c>
      <c r="D131" s="13">
        <v>1</v>
      </c>
      <c r="E131" s="78">
        <v>1</v>
      </c>
      <c r="F131" s="104" t="s">
        <v>67</v>
      </c>
      <c r="G131" s="104" t="s">
        <v>107</v>
      </c>
      <c r="H131" s="104" t="s">
        <v>36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6">
        <v>0</v>
      </c>
    </row>
    <row r="132" spans="1:14" x14ac:dyDescent="0.25">
      <c r="A132" s="12">
        <v>2020</v>
      </c>
      <c r="B132" s="8" t="s">
        <v>0</v>
      </c>
      <c r="C132" s="13">
        <v>1</v>
      </c>
      <c r="D132" s="13">
        <v>1</v>
      </c>
      <c r="E132" s="78">
        <v>1</v>
      </c>
      <c r="F132" s="104" t="s">
        <v>67</v>
      </c>
      <c r="G132" s="104" t="s">
        <v>108</v>
      </c>
      <c r="H132" s="104" t="s">
        <v>36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6">
        <v>2500000</v>
      </c>
    </row>
    <row r="133" spans="1:14" x14ac:dyDescent="0.25">
      <c r="A133" s="12">
        <v>2020</v>
      </c>
      <c r="B133" s="8" t="s">
        <v>0</v>
      </c>
      <c r="C133" s="13">
        <v>1</v>
      </c>
      <c r="D133" s="13">
        <v>1</v>
      </c>
      <c r="E133" s="78">
        <v>0</v>
      </c>
      <c r="F133" s="104" t="s">
        <v>67</v>
      </c>
      <c r="G133" s="104" t="s">
        <v>104</v>
      </c>
      <c r="H133" s="104" t="s">
        <v>109</v>
      </c>
      <c r="I133" s="15">
        <v>0</v>
      </c>
      <c r="J133" s="15">
        <v>25000</v>
      </c>
      <c r="K133" s="15">
        <v>1059.896</v>
      </c>
      <c r="L133" s="15">
        <v>0</v>
      </c>
      <c r="M133" s="15">
        <v>0</v>
      </c>
      <c r="N133" s="6">
        <v>250000</v>
      </c>
    </row>
    <row r="134" spans="1:14" x14ac:dyDescent="0.25">
      <c r="A134" s="12">
        <v>2020</v>
      </c>
      <c r="B134" s="8" t="s">
        <v>0</v>
      </c>
      <c r="C134" s="13">
        <v>1</v>
      </c>
      <c r="D134" s="13">
        <v>1</v>
      </c>
      <c r="E134" s="78">
        <v>1</v>
      </c>
      <c r="F134" s="104" t="s">
        <v>67</v>
      </c>
      <c r="G134" s="104" t="s">
        <v>110</v>
      </c>
      <c r="H134" s="104" t="s">
        <v>36</v>
      </c>
      <c r="I134" s="15">
        <v>0</v>
      </c>
      <c r="J134" s="15">
        <v>0</v>
      </c>
      <c r="K134" s="15">
        <v>118125</v>
      </c>
      <c r="L134" s="15">
        <v>0</v>
      </c>
      <c r="M134" s="15">
        <v>0</v>
      </c>
      <c r="N134" s="6">
        <v>3000000</v>
      </c>
    </row>
    <row r="135" spans="1:14" x14ac:dyDescent="0.25">
      <c r="A135" s="12">
        <v>2020</v>
      </c>
      <c r="B135" s="8" t="s">
        <v>0</v>
      </c>
      <c r="C135" s="13">
        <v>1</v>
      </c>
      <c r="D135" s="13">
        <v>1</v>
      </c>
      <c r="E135" s="78">
        <v>1</v>
      </c>
      <c r="F135" s="104" t="s">
        <v>67</v>
      </c>
      <c r="G135" s="104" t="s">
        <v>111</v>
      </c>
      <c r="H135" s="104" t="s">
        <v>36</v>
      </c>
      <c r="I135" s="15">
        <v>0</v>
      </c>
      <c r="J135" s="15">
        <v>0</v>
      </c>
      <c r="K135" s="15">
        <v>114218.75</v>
      </c>
      <c r="L135" s="15">
        <v>0</v>
      </c>
      <c r="M135" s="15">
        <v>0</v>
      </c>
      <c r="N135" s="6">
        <v>2125000</v>
      </c>
    </row>
    <row r="136" spans="1:14" x14ac:dyDescent="0.25">
      <c r="A136" s="12">
        <v>2020</v>
      </c>
      <c r="B136" s="8" t="s">
        <v>0</v>
      </c>
      <c r="C136" s="13">
        <v>1</v>
      </c>
      <c r="D136" s="13">
        <v>1</v>
      </c>
      <c r="E136" s="78">
        <v>1</v>
      </c>
      <c r="F136" s="104" t="s">
        <v>67</v>
      </c>
      <c r="G136" s="104" t="s">
        <v>112</v>
      </c>
      <c r="H136" s="104" t="s">
        <v>36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6">
        <v>600000</v>
      </c>
    </row>
    <row r="137" spans="1:14" x14ac:dyDescent="0.25">
      <c r="A137" s="12">
        <v>2020</v>
      </c>
      <c r="B137" s="8" t="s">
        <v>0</v>
      </c>
      <c r="C137" s="13">
        <v>1</v>
      </c>
      <c r="D137" s="13">
        <v>1</v>
      </c>
      <c r="E137" s="78">
        <v>1</v>
      </c>
      <c r="F137" s="104" t="s">
        <v>67</v>
      </c>
      <c r="G137" s="104" t="s">
        <v>113</v>
      </c>
      <c r="H137" s="104" t="s">
        <v>36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6">
        <v>1400000</v>
      </c>
    </row>
    <row r="138" spans="1:14" x14ac:dyDescent="0.25">
      <c r="A138" s="12">
        <v>2020</v>
      </c>
      <c r="B138" s="8" t="s">
        <v>0</v>
      </c>
      <c r="C138" s="13">
        <v>1</v>
      </c>
      <c r="D138" s="13">
        <v>1</v>
      </c>
      <c r="E138" s="78">
        <v>1</v>
      </c>
      <c r="F138" s="104" t="s">
        <v>67</v>
      </c>
      <c r="G138" s="104" t="s">
        <v>114</v>
      </c>
      <c r="H138" s="104" t="s">
        <v>36</v>
      </c>
      <c r="I138" s="15">
        <v>400000</v>
      </c>
      <c r="J138" s="15">
        <v>0</v>
      </c>
      <c r="K138" s="15">
        <v>0</v>
      </c>
      <c r="L138" s="15">
        <v>0</v>
      </c>
      <c r="M138" s="15">
        <v>0</v>
      </c>
      <c r="N138" s="6">
        <v>400000</v>
      </c>
    </row>
    <row r="139" spans="1:14" x14ac:dyDescent="0.25">
      <c r="A139" s="12">
        <v>2020</v>
      </c>
      <c r="B139" s="8" t="s">
        <v>0</v>
      </c>
      <c r="C139" s="13">
        <v>1</v>
      </c>
      <c r="D139" s="13">
        <v>1</v>
      </c>
      <c r="E139" s="78">
        <v>0</v>
      </c>
      <c r="F139" s="104" t="s">
        <v>115</v>
      </c>
      <c r="G139" s="104" t="s">
        <v>116</v>
      </c>
      <c r="H139" s="104" t="s">
        <v>105</v>
      </c>
      <c r="I139" s="15">
        <v>0</v>
      </c>
      <c r="J139" s="15">
        <v>9960.3628399999579</v>
      </c>
      <c r="K139" s="15">
        <v>0</v>
      </c>
      <c r="L139" s="15">
        <v>0</v>
      </c>
      <c r="M139" s="15">
        <v>0</v>
      </c>
      <c r="N139" s="6">
        <v>637028.84057</v>
      </c>
    </row>
    <row r="140" spans="1:14" x14ac:dyDescent="0.25">
      <c r="A140" s="12">
        <v>2020</v>
      </c>
      <c r="B140" s="8" t="s">
        <v>0</v>
      </c>
      <c r="C140" s="13">
        <v>1</v>
      </c>
      <c r="D140" s="13">
        <v>1</v>
      </c>
      <c r="E140" s="78">
        <v>0</v>
      </c>
      <c r="F140" s="104" t="s">
        <v>117</v>
      </c>
      <c r="G140" s="104" t="s">
        <v>118</v>
      </c>
      <c r="H140" s="104" t="s">
        <v>119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6">
        <v>0</v>
      </c>
    </row>
    <row r="141" spans="1:14" x14ac:dyDescent="0.25">
      <c r="A141" s="12">
        <v>2020</v>
      </c>
      <c r="B141" s="8" t="s">
        <v>0</v>
      </c>
      <c r="C141" s="13">
        <v>1</v>
      </c>
      <c r="D141" s="13">
        <v>1</v>
      </c>
      <c r="E141" s="78">
        <v>0</v>
      </c>
      <c r="F141" s="104" t="s">
        <v>117</v>
      </c>
      <c r="G141" s="104" t="s">
        <v>118</v>
      </c>
      <c r="H141" s="104" t="s">
        <v>119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6">
        <v>0</v>
      </c>
    </row>
    <row r="142" spans="1:14" x14ac:dyDescent="0.25">
      <c r="A142" s="12">
        <v>2020</v>
      </c>
      <c r="B142" s="8" t="s">
        <v>0</v>
      </c>
      <c r="C142" s="13">
        <v>1</v>
      </c>
      <c r="D142" s="13">
        <v>1</v>
      </c>
      <c r="E142" s="78">
        <v>0</v>
      </c>
      <c r="F142" s="104" t="s">
        <v>117</v>
      </c>
      <c r="G142" s="104" t="s">
        <v>118</v>
      </c>
      <c r="H142" s="104" t="s">
        <v>119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6">
        <v>0</v>
      </c>
    </row>
    <row r="143" spans="1:14" x14ac:dyDescent="0.25">
      <c r="A143" s="12">
        <v>2020</v>
      </c>
      <c r="B143" s="8" t="s">
        <v>0</v>
      </c>
      <c r="C143" s="13">
        <v>1</v>
      </c>
      <c r="D143" s="13">
        <v>1</v>
      </c>
      <c r="E143" s="78">
        <v>0</v>
      </c>
      <c r="F143" s="104" t="s">
        <v>117</v>
      </c>
      <c r="G143" s="104" t="s">
        <v>120</v>
      </c>
      <c r="H143" s="104" t="s">
        <v>119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6">
        <v>0</v>
      </c>
    </row>
    <row r="144" spans="1:14" x14ac:dyDescent="0.25">
      <c r="A144" s="12">
        <v>2020</v>
      </c>
      <c r="B144" s="8" t="s">
        <v>0</v>
      </c>
      <c r="C144" s="13">
        <v>1</v>
      </c>
      <c r="D144" s="13">
        <v>1</v>
      </c>
      <c r="E144" s="78">
        <v>0</v>
      </c>
      <c r="F144" s="104" t="s">
        <v>117</v>
      </c>
      <c r="G144" s="104" t="s">
        <v>120</v>
      </c>
      <c r="H144" s="104" t="s">
        <v>119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6">
        <v>0</v>
      </c>
    </row>
    <row r="145" spans="1:16" x14ac:dyDescent="0.25">
      <c r="A145" s="12">
        <v>2020</v>
      </c>
      <c r="B145" s="8" t="s">
        <v>0</v>
      </c>
      <c r="C145" s="13">
        <v>1</v>
      </c>
      <c r="D145" s="13">
        <v>1</v>
      </c>
      <c r="E145" s="78">
        <v>0</v>
      </c>
      <c r="F145" s="104" t="s">
        <v>117</v>
      </c>
      <c r="G145" s="104" t="s">
        <v>121</v>
      </c>
      <c r="H145" s="104" t="s">
        <v>119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6">
        <v>0</v>
      </c>
    </row>
    <row r="146" spans="1:16" x14ac:dyDescent="0.25">
      <c r="A146" s="12">
        <v>2020</v>
      </c>
      <c r="B146" s="8" t="s">
        <v>0</v>
      </c>
      <c r="C146" s="13">
        <v>1</v>
      </c>
      <c r="D146" s="13">
        <v>1</v>
      </c>
      <c r="E146" s="78">
        <v>0</v>
      </c>
      <c r="F146" s="104" t="s">
        <v>117</v>
      </c>
      <c r="G146" s="104" t="s">
        <v>122</v>
      </c>
      <c r="H146" s="104" t="s">
        <v>119</v>
      </c>
      <c r="I146" s="15">
        <v>0</v>
      </c>
      <c r="J146" s="15">
        <v>2083.3333333333721</v>
      </c>
      <c r="K146" s="15">
        <v>371.65038888888375</v>
      </c>
      <c r="L146" s="15">
        <v>0</v>
      </c>
      <c r="M146" s="15">
        <v>0</v>
      </c>
      <c r="N146" s="6">
        <v>47916.666666666395</v>
      </c>
    </row>
    <row r="147" spans="1:16" x14ac:dyDescent="0.25">
      <c r="A147" s="12">
        <v>2020</v>
      </c>
      <c r="B147" s="8" t="s">
        <v>0</v>
      </c>
      <c r="C147" s="13">
        <v>1</v>
      </c>
      <c r="D147" s="13">
        <v>1</v>
      </c>
      <c r="E147" s="78">
        <v>0</v>
      </c>
      <c r="F147" s="104" t="s">
        <v>117</v>
      </c>
      <c r="G147" s="104" t="s">
        <v>123</v>
      </c>
      <c r="H147" s="104" t="s">
        <v>119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6">
        <v>0</v>
      </c>
    </row>
    <row r="148" spans="1:16" x14ac:dyDescent="0.25">
      <c r="A148" s="12">
        <v>2020</v>
      </c>
      <c r="B148" s="8" t="s">
        <v>0</v>
      </c>
      <c r="C148" s="13">
        <v>1</v>
      </c>
      <c r="D148" s="13">
        <v>0</v>
      </c>
      <c r="E148" s="78">
        <v>0</v>
      </c>
      <c r="F148" s="104" t="s">
        <v>124</v>
      </c>
      <c r="G148" s="104" t="s">
        <v>125</v>
      </c>
      <c r="H148" s="104" t="s">
        <v>54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6">
        <v>360251.42849999998</v>
      </c>
    </row>
    <row r="149" spans="1:16" x14ac:dyDescent="0.25">
      <c r="A149" s="12">
        <v>2020</v>
      </c>
      <c r="B149" s="8" t="s">
        <v>0</v>
      </c>
      <c r="C149" s="13">
        <v>1</v>
      </c>
      <c r="D149" s="13">
        <v>0</v>
      </c>
      <c r="E149" s="78">
        <v>0</v>
      </c>
      <c r="F149" s="104" t="s">
        <v>124</v>
      </c>
      <c r="G149" s="104" t="s">
        <v>126</v>
      </c>
      <c r="H149" s="104" t="s">
        <v>54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6">
        <v>349719.2894145</v>
      </c>
    </row>
    <row r="150" spans="1:16" x14ac:dyDescent="0.25">
      <c r="A150" s="12"/>
      <c r="B150" s="8"/>
      <c r="C150" s="13"/>
      <c r="D150" s="13"/>
      <c r="E150" s="78"/>
      <c r="F150" s="78"/>
      <c r="G150" s="78"/>
      <c r="H150" s="78"/>
      <c r="I150" s="15"/>
      <c r="J150" s="15"/>
      <c r="K150" s="15"/>
      <c r="L150" s="15"/>
      <c r="M150" s="15"/>
      <c r="N150" s="6"/>
    </row>
    <row r="151" spans="1:16" x14ac:dyDescent="0.25">
      <c r="A151" s="12"/>
      <c r="B151" s="8"/>
      <c r="C151" s="13"/>
      <c r="D151" s="13"/>
      <c r="E151" s="78"/>
      <c r="F151" s="78"/>
      <c r="G151" s="78"/>
      <c r="H151" s="78"/>
      <c r="I151" s="15"/>
      <c r="J151" s="15"/>
      <c r="K151" s="15"/>
      <c r="L151" s="15"/>
      <c r="M151" s="15"/>
      <c r="N151" s="6"/>
    </row>
    <row r="152" spans="1:16" s="63" customFormat="1" ht="15" customHeight="1" x14ac:dyDescent="0.25">
      <c r="I152" s="64">
        <f>SUBTOTAL(9,I6:I151)</f>
        <v>556324.80877</v>
      </c>
      <c r="J152" s="64">
        <f>SUBTOTAL(9,J6:J151)</f>
        <v>276658.43784333335</v>
      </c>
      <c r="K152" s="64">
        <f t="shared" ref="K152:M152" si="0">SUBTOTAL(9,K6:K151)</f>
        <v>314580.44235188887</v>
      </c>
      <c r="L152" s="64">
        <f t="shared" si="0"/>
        <v>618.96388999999999</v>
      </c>
      <c r="M152" s="64">
        <f t="shared" si="0"/>
        <v>-6510.1031089988464</v>
      </c>
      <c r="N152" s="64">
        <f>SUBTOTAL(9,N6:N151)</f>
        <v>41763369.772364169</v>
      </c>
      <c r="O152" s="64"/>
      <c r="P152" s="64"/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showGridLines="0" tabSelected="1" zoomScale="85" zoomScaleNormal="85" workbookViewId="0">
      <selection activeCell="B12" sqref="B12"/>
    </sheetView>
  </sheetViews>
  <sheetFormatPr baseColWidth="10" defaultColWidth="11.42578125" defaultRowHeight="15" x14ac:dyDescent="0.25"/>
  <cols>
    <col min="1" max="1" width="65.140625" style="34" customWidth="1"/>
    <col min="2" max="2" width="16.42578125" style="34" customWidth="1"/>
    <col min="3" max="3" width="17.28515625" style="34" customWidth="1"/>
    <col min="4" max="4" width="11.42578125" style="34"/>
    <col min="5" max="7" width="12.28515625" style="34" bestFit="1" customWidth="1"/>
    <col min="8" max="16384" width="11.42578125" style="34"/>
  </cols>
  <sheetData>
    <row r="1" spans="1:2" s="2" customFormat="1" ht="25.5" customHeight="1" x14ac:dyDescent="0.25">
      <c r="A1" s="124" t="s">
        <v>142</v>
      </c>
      <c r="B1" s="124"/>
    </row>
    <row r="2" spans="1:2" s="2" customFormat="1" x14ac:dyDescent="0.25">
      <c r="A2" s="124" t="s">
        <v>143</v>
      </c>
      <c r="B2" s="124"/>
    </row>
    <row r="3" spans="1:2" s="2" customFormat="1" x14ac:dyDescent="0.25">
      <c r="A3" s="124" t="s">
        <v>19</v>
      </c>
      <c r="B3" s="124"/>
    </row>
    <row r="5" spans="1:2" ht="20.100000000000001" customHeight="1" x14ac:dyDescent="0.25">
      <c r="A5" s="55" t="s">
        <v>144</v>
      </c>
      <c r="B5" s="55" t="s">
        <v>145</v>
      </c>
    </row>
    <row r="6" spans="1:2" ht="20.100000000000001" customHeight="1" x14ac:dyDescent="0.25">
      <c r="A6" s="32" t="s">
        <v>146</v>
      </c>
      <c r="B6" s="54">
        <v>490200</v>
      </c>
    </row>
    <row r="7" spans="1:2" ht="20.100000000000001" customHeight="1" x14ac:dyDescent="0.25">
      <c r="A7" s="32" t="s">
        <v>147</v>
      </c>
      <c r="B7" s="82">
        <v>720653.28558666643</v>
      </c>
    </row>
    <row r="8" spans="1:2" ht="20.100000000000001" customHeight="1" x14ac:dyDescent="0.25">
      <c r="A8" s="32" t="s">
        <v>148</v>
      </c>
      <c r="B8" s="54">
        <v>7400</v>
      </c>
    </row>
    <row r="9" spans="1:2" ht="20.100000000000001" customHeight="1" x14ac:dyDescent="0.25">
      <c r="A9" s="32" t="s">
        <v>149</v>
      </c>
      <c r="B9" s="10">
        <v>185000</v>
      </c>
    </row>
    <row r="10" spans="1:2" ht="20.100000000000001" customHeight="1" x14ac:dyDescent="0.25">
      <c r="A10" s="32" t="s">
        <v>150</v>
      </c>
      <c r="B10" s="10">
        <v>3016497</v>
      </c>
    </row>
    <row r="11" spans="1:2" ht="20.100000000000001" customHeight="1" x14ac:dyDescent="0.25">
      <c r="A11" s="32" t="s">
        <v>151</v>
      </c>
      <c r="B11" s="10">
        <v>2466363.7825609995</v>
      </c>
    </row>
    <row r="12" spans="1:2" ht="20.100000000000001" customHeight="1" x14ac:dyDescent="0.25">
      <c r="A12" s="47" t="s">
        <v>152</v>
      </c>
      <c r="B12" s="35">
        <f>SUM(B6:B11)</f>
        <v>6886114.0681476658</v>
      </c>
    </row>
    <row r="14" spans="1:2" x14ac:dyDescent="0.25">
      <c r="A14" s="101" t="s">
        <v>153</v>
      </c>
    </row>
    <row r="15" spans="1:2" x14ac:dyDescent="0.25">
      <c r="A15" s="34" t="s">
        <v>154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topLeftCell="B1" zoomScale="70" zoomScaleNormal="70" workbookViewId="0">
      <pane ySplit="4" topLeftCell="A5" activePane="bottomLeft" state="frozen"/>
      <selection activeCell="A14" sqref="A14"/>
      <selection pane="bottomLeft" activeCell="N20" sqref="N20"/>
    </sheetView>
  </sheetViews>
  <sheetFormatPr baseColWidth="10" defaultColWidth="11.7109375" defaultRowHeight="15" x14ac:dyDescent="0.25"/>
  <cols>
    <col min="1" max="2" width="13.140625" style="15" bestFit="1" customWidth="1"/>
    <col min="3" max="4" width="13.85546875" style="88" customWidth="1"/>
    <col min="5" max="5" width="13.28515625" style="88" customWidth="1"/>
    <col min="6" max="6" width="15.85546875" style="88" customWidth="1"/>
    <col min="7" max="8" width="16.140625" style="88" customWidth="1"/>
    <col min="9" max="9" width="36.7109375" style="87" bestFit="1" customWidth="1"/>
    <col min="10" max="10" width="37.5703125" style="87" customWidth="1"/>
    <col min="11" max="11" width="20.28515625" style="87" customWidth="1"/>
    <col min="12" max="12" width="22" style="87" customWidth="1"/>
    <col min="13" max="13" width="16.7109375" style="87" customWidth="1"/>
    <col min="14" max="14" width="21.42578125" style="87" bestFit="1" customWidth="1"/>
    <col min="15" max="16384" width="11.7109375" style="87"/>
  </cols>
  <sheetData>
    <row r="1" spans="1:14" s="8" customFormat="1" ht="33" customHeight="1" x14ac:dyDescent="0.25">
      <c r="A1" s="120" t="s">
        <v>127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s="8" customFormat="1" x14ac:dyDescent="0.25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s="8" customFormat="1" x14ac:dyDescent="0.25">
      <c r="A3" s="120" t="s">
        <v>19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s="76" customFormat="1" ht="49.5" customHeight="1" x14ac:dyDescent="0.25">
      <c r="A4" s="7" t="s">
        <v>20</v>
      </c>
      <c r="B4" s="105" t="s">
        <v>21</v>
      </c>
      <c r="C4" s="11" t="s">
        <v>128</v>
      </c>
      <c r="D4" s="11" t="s">
        <v>129</v>
      </c>
      <c r="E4" s="11" t="s">
        <v>130</v>
      </c>
      <c r="F4" s="7" t="s">
        <v>131</v>
      </c>
      <c r="G4" s="7" t="s">
        <v>132</v>
      </c>
      <c r="H4" s="7" t="s">
        <v>133</v>
      </c>
      <c r="I4" s="105" t="s">
        <v>25</v>
      </c>
      <c r="J4" s="105" t="s">
        <v>134</v>
      </c>
      <c r="K4" s="40" t="s">
        <v>28</v>
      </c>
      <c r="L4" s="77" t="s">
        <v>29</v>
      </c>
      <c r="M4" s="40" t="s">
        <v>135</v>
      </c>
      <c r="N4" s="40" t="s">
        <v>33</v>
      </c>
    </row>
    <row r="5" spans="1:14" x14ac:dyDescent="0.25">
      <c r="A5" s="12">
        <v>2020</v>
      </c>
      <c r="B5" s="8" t="s">
        <v>0</v>
      </c>
      <c r="C5" s="86">
        <v>1</v>
      </c>
      <c r="D5" s="86">
        <v>1</v>
      </c>
      <c r="E5" s="78">
        <v>0</v>
      </c>
      <c r="F5" s="78">
        <v>0</v>
      </c>
      <c r="G5" s="78">
        <v>0</v>
      </c>
      <c r="H5" s="78">
        <v>0</v>
      </c>
      <c r="I5" s="87" t="s">
        <v>6</v>
      </c>
      <c r="J5" s="87" t="s">
        <v>1</v>
      </c>
      <c r="K5" s="15">
        <v>8781.3306699999976</v>
      </c>
      <c r="L5" s="15">
        <v>21513.236829999994</v>
      </c>
      <c r="M5" s="15">
        <v>9903.8179</v>
      </c>
      <c r="N5" s="15">
        <v>1484930.8670037994</v>
      </c>
    </row>
    <row r="6" spans="1:14" x14ac:dyDescent="0.25">
      <c r="A6" s="12">
        <v>2020</v>
      </c>
      <c r="B6" s="8" t="s">
        <v>0</v>
      </c>
      <c r="C6" s="9">
        <v>0</v>
      </c>
      <c r="D6" s="9">
        <v>0</v>
      </c>
      <c r="E6" s="86">
        <v>1</v>
      </c>
      <c r="F6" s="9">
        <v>0</v>
      </c>
      <c r="G6" s="9">
        <v>0</v>
      </c>
      <c r="H6" s="9">
        <v>0</v>
      </c>
      <c r="I6" s="87" t="s">
        <v>6</v>
      </c>
      <c r="J6" s="87" t="s">
        <v>1</v>
      </c>
      <c r="K6" s="15">
        <v>-2940.4404100000002</v>
      </c>
      <c r="L6" s="15">
        <v>2871.3729999999996</v>
      </c>
      <c r="M6" s="15">
        <v>1089.4500699999999</v>
      </c>
      <c r="N6" s="15">
        <v>289196.98065000004</v>
      </c>
    </row>
    <row r="7" spans="1:14" x14ac:dyDescent="0.25">
      <c r="A7" s="12">
        <v>2020</v>
      </c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86">
        <v>1</v>
      </c>
      <c r="I7" s="87" t="s">
        <v>6</v>
      </c>
      <c r="J7" s="87" t="s">
        <v>1</v>
      </c>
      <c r="K7" s="15">
        <v>11721.771079999999</v>
      </c>
      <c r="L7" s="15">
        <v>18641.863829999998</v>
      </c>
      <c r="M7" s="15">
        <v>8814.3678299999992</v>
      </c>
      <c r="N7" s="15">
        <v>1338914.0534437997</v>
      </c>
    </row>
    <row r="8" spans="1:14" x14ac:dyDescent="0.25">
      <c r="A8" s="12">
        <v>2020</v>
      </c>
      <c r="B8" s="8" t="s">
        <v>0</v>
      </c>
      <c r="C8" s="86">
        <v>1</v>
      </c>
      <c r="D8" s="86">
        <v>1</v>
      </c>
      <c r="E8" s="78">
        <v>1</v>
      </c>
      <c r="F8" s="78">
        <v>1</v>
      </c>
      <c r="G8" s="78">
        <v>1</v>
      </c>
      <c r="H8" s="78">
        <v>1</v>
      </c>
      <c r="I8" s="87" t="s">
        <v>4</v>
      </c>
      <c r="J8" s="87" t="s">
        <v>7</v>
      </c>
      <c r="K8" s="15">
        <v>42556.064890000001</v>
      </c>
      <c r="L8" s="15">
        <v>25544.266450000003</v>
      </c>
      <c r="M8" s="15">
        <v>3275.6560399999998</v>
      </c>
      <c r="N8" s="15">
        <v>719005.3973699999</v>
      </c>
    </row>
    <row r="9" spans="1:14" x14ac:dyDescent="0.25">
      <c r="A9" s="12">
        <v>2020</v>
      </c>
      <c r="B9" s="8" t="s">
        <v>0</v>
      </c>
      <c r="C9" s="86">
        <v>1</v>
      </c>
      <c r="D9" s="86">
        <v>1</v>
      </c>
      <c r="E9" s="78">
        <v>1</v>
      </c>
      <c r="F9" s="78">
        <v>0</v>
      </c>
      <c r="G9" s="78">
        <v>0</v>
      </c>
      <c r="H9" s="78">
        <v>0</v>
      </c>
      <c r="I9" s="87" t="s">
        <v>4</v>
      </c>
      <c r="J9" s="87" t="s">
        <v>8</v>
      </c>
      <c r="K9" s="15">
        <v>350000</v>
      </c>
      <c r="L9" s="15">
        <v>0</v>
      </c>
      <c r="M9" s="15">
        <v>30393.888879999999</v>
      </c>
      <c r="N9" s="15">
        <v>12794576.467215694</v>
      </c>
    </row>
    <row r="10" spans="1:14" x14ac:dyDescent="0.25">
      <c r="A10" s="12">
        <v>2020</v>
      </c>
      <c r="B10" s="8" t="s">
        <v>0</v>
      </c>
      <c r="C10" s="86">
        <v>0</v>
      </c>
      <c r="D10" s="86">
        <v>0</v>
      </c>
      <c r="E10" s="78">
        <v>0</v>
      </c>
      <c r="F10" s="78">
        <v>0</v>
      </c>
      <c r="G10" s="78">
        <v>1</v>
      </c>
      <c r="H10" s="78">
        <v>0</v>
      </c>
      <c r="I10" s="87" t="s">
        <v>4</v>
      </c>
      <c r="J10" s="87" t="s">
        <v>8</v>
      </c>
      <c r="K10" s="15">
        <v>0</v>
      </c>
      <c r="L10" s="15">
        <v>0</v>
      </c>
      <c r="M10" s="15">
        <v>6155.1174899999996</v>
      </c>
      <c r="N10" s="15">
        <v>4417980.9948136928</v>
      </c>
    </row>
    <row r="11" spans="1:14" x14ac:dyDescent="0.25">
      <c r="A11" s="12">
        <v>2020</v>
      </c>
      <c r="B11" s="8" t="s">
        <v>0</v>
      </c>
      <c r="C11" s="86">
        <v>0</v>
      </c>
      <c r="D11" s="86">
        <v>0</v>
      </c>
      <c r="E11" s="78">
        <v>0</v>
      </c>
      <c r="F11" s="78">
        <v>0</v>
      </c>
      <c r="G11" s="78">
        <v>0</v>
      </c>
      <c r="H11" s="78">
        <v>1</v>
      </c>
      <c r="I11" s="87" t="s">
        <v>4</v>
      </c>
      <c r="J11" s="87" t="s">
        <v>8</v>
      </c>
      <c r="K11" s="15">
        <v>350000</v>
      </c>
      <c r="L11" s="15">
        <v>0</v>
      </c>
      <c r="M11" s="15">
        <v>30201.876529999998</v>
      </c>
      <c r="N11" s="15">
        <v>12784069.991075695</v>
      </c>
    </row>
    <row r="12" spans="1:14" x14ac:dyDescent="0.25">
      <c r="A12" s="12">
        <v>2020</v>
      </c>
      <c r="B12" s="8" t="s">
        <v>0</v>
      </c>
      <c r="C12" s="86">
        <v>1</v>
      </c>
      <c r="D12" s="86">
        <v>1</v>
      </c>
      <c r="E12" s="78">
        <v>1</v>
      </c>
      <c r="F12" s="78">
        <v>0</v>
      </c>
      <c r="G12" s="78">
        <v>0</v>
      </c>
      <c r="H12" s="78">
        <v>0</v>
      </c>
      <c r="I12" s="87" t="s">
        <v>5</v>
      </c>
      <c r="J12" s="87" t="s">
        <v>2</v>
      </c>
      <c r="K12" s="15">
        <v>0</v>
      </c>
      <c r="L12" s="15">
        <v>0</v>
      </c>
      <c r="M12" s="15">
        <v>0</v>
      </c>
      <c r="N12" s="15">
        <v>1283722.0696</v>
      </c>
    </row>
    <row r="13" spans="1:14" x14ac:dyDescent="0.25">
      <c r="A13" s="12">
        <v>2020</v>
      </c>
      <c r="B13" s="8" t="s">
        <v>0</v>
      </c>
      <c r="C13" s="86">
        <v>0</v>
      </c>
      <c r="D13" s="86">
        <v>0</v>
      </c>
      <c r="E13" s="78">
        <v>0</v>
      </c>
      <c r="F13" s="78">
        <v>1</v>
      </c>
      <c r="G13" s="78">
        <v>0</v>
      </c>
      <c r="H13" s="78">
        <v>0</v>
      </c>
      <c r="I13" s="87" t="s">
        <v>5</v>
      </c>
      <c r="J13" s="87" t="s">
        <v>2</v>
      </c>
      <c r="K13" s="15">
        <v>0</v>
      </c>
      <c r="L13" s="15">
        <v>0</v>
      </c>
      <c r="M13" s="15">
        <v>0</v>
      </c>
      <c r="N13" s="15">
        <v>334799.72048000025</v>
      </c>
    </row>
    <row r="14" spans="1:14" x14ac:dyDescent="0.25">
      <c r="A14" s="12">
        <v>2020</v>
      </c>
      <c r="B14" s="8" t="s">
        <v>0</v>
      </c>
      <c r="C14" s="86">
        <v>0</v>
      </c>
      <c r="D14" s="86">
        <v>0</v>
      </c>
      <c r="E14" s="78">
        <v>0</v>
      </c>
      <c r="F14" s="78">
        <v>0</v>
      </c>
      <c r="G14" s="78">
        <v>1</v>
      </c>
      <c r="H14" s="78">
        <v>0</v>
      </c>
      <c r="I14" s="87" t="s">
        <v>5</v>
      </c>
      <c r="J14" s="87" t="s">
        <v>2</v>
      </c>
      <c r="K14" s="15">
        <v>0</v>
      </c>
      <c r="L14" s="15">
        <v>0</v>
      </c>
      <c r="M14" s="15">
        <v>0</v>
      </c>
      <c r="N14" s="15">
        <v>499379.75491000025</v>
      </c>
    </row>
    <row r="15" spans="1:14" x14ac:dyDescent="0.25">
      <c r="A15" s="12">
        <v>2020</v>
      </c>
      <c r="B15" s="8" t="s">
        <v>0</v>
      </c>
      <c r="C15" s="86">
        <v>0</v>
      </c>
      <c r="D15" s="86">
        <v>0</v>
      </c>
      <c r="E15" s="78">
        <v>0</v>
      </c>
      <c r="F15" s="78">
        <v>0</v>
      </c>
      <c r="G15" s="78">
        <v>0</v>
      </c>
      <c r="H15" s="78">
        <v>1</v>
      </c>
      <c r="I15" s="87" t="s">
        <v>5</v>
      </c>
      <c r="J15" s="87" t="s">
        <v>2</v>
      </c>
      <c r="K15" s="15">
        <v>0</v>
      </c>
      <c r="L15" s="15">
        <v>0</v>
      </c>
      <c r="M15" s="15">
        <v>0</v>
      </c>
      <c r="N15" s="15">
        <v>1111629.0335000004</v>
      </c>
    </row>
    <row r="16" spans="1:14" x14ac:dyDescent="0.25">
      <c r="A16" s="12">
        <v>2020</v>
      </c>
      <c r="B16" s="8" t="s">
        <v>0</v>
      </c>
      <c r="C16" s="86">
        <v>1</v>
      </c>
      <c r="D16" s="86">
        <v>1</v>
      </c>
      <c r="E16" s="86">
        <v>1</v>
      </c>
      <c r="F16" s="86">
        <v>0</v>
      </c>
      <c r="G16" s="86">
        <v>0</v>
      </c>
      <c r="H16" s="86">
        <v>1</v>
      </c>
      <c r="I16" s="87" t="s">
        <v>5</v>
      </c>
      <c r="J16" s="87" t="s">
        <v>3</v>
      </c>
      <c r="K16" s="15">
        <v>0</v>
      </c>
      <c r="L16" s="15">
        <v>0</v>
      </c>
      <c r="M16" s="15">
        <v>0</v>
      </c>
      <c r="N16" s="15">
        <v>508087.79091999994</v>
      </c>
    </row>
    <row r="17" spans="1:16" x14ac:dyDescent="0.25">
      <c r="A17" s="12"/>
      <c r="B17" s="8"/>
      <c r="C17" s="86"/>
      <c r="D17" s="86"/>
      <c r="E17" s="86"/>
      <c r="F17" s="86"/>
      <c r="G17" s="86"/>
      <c r="H17" s="86"/>
      <c r="K17" s="15"/>
      <c r="L17" s="15"/>
      <c r="M17" s="15"/>
      <c r="N17" s="15"/>
    </row>
    <row r="18" spans="1:16" x14ac:dyDescent="0.25">
      <c r="A18" s="12"/>
      <c r="B18" s="8"/>
      <c r="C18" s="86"/>
      <c r="D18" s="86"/>
      <c r="E18" s="86"/>
      <c r="F18" s="86"/>
      <c r="G18" s="86"/>
      <c r="H18" s="86"/>
      <c r="K18" s="15"/>
      <c r="L18" s="15"/>
      <c r="M18" s="15"/>
      <c r="N18" s="15"/>
    </row>
    <row r="19" spans="1:16" x14ac:dyDescent="0.25">
      <c r="A19" s="12"/>
      <c r="B19" s="8"/>
      <c r="C19" s="86"/>
      <c r="D19" s="86"/>
      <c r="E19" s="86"/>
      <c r="F19" s="86"/>
      <c r="G19" s="86"/>
      <c r="H19" s="86"/>
      <c r="K19" s="15"/>
      <c r="L19" s="15"/>
      <c r="M19" s="15"/>
      <c r="N19" s="15"/>
    </row>
    <row r="20" spans="1:16" s="63" customFormat="1" ht="15" customHeight="1" x14ac:dyDescent="0.25">
      <c r="I20" s="64"/>
      <c r="J20" s="64"/>
      <c r="K20" s="64">
        <f>SUBTOTAL(9,K5:K19)</f>
        <v>760118.72623000003</v>
      </c>
      <c r="L20" s="64">
        <f>SUBTOTAL(9,L5:L19)</f>
        <v>68570.740109999984</v>
      </c>
      <c r="M20" s="64">
        <f>SUBTOTAL(9,M5:M19)</f>
        <v>89834.174739999988</v>
      </c>
      <c r="N20" s="64">
        <f>SUBTOTAL(9,N5:N19)</f>
        <v>37566293.120982684</v>
      </c>
      <c r="O20" s="64"/>
      <c r="P20" s="64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showGridLines="0" zoomScale="80" zoomScaleNormal="80" workbookViewId="0">
      <pane ySplit="5" topLeftCell="A6" activePane="bottomLeft" state="frozen"/>
      <selection pane="bottomLeft" activeCell="G13" sqref="G13"/>
    </sheetView>
  </sheetViews>
  <sheetFormatPr baseColWidth="10" defaultColWidth="11.42578125" defaultRowHeight="15" x14ac:dyDescent="0.25"/>
  <cols>
    <col min="1" max="1" width="11.5703125" style="69" bestFit="1" customWidth="1"/>
    <col min="2" max="2" width="14.28515625" style="69" bestFit="1" customWidth="1"/>
    <col min="3" max="3" width="11.85546875" style="69" bestFit="1" customWidth="1"/>
    <col min="4" max="5" width="17.7109375" style="69" customWidth="1"/>
    <col min="6" max="6" width="25.28515625" style="69" customWidth="1"/>
    <col min="7" max="7" width="16.7109375" style="69" customWidth="1"/>
    <col min="8" max="16384" width="11.42578125" style="67"/>
  </cols>
  <sheetData>
    <row r="1" spans="1:7" s="68" customFormat="1" ht="28.5" customHeight="1" x14ac:dyDescent="0.25">
      <c r="A1" s="121" t="s">
        <v>10</v>
      </c>
      <c r="B1" s="121"/>
      <c r="C1" s="121"/>
      <c r="D1" s="121"/>
      <c r="E1" s="121"/>
      <c r="F1" s="121"/>
      <c r="G1" s="121"/>
    </row>
    <row r="2" spans="1:7" ht="15" customHeight="1" x14ac:dyDescent="0.25">
      <c r="A2" s="121" t="s">
        <v>18</v>
      </c>
      <c r="B2" s="121"/>
      <c r="C2" s="121"/>
      <c r="D2" s="121"/>
      <c r="E2" s="121"/>
      <c r="F2" s="121"/>
      <c r="G2" s="121"/>
    </row>
    <row r="3" spans="1:7" ht="15" customHeight="1" x14ac:dyDescent="0.25">
      <c r="A3" s="121" t="s">
        <v>11</v>
      </c>
      <c r="B3" s="121"/>
      <c r="C3" s="121"/>
      <c r="D3" s="121"/>
      <c r="E3" s="121"/>
      <c r="F3" s="121"/>
      <c r="G3" s="121"/>
    </row>
    <row r="4" spans="1:7" ht="12" customHeight="1" x14ac:dyDescent="0.25"/>
    <row r="5" spans="1:7" ht="32.25" customHeight="1" x14ac:dyDescent="0.25">
      <c r="A5" s="70" t="s">
        <v>20</v>
      </c>
      <c r="B5" s="70" t="s">
        <v>21</v>
      </c>
      <c r="C5" s="70" t="s">
        <v>136</v>
      </c>
      <c r="D5" s="70" t="s">
        <v>137</v>
      </c>
      <c r="E5" s="70" t="s">
        <v>138</v>
      </c>
      <c r="F5" s="70" t="s">
        <v>139</v>
      </c>
      <c r="G5" s="70" t="s">
        <v>140</v>
      </c>
    </row>
    <row r="6" spans="1:7" ht="15" customHeight="1" x14ac:dyDescent="0.25">
      <c r="A6" s="14">
        <v>2020</v>
      </c>
      <c r="B6" s="71" t="s">
        <v>141</v>
      </c>
      <c r="C6" s="79">
        <v>109667.45699999999</v>
      </c>
      <c r="D6" s="72">
        <v>41763.36977236416</v>
      </c>
      <c r="E6" s="72">
        <v>16790.322592109496</v>
      </c>
      <c r="F6" s="72">
        <f>+E6+D6</f>
        <v>58553.692364473653</v>
      </c>
      <c r="G6" s="73">
        <f>+F6/C6</f>
        <v>0.53392039868740326</v>
      </c>
    </row>
    <row r="7" spans="1:7" ht="12" customHeight="1" x14ac:dyDescent="0.25">
      <c r="A7" s="14"/>
      <c r="B7" s="71"/>
      <c r="C7" s="79"/>
      <c r="D7" s="72"/>
      <c r="E7" s="72"/>
      <c r="F7" s="72"/>
      <c r="G7" s="73"/>
    </row>
    <row r="8" spans="1:7" ht="27.75" customHeight="1" x14ac:dyDescent="0.25">
      <c r="A8" s="121" t="s">
        <v>12</v>
      </c>
      <c r="B8" s="121"/>
      <c r="C8" s="121"/>
      <c r="D8" s="121"/>
      <c r="E8" s="121"/>
      <c r="F8" s="121"/>
      <c r="G8" s="121"/>
    </row>
    <row r="9" spans="1:7" ht="15" customHeight="1" x14ac:dyDescent="0.25">
      <c r="A9" s="121" t="s">
        <v>18</v>
      </c>
      <c r="B9" s="121"/>
      <c r="C9" s="121"/>
      <c r="D9" s="121"/>
      <c r="E9" s="121"/>
      <c r="F9" s="121"/>
      <c r="G9" s="121"/>
    </row>
    <row r="10" spans="1:7" ht="15" customHeight="1" x14ac:dyDescent="0.25">
      <c r="A10" s="121" t="s">
        <v>11</v>
      </c>
      <c r="B10" s="121"/>
      <c r="C10" s="121"/>
      <c r="D10" s="121"/>
      <c r="E10" s="121"/>
      <c r="F10" s="121"/>
      <c r="G10" s="121"/>
    </row>
    <row r="12" spans="1:7" ht="35.25" customHeight="1" x14ac:dyDescent="0.25">
      <c r="A12" s="70" t="s">
        <v>20</v>
      </c>
      <c r="B12" s="70" t="s">
        <v>21</v>
      </c>
      <c r="C12" s="70" t="s">
        <v>136</v>
      </c>
      <c r="D12" s="70" t="s">
        <v>137</v>
      </c>
      <c r="E12" s="70" t="s">
        <v>138</v>
      </c>
      <c r="F12" s="70" t="s">
        <v>139</v>
      </c>
      <c r="G12" s="70" t="s">
        <v>140</v>
      </c>
    </row>
    <row r="13" spans="1:7" ht="15" customHeight="1" x14ac:dyDescent="0.25">
      <c r="A13" s="14">
        <v>2020</v>
      </c>
      <c r="B13" s="71" t="s">
        <v>141</v>
      </c>
      <c r="C13" s="79">
        <v>109667.45699999999</v>
      </c>
      <c r="D13" s="72">
        <v>41763.36977236416</v>
      </c>
      <c r="E13" s="72">
        <v>1053.80511785</v>
      </c>
      <c r="F13" s="72">
        <f t="shared" ref="F13" si="0">+E13+D13</f>
        <v>42817.174890214163</v>
      </c>
      <c r="G13" s="73">
        <f t="shared" ref="G13" si="1">+F13/C13</f>
        <v>0.39042735248446736</v>
      </c>
    </row>
    <row r="14" spans="1:7" x14ac:dyDescent="0.25">
      <c r="A14" s="14"/>
      <c r="B14" s="71"/>
      <c r="C14" s="79"/>
      <c r="D14" s="72"/>
      <c r="E14" s="72"/>
      <c r="F14" s="72"/>
      <c r="G14" s="73"/>
    </row>
    <row r="15" spans="1:7" x14ac:dyDescent="0.25">
      <c r="A15" s="43" t="s">
        <v>9</v>
      </c>
    </row>
    <row r="16" spans="1:7" ht="12.75" customHeight="1" x14ac:dyDescent="0.25">
      <c r="A16" s="36" t="s">
        <v>13</v>
      </c>
    </row>
    <row r="17" spans="1:1" x14ac:dyDescent="0.25">
      <c r="A17" s="36" t="s">
        <v>16</v>
      </c>
    </row>
    <row r="18" spans="1:1" x14ac:dyDescent="0.25">
      <c r="A18" s="36" t="s">
        <v>14</v>
      </c>
    </row>
    <row r="19" spans="1:1" x14ac:dyDescent="0.25">
      <c r="A19" s="36" t="s">
        <v>15</v>
      </c>
    </row>
  </sheetData>
  <mergeCells count="6">
    <mergeCell ref="A10:G10"/>
    <mergeCell ref="A1:G1"/>
    <mergeCell ref="A2:G2"/>
    <mergeCell ref="A3:G3"/>
    <mergeCell ref="A8:G8"/>
    <mergeCell ref="A9:G9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zoomScale="85" zoomScaleNormal="85" workbookViewId="0">
      <pane ySplit="5" topLeftCell="A23" activePane="bottomLeft" state="frozen"/>
      <selection sqref="A1:XFD1048576"/>
      <selection pane="bottomLeft" activeCell="E32" sqref="E32"/>
    </sheetView>
  </sheetViews>
  <sheetFormatPr baseColWidth="10" defaultRowHeight="15" x14ac:dyDescent="0.25"/>
  <cols>
    <col min="1" max="1" width="54.140625" style="2" customWidth="1"/>
    <col min="2" max="5" width="17.85546875" style="5" customWidth="1"/>
    <col min="6" max="6" width="16.85546875" style="6" bestFit="1" customWidth="1"/>
    <col min="7" max="236" width="11.42578125" style="6"/>
    <col min="237" max="237" width="25.85546875" style="6" customWidth="1"/>
    <col min="238" max="241" width="17.85546875" style="6" customWidth="1"/>
    <col min="242" max="492" width="11.42578125" style="6"/>
    <col min="493" max="493" width="25.85546875" style="6" customWidth="1"/>
    <col min="494" max="497" width="17.85546875" style="6" customWidth="1"/>
    <col min="498" max="748" width="11.42578125" style="6"/>
    <col min="749" max="749" width="25.85546875" style="6" customWidth="1"/>
    <col min="750" max="753" width="17.85546875" style="6" customWidth="1"/>
    <col min="754" max="1004" width="11.42578125" style="6"/>
    <col min="1005" max="1005" width="25.85546875" style="6" customWidth="1"/>
    <col min="1006" max="1009" width="17.85546875" style="6" customWidth="1"/>
    <col min="1010" max="1260" width="11.42578125" style="6"/>
    <col min="1261" max="1261" width="25.85546875" style="6" customWidth="1"/>
    <col min="1262" max="1265" width="17.85546875" style="6" customWidth="1"/>
    <col min="1266" max="1516" width="11.42578125" style="6"/>
    <col min="1517" max="1517" width="25.85546875" style="6" customWidth="1"/>
    <col min="1518" max="1521" width="17.85546875" style="6" customWidth="1"/>
    <col min="1522" max="1772" width="11.42578125" style="6"/>
    <col min="1773" max="1773" width="25.85546875" style="6" customWidth="1"/>
    <col min="1774" max="1777" width="17.85546875" style="6" customWidth="1"/>
    <col min="1778" max="2028" width="11.42578125" style="6"/>
    <col min="2029" max="2029" width="25.85546875" style="6" customWidth="1"/>
    <col min="2030" max="2033" width="17.85546875" style="6" customWidth="1"/>
    <col min="2034" max="2284" width="11.42578125" style="6"/>
    <col min="2285" max="2285" width="25.85546875" style="6" customWidth="1"/>
    <col min="2286" max="2289" width="17.85546875" style="6" customWidth="1"/>
    <col min="2290" max="2540" width="11.42578125" style="6"/>
    <col min="2541" max="2541" width="25.85546875" style="6" customWidth="1"/>
    <col min="2542" max="2545" width="17.85546875" style="6" customWidth="1"/>
    <col min="2546" max="2796" width="11.42578125" style="6"/>
    <col min="2797" max="2797" width="25.85546875" style="6" customWidth="1"/>
    <col min="2798" max="2801" width="17.85546875" style="6" customWidth="1"/>
    <col min="2802" max="3052" width="11.42578125" style="6"/>
    <col min="3053" max="3053" width="25.85546875" style="6" customWidth="1"/>
    <col min="3054" max="3057" width="17.85546875" style="6" customWidth="1"/>
    <col min="3058" max="3308" width="11.42578125" style="6"/>
    <col min="3309" max="3309" width="25.85546875" style="6" customWidth="1"/>
    <col min="3310" max="3313" width="17.85546875" style="6" customWidth="1"/>
    <col min="3314" max="3564" width="11.42578125" style="6"/>
    <col min="3565" max="3565" width="25.85546875" style="6" customWidth="1"/>
    <col min="3566" max="3569" width="17.85546875" style="6" customWidth="1"/>
    <col min="3570" max="3820" width="11.42578125" style="6"/>
    <col min="3821" max="3821" width="25.85546875" style="6" customWidth="1"/>
    <col min="3822" max="3825" width="17.85546875" style="6" customWidth="1"/>
    <col min="3826" max="4076" width="11.42578125" style="6"/>
    <col min="4077" max="4077" width="25.85546875" style="6" customWidth="1"/>
    <col min="4078" max="4081" width="17.85546875" style="6" customWidth="1"/>
    <col min="4082" max="4332" width="11.42578125" style="6"/>
    <col min="4333" max="4333" width="25.85546875" style="6" customWidth="1"/>
    <col min="4334" max="4337" width="17.85546875" style="6" customWidth="1"/>
    <col min="4338" max="4588" width="11.42578125" style="6"/>
    <col min="4589" max="4589" width="25.85546875" style="6" customWidth="1"/>
    <col min="4590" max="4593" width="17.85546875" style="6" customWidth="1"/>
    <col min="4594" max="4844" width="11.42578125" style="6"/>
    <col min="4845" max="4845" width="25.85546875" style="6" customWidth="1"/>
    <col min="4846" max="4849" width="17.85546875" style="6" customWidth="1"/>
    <col min="4850" max="5100" width="11.42578125" style="6"/>
    <col min="5101" max="5101" width="25.85546875" style="6" customWidth="1"/>
    <col min="5102" max="5105" width="17.85546875" style="6" customWidth="1"/>
    <col min="5106" max="5356" width="11.42578125" style="6"/>
    <col min="5357" max="5357" width="25.85546875" style="6" customWidth="1"/>
    <col min="5358" max="5361" width="17.85546875" style="6" customWidth="1"/>
    <col min="5362" max="5612" width="11.42578125" style="6"/>
    <col min="5613" max="5613" width="25.85546875" style="6" customWidth="1"/>
    <col min="5614" max="5617" width="17.85546875" style="6" customWidth="1"/>
    <col min="5618" max="5868" width="11.42578125" style="6"/>
    <col min="5869" max="5869" width="25.85546875" style="6" customWidth="1"/>
    <col min="5870" max="5873" width="17.85546875" style="6" customWidth="1"/>
    <col min="5874" max="6124" width="11.42578125" style="6"/>
    <col min="6125" max="6125" width="25.85546875" style="6" customWidth="1"/>
    <col min="6126" max="6129" width="17.85546875" style="6" customWidth="1"/>
    <col min="6130" max="6380" width="11.42578125" style="6"/>
    <col min="6381" max="6381" width="25.85546875" style="6" customWidth="1"/>
    <col min="6382" max="6385" width="17.85546875" style="6" customWidth="1"/>
    <col min="6386" max="6636" width="11.42578125" style="6"/>
    <col min="6637" max="6637" width="25.85546875" style="6" customWidth="1"/>
    <col min="6638" max="6641" width="17.85546875" style="6" customWidth="1"/>
    <col min="6642" max="6892" width="11.42578125" style="6"/>
    <col min="6893" max="6893" width="25.85546875" style="6" customWidth="1"/>
    <col min="6894" max="6897" width="17.85546875" style="6" customWidth="1"/>
    <col min="6898" max="7148" width="11.42578125" style="6"/>
    <col min="7149" max="7149" width="25.85546875" style="6" customWidth="1"/>
    <col min="7150" max="7153" width="17.85546875" style="6" customWidth="1"/>
    <col min="7154" max="7404" width="11.42578125" style="6"/>
    <col min="7405" max="7405" width="25.85546875" style="6" customWidth="1"/>
    <col min="7406" max="7409" width="17.85546875" style="6" customWidth="1"/>
    <col min="7410" max="7660" width="11.42578125" style="6"/>
    <col min="7661" max="7661" width="25.85546875" style="6" customWidth="1"/>
    <col min="7662" max="7665" width="17.85546875" style="6" customWidth="1"/>
    <col min="7666" max="7916" width="11.42578125" style="6"/>
    <col min="7917" max="7917" width="25.85546875" style="6" customWidth="1"/>
    <col min="7918" max="7921" width="17.85546875" style="6" customWidth="1"/>
    <col min="7922" max="8172" width="11.42578125" style="6"/>
    <col min="8173" max="8173" width="25.85546875" style="6" customWidth="1"/>
    <col min="8174" max="8177" width="17.85546875" style="6" customWidth="1"/>
    <col min="8178" max="8428" width="11.42578125" style="6"/>
    <col min="8429" max="8429" width="25.85546875" style="6" customWidth="1"/>
    <col min="8430" max="8433" width="17.85546875" style="6" customWidth="1"/>
    <col min="8434" max="8684" width="11.42578125" style="6"/>
    <col min="8685" max="8685" width="25.85546875" style="6" customWidth="1"/>
    <col min="8686" max="8689" width="17.85546875" style="6" customWidth="1"/>
    <col min="8690" max="8940" width="11.42578125" style="6"/>
    <col min="8941" max="8941" width="25.85546875" style="6" customWidth="1"/>
    <col min="8942" max="8945" width="17.85546875" style="6" customWidth="1"/>
    <col min="8946" max="9196" width="11.42578125" style="6"/>
    <col min="9197" max="9197" width="25.85546875" style="6" customWidth="1"/>
    <col min="9198" max="9201" width="17.85546875" style="6" customWidth="1"/>
    <col min="9202" max="9452" width="11.42578125" style="6"/>
    <col min="9453" max="9453" width="25.85546875" style="6" customWidth="1"/>
    <col min="9454" max="9457" width="17.85546875" style="6" customWidth="1"/>
    <col min="9458" max="9708" width="11.42578125" style="6"/>
    <col min="9709" max="9709" width="25.85546875" style="6" customWidth="1"/>
    <col min="9710" max="9713" width="17.85546875" style="6" customWidth="1"/>
    <col min="9714" max="9964" width="11.42578125" style="6"/>
    <col min="9965" max="9965" width="25.85546875" style="6" customWidth="1"/>
    <col min="9966" max="9969" width="17.85546875" style="6" customWidth="1"/>
    <col min="9970" max="10220" width="11.42578125" style="6"/>
    <col min="10221" max="10221" width="25.85546875" style="6" customWidth="1"/>
    <col min="10222" max="10225" width="17.85546875" style="6" customWidth="1"/>
    <col min="10226" max="10476" width="11.42578125" style="6"/>
    <col min="10477" max="10477" width="25.85546875" style="6" customWidth="1"/>
    <col min="10478" max="10481" width="17.85546875" style="6" customWidth="1"/>
    <col min="10482" max="10732" width="11.42578125" style="6"/>
    <col min="10733" max="10733" width="25.85546875" style="6" customWidth="1"/>
    <col min="10734" max="10737" width="17.85546875" style="6" customWidth="1"/>
    <col min="10738" max="10988" width="11.42578125" style="6"/>
    <col min="10989" max="10989" width="25.85546875" style="6" customWidth="1"/>
    <col min="10990" max="10993" width="17.85546875" style="6" customWidth="1"/>
    <col min="10994" max="11244" width="11.42578125" style="6"/>
    <col min="11245" max="11245" width="25.85546875" style="6" customWidth="1"/>
    <col min="11246" max="11249" width="17.85546875" style="6" customWidth="1"/>
    <col min="11250" max="11500" width="11.42578125" style="6"/>
    <col min="11501" max="11501" width="25.85546875" style="6" customWidth="1"/>
    <col min="11502" max="11505" width="17.85546875" style="6" customWidth="1"/>
    <col min="11506" max="11756" width="11.42578125" style="6"/>
    <col min="11757" max="11757" width="25.85546875" style="6" customWidth="1"/>
    <col min="11758" max="11761" width="17.85546875" style="6" customWidth="1"/>
    <col min="11762" max="12012" width="11.42578125" style="6"/>
    <col min="12013" max="12013" width="25.85546875" style="6" customWidth="1"/>
    <col min="12014" max="12017" width="17.85546875" style="6" customWidth="1"/>
    <col min="12018" max="12268" width="11.42578125" style="6"/>
    <col min="12269" max="12269" width="25.85546875" style="6" customWidth="1"/>
    <col min="12270" max="12273" width="17.85546875" style="6" customWidth="1"/>
    <col min="12274" max="12524" width="11.42578125" style="6"/>
    <col min="12525" max="12525" width="25.85546875" style="6" customWidth="1"/>
    <col min="12526" max="12529" width="17.85546875" style="6" customWidth="1"/>
    <col min="12530" max="12780" width="11.42578125" style="6"/>
    <col min="12781" max="12781" width="25.85546875" style="6" customWidth="1"/>
    <col min="12782" max="12785" width="17.85546875" style="6" customWidth="1"/>
    <col min="12786" max="13036" width="11.42578125" style="6"/>
    <col min="13037" max="13037" width="25.85546875" style="6" customWidth="1"/>
    <col min="13038" max="13041" width="17.85546875" style="6" customWidth="1"/>
    <col min="13042" max="13292" width="11.42578125" style="6"/>
    <col min="13293" max="13293" width="25.85546875" style="6" customWidth="1"/>
    <col min="13294" max="13297" width="17.85546875" style="6" customWidth="1"/>
    <col min="13298" max="13548" width="11.42578125" style="6"/>
    <col min="13549" max="13549" width="25.85546875" style="6" customWidth="1"/>
    <col min="13550" max="13553" width="17.85546875" style="6" customWidth="1"/>
    <col min="13554" max="13804" width="11.42578125" style="6"/>
    <col min="13805" max="13805" width="25.85546875" style="6" customWidth="1"/>
    <col min="13806" max="13809" width="17.85546875" style="6" customWidth="1"/>
    <col min="13810" max="14060" width="11.42578125" style="6"/>
    <col min="14061" max="14061" width="25.85546875" style="6" customWidth="1"/>
    <col min="14062" max="14065" width="17.85546875" style="6" customWidth="1"/>
    <col min="14066" max="14316" width="11.42578125" style="6"/>
    <col min="14317" max="14317" width="25.85546875" style="6" customWidth="1"/>
    <col min="14318" max="14321" width="17.85546875" style="6" customWidth="1"/>
    <col min="14322" max="14572" width="11.42578125" style="6"/>
    <col min="14573" max="14573" width="25.85546875" style="6" customWidth="1"/>
    <col min="14574" max="14577" width="17.85546875" style="6" customWidth="1"/>
    <col min="14578" max="14828" width="11.42578125" style="6"/>
    <col min="14829" max="14829" width="25.85546875" style="6" customWidth="1"/>
    <col min="14830" max="14833" width="17.85546875" style="6" customWidth="1"/>
    <col min="14834" max="15084" width="11.42578125" style="6"/>
    <col min="15085" max="15085" width="25.85546875" style="6" customWidth="1"/>
    <col min="15086" max="15089" width="17.85546875" style="6" customWidth="1"/>
    <col min="15090" max="15340" width="11.42578125" style="6"/>
    <col min="15341" max="15341" width="25.85546875" style="6" customWidth="1"/>
    <col min="15342" max="15345" width="17.85546875" style="6" customWidth="1"/>
    <col min="15346" max="15596" width="11.42578125" style="6"/>
    <col min="15597" max="15597" width="25.85546875" style="6" customWidth="1"/>
    <col min="15598" max="15601" width="17.85546875" style="6" customWidth="1"/>
    <col min="15602" max="15852" width="11.42578125" style="6"/>
    <col min="15853" max="15853" width="25.85546875" style="6" customWidth="1"/>
    <col min="15854" max="15857" width="17.85546875" style="6" customWidth="1"/>
    <col min="15858" max="16108" width="11.42578125" style="6"/>
    <col min="16109" max="16109" width="25.85546875" style="6" customWidth="1"/>
    <col min="16110" max="16113" width="17.85546875" style="6" customWidth="1"/>
    <col min="16114" max="16384" width="11.42578125" style="6"/>
  </cols>
  <sheetData>
    <row r="1" spans="1:5" ht="27" customHeight="1" x14ac:dyDescent="0.25">
      <c r="A1" s="122" t="s">
        <v>286</v>
      </c>
      <c r="B1" s="122"/>
      <c r="C1" s="122"/>
      <c r="D1" s="122"/>
      <c r="E1" s="122"/>
    </row>
    <row r="2" spans="1:5" x14ac:dyDescent="0.25">
      <c r="A2" s="122" t="s">
        <v>166</v>
      </c>
      <c r="B2" s="122"/>
      <c r="C2" s="122"/>
      <c r="D2" s="122"/>
      <c r="E2" s="122"/>
    </row>
    <row r="3" spans="1:5" x14ac:dyDescent="0.25">
      <c r="A3" s="122" t="s">
        <v>262</v>
      </c>
      <c r="B3" s="122"/>
      <c r="C3" s="122"/>
      <c r="D3" s="122"/>
      <c r="E3" s="122"/>
    </row>
    <row r="4" spans="1:5" x14ac:dyDescent="0.25">
      <c r="E4" s="113"/>
    </row>
    <row r="5" spans="1:5" ht="30" customHeight="1" x14ac:dyDescent="0.25">
      <c r="A5" s="112" t="s">
        <v>287</v>
      </c>
      <c r="B5" s="112" t="s">
        <v>288</v>
      </c>
      <c r="C5" s="112" t="s">
        <v>289</v>
      </c>
      <c r="D5" s="112" t="s">
        <v>152</v>
      </c>
      <c r="E5" s="112" t="s">
        <v>263</v>
      </c>
    </row>
    <row r="6" spans="1:5" ht="18" customHeight="1" x14ac:dyDescent="0.25">
      <c r="A6" s="2" t="s">
        <v>290</v>
      </c>
      <c r="B6" s="114">
        <v>20100.369092000001</v>
      </c>
      <c r="C6" s="17">
        <v>441.07399699999996</v>
      </c>
      <c r="D6" s="17">
        <v>20541.443089</v>
      </c>
      <c r="E6" s="115">
        <v>4.9185310478927805E-4</v>
      </c>
    </row>
    <row r="7" spans="1:5" ht="18" customHeight="1" x14ac:dyDescent="0.25">
      <c r="A7" s="2" t="s">
        <v>291</v>
      </c>
      <c r="B7" s="114">
        <v>-9.5E-4</v>
      </c>
      <c r="C7" s="17">
        <v>0</v>
      </c>
      <c r="D7" s="17">
        <v>-9.5E-4</v>
      </c>
      <c r="E7" s="115">
        <v>-2.2747206587449223E-11</v>
      </c>
    </row>
    <row r="8" spans="1:5" ht="18" customHeight="1" x14ac:dyDescent="0.25">
      <c r="A8" s="2" t="s">
        <v>292</v>
      </c>
      <c r="B8" s="114">
        <v>21038.997188000001</v>
      </c>
      <c r="C8" s="17">
        <v>0</v>
      </c>
      <c r="D8" s="17">
        <v>21038.997188000001</v>
      </c>
      <c r="E8" s="115">
        <v>5.0376675308231504E-4</v>
      </c>
    </row>
    <row r="9" spans="1:5" ht="18" customHeight="1" x14ac:dyDescent="0.25">
      <c r="A9" s="37" t="s">
        <v>293</v>
      </c>
      <c r="B9" s="114">
        <v>4668.7501220000004</v>
      </c>
      <c r="C9" s="17">
        <v>0</v>
      </c>
      <c r="D9" s="17">
        <v>4668.7501220000004</v>
      </c>
      <c r="E9" s="115">
        <v>1.1179055108453976E-4</v>
      </c>
    </row>
    <row r="10" spans="1:5" ht="18" customHeight="1" x14ac:dyDescent="0.25">
      <c r="A10" s="2" t="s">
        <v>294</v>
      </c>
      <c r="B10" s="114">
        <v>97532.251201000006</v>
      </c>
      <c r="C10" s="17">
        <v>0</v>
      </c>
      <c r="D10" s="17">
        <v>97532.251201000006</v>
      </c>
      <c r="E10" s="115">
        <v>2.3353539652717259E-3</v>
      </c>
    </row>
    <row r="11" spans="1:5" ht="18" customHeight="1" x14ac:dyDescent="0.25">
      <c r="A11" s="37" t="s">
        <v>295</v>
      </c>
      <c r="B11" s="114">
        <v>0</v>
      </c>
      <c r="C11" s="17">
        <v>413.02881500000001</v>
      </c>
      <c r="D11" s="17">
        <v>413.02881500000001</v>
      </c>
      <c r="E11" s="115">
        <v>9.8897387172361546E-6</v>
      </c>
    </row>
    <row r="12" spans="1:5" ht="18" customHeight="1" x14ac:dyDescent="0.25">
      <c r="A12" s="2" t="s">
        <v>296</v>
      </c>
      <c r="B12" s="114">
        <v>0</v>
      </c>
      <c r="C12" s="17">
        <v>0</v>
      </c>
      <c r="D12" s="17">
        <v>0</v>
      </c>
      <c r="E12" s="115">
        <v>0</v>
      </c>
    </row>
    <row r="13" spans="1:5" ht="18" customHeight="1" x14ac:dyDescent="0.25">
      <c r="A13" s="2" t="s">
        <v>297</v>
      </c>
      <c r="B13" s="114">
        <v>541438.99462500005</v>
      </c>
      <c r="C13" s="17">
        <v>411.94683600000002</v>
      </c>
      <c r="D13" s="17">
        <v>541850.94146100001</v>
      </c>
      <c r="E13" s="115">
        <v>1.2974310847386551E-2</v>
      </c>
    </row>
    <row r="14" spans="1:5" ht="18" customHeight="1" x14ac:dyDescent="0.25">
      <c r="A14" s="2" t="s">
        <v>298</v>
      </c>
      <c r="B14" s="114">
        <v>832143.84704999998</v>
      </c>
      <c r="C14" s="17">
        <v>4890.4524199999996</v>
      </c>
      <c r="D14" s="10">
        <v>837034.29946999997</v>
      </c>
      <c r="E14" s="115">
        <v>2.0042307506131504E-2</v>
      </c>
    </row>
    <row r="15" spans="1:5" ht="18" customHeight="1" x14ac:dyDescent="0.25">
      <c r="A15" s="2" t="s">
        <v>299</v>
      </c>
      <c r="B15" s="114">
        <v>548559.48731300002</v>
      </c>
      <c r="C15" s="17">
        <v>1978.0900220000001</v>
      </c>
      <c r="D15" s="10">
        <v>550537.57733500004</v>
      </c>
      <c r="E15" s="115">
        <v>1.3182307374518998E-2</v>
      </c>
    </row>
    <row r="16" spans="1:5" ht="18" customHeight="1" x14ac:dyDescent="0.25">
      <c r="A16" s="2" t="s">
        <v>300</v>
      </c>
      <c r="B16" s="114">
        <v>0</v>
      </c>
      <c r="C16" s="17">
        <v>2838.0879399999999</v>
      </c>
      <c r="D16" s="10">
        <v>2838.0879399999999</v>
      </c>
      <c r="E16" s="115">
        <v>6.7956392299503359E-5</v>
      </c>
    </row>
    <row r="17" spans="1:5" ht="18" customHeight="1" x14ac:dyDescent="0.25">
      <c r="A17" s="2" t="s">
        <v>301</v>
      </c>
      <c r="B17" s="114">
        <v>11626.591772</v>
      </c>
      <c r="C17" s="17">
        <v>4592.0526610000006</v>
      </c>
      <c r="D17" s="10">
        <v>16218.644433000001</v>
      </c>
      <c r="E17" s="115">
        <v>3.8834616366929928E-4</v>
      </c>
    </row>
    <row r="18" spans="1:5" ht="18" customHeight="1" x14ac:dyDescent="0.25">
      <c r="A18" s="37" t="s">
        <v>302</v>
      </c>
      <c r="B18" s="114">
        <v>87926.785599999988</v>
      </c>
      <c r="C18" s="17">
        <v>3415.8514359999999</v>
      </c>
      <c r="D18" s="10">
        <v>91342.637035999986</v>
      </c>
      <c r="E18" s="115">
        <v>2.1871471946318761E-3</v>
      </c>
    </row>
    <row r="19" spans="1:5" ht="18" customHeight="1" x14ac:dyDescent="0.25">
      <c r="A19" s="2" t="s">
        <v>303</v>
      </c>
      <c r="B19" s="114">
        <v>433037.21161</v>
      </c>
      <c r="C19" s="17">
        <v>0</v>
      </c>
      <c r="D19" s="10">
        <v>433037.21161</v>
      </c>
      <c r="E19" s="115">
        <v>1.0368828328995406E-2</v>
      </c>
    </row>
    <row r="20" spans="1:5" ht="18" customHeight="1" x14ac:dyDescent="0.25">
      <c r="A20" s="15" t="s">
        <v>304</v>
      </c>
      <c r="B20" s="114">
        <v>5.7000000000000003E-5</v>
      </c>
      <c r="C20" s="17">
        <v>0</v>
      </c>
      <c r="D20" s="10">
        <v>5.7000000000000003E-5</v>
      </c>
      <c r="E20" s="115">
        <v>1.3648323952469535E-12</v>
      </c>
    </row>
    <row r="21" spans="1:5" ht="18" customHeight="1" x14ac:dyDescent="0.25">
      <c r="A21" s="2" t="s">
        <v>305</v>
      </c>
      <c r="B21" s="114">
        <v>75928.532816999999</v>
      </c>
      <c r="C21" s="17">
        <v>0</v>
      </c>
      <c r="D21" s="10">
        <v>75928.532816999999</v>
      </c>
      <c r="E21" s="115">
        <v>1.8180652861791756E-3</v>
      </c>
    </row>
    <row r="22" spans="1:5" ht="18" customHeight="1" x14ac:dyDescent="0.25">
      <c r="A22" s="2" t="s">
        <v>306</v>
      </c>
      <c r="B22" s="114">
        <v>6057504.9643820003</v>
      </c>
      <c r="C22" s="17">
        <v>0</v>
      </c>
      <c r="D22" s="10">
        <v>6057504.9643820003</v>
      </c>
      <c r="E22" s="115">
        <v>0.14504349139925959</v>
      </c>
    </row>
    <row r="23" spans="1:5" ht="18" customHeight="1" x14ac:dyDescent="0.25">
      <c r="A23" s="2" t="s">
        <v>307</v>
      </c>
      <c r="B23" s="114">
        <v>674052.60405000008</v>
      </c>
      <c r="C23" s="17">
        <v>1272.6203640000001</v>
      </c>
      <c r="D23" s="10">
        <v>675325.22441400005</v>
      </c>
      <c r="E23" s="115">
        <v>1.6170276203642912E-2</v>
      </c>
    </row>
    <row r="24" spans="1:5" ht="18" customHeight="1" x14ac:dyDescent="0.25">
      <c r="A24" s="2" t="s">
        <v>308</v>
      </c>
      <c r="B24" s="114">
        <v>112328.33946999999</v>
      </c>
      <c r="C24" s="17">
        <v>0</v>
      </c>
      <c r="D24" s="10">
        <v>112328.33946999999</v>
      </c>
      <c r="E24" s="115">
        <v>2.6896378353149647E-3</v>
      </c>
    </row>
    <row r="25" spans="1:5" ht="18" customHeight="1" x14ac:dyDescent="0.25">
      <c r="A25" s="18" t="s">
        <v>309</v>
      </c>
      <c r="B25" s="102">
        <f>SUM(B6:B24)</f>
        <v>9517887.7253989987</v>
      </c>
      <c r="C25" s="102">
        <f>SUM(C6:C24)</f>
        <v>20253.204491</v>
      </c>
      <c r="D25" s="102">
        <f>SUM(D6:D24)</f>
        <v>9538140.9298899993</v>
      </c>
      <c r="E25" s="100">
        <f t="shared" ref="E25" si="0">+D25/$D$32</f>
        <v>0.22838532862359248</v>
      </c>
    </row>
    <row r="26" spans="1:5" ht="18" customHeight="1" x14ac:dyDescent="0.25">
      <c r="A26" s="116" t="s">
        <v>62</v>
      </c>
      <c r="B26" s="19">
        <v>11972844.874123</v>
      </c>
      <c r="C26" s="19">
        <v>0</v>
      </c>
      <c r="D26" s="19">
        <v>11972844.874123</v>
      </c>
      <c r="E26" s="20">
        <v>0.28668292188542988</v>
      </c>
    </row>
    <row r="27" spans="1:5" ht="18" customHeight="1" x14ac:dyDescent="0.25">
      <c r="A27" s="116" t="s">
        <v>67</v>
      </c>
      <c r="B27" s="19">
        <v>18857467.7432</v>
      </c>
      <c r="C27" s="19">
        <v>0</v>
      </c>
      <c r="D27" s="19">
        <v>18857467.7432</v>
      </c>
      <c r="E27" s="20">
        <v>0.45153127839024243</v>
      </c>
    </row>
    <row r="28" spans="1:5" ht="18" customHeight="1" x14ac:dyDescent="0.25">
      <c r="A28" s="116" t="s">
        <v>124</v>
      </c>
      <c r="B28" s="19">
        <v>709970.71791450004</v>
      </c>
      <c r="C28" s="19">
        <v>0</v>
      </c>
      <c r="D28" s="19">
        <v>709970.71791450004</v>
      </c>
      <c r="E28" s="20">
        <v>1.6999842727832389E-2</v>
      </c>
    </row>
    <row r="29" spans="1:5" ht="18" customHeight="1" x14ac:dyDescent="0.25">
      <c r="A29" s="116" t="s">
        <v>115</v>
      </c>
      <c r="B29" s="19">
        <v>637028.84057</v>
      </c>
      <c r="C29" s="19">
        <v>0</v>
      </c>
      <c r="D29" s="19">
        <v>637028.84057</v>
      </c>
      <c r="E29" s="20">
        <v>1.5253291198535837E-2</v>
      </c>
    </row>
    <row r="30" spans="1:5" ht="18" customHeight="1" x14ac:dyDescent="0.25">
      <c r="A30" s="116" t="s">
        <v>117</v>
      </c>
      <c r="B30" s="19">
        <v>47916.666666666395</v>
      </c>
      <c r="C30" s="19">
        <v>0</v>
      </c>
      <c r="D30" s="19">
        <v>47916.666666666395</v>
      </c>
      <c r="E30" s="20">
        <v>1.1473371743669499E-3</v>
      </c>
    </row>
    <row r="31" spans="1:5" ht="18" customHeight="1" x14ac:dyDescent="0.25">
      <c r="A31" s="18" t="s">
        <v>310</v>
      </c>
      <c r="B31" s="29">
        <f>SUM(B26:B30)</f>
        <v>32225228.842474166</v>
      </c>
      <c r="C31" s="29">
        <f t="shared" ref="C31" si="1">SUM(C26:C30)</f>
        <v>0</v>
      </c>
      <c r="D31" s="29">
        <f>SUM(D26:D30)</f>
        <v>32225228.842474166</v>
      </c>
      <c r="E31" s="100">
        <f t="shared" ref="E31:E32" si="2">+D31/$D$32</f>
        <v>0.77161467137640738</v>
      </c>
    </row>
    <row r="32" spans="1:5" x14ac:dyDescent="0.25">
      <c r="A32" s="21" t="s">
        <v>311</v>
      </c>
      <c r="B32" s="112">
        <f>+B25+B31</f>
        <v>41743116.567873165</v>
      </c>
      <c r="C32" s="112">
        <f>+C25+C31</f>
        <v>20253.204491</v>
      </c>
      <c r="D32" s="112">
        <f>+D25+D31</f>
        <v>41763369.772364169</v>
      </c>
      <c r="E32" s="58">
        <f t="shared" si="2"/>
        <v>1</v>
      </c>
    </row>
    <row r="33" spans="1:5" x14ac:dyDescent="0.25">
      <c r="A33" s="119">
        <v>0</v>
      </c>
      <c r="D33" s="117"/>
      <c r="E33" s="17"/>
    </row>
    <row r="34" spans="1:5" s="28" customFormat="1" x14ac:dyDescent="0.2">
      <c r="A34" s="19" t="s">
        <v>9</v>
      </c>
      <c r="B34" s="5"/>
      <c r="C34" s="5"/>
      <c r="D34" s="5"/>
      <c r="E34" s="17"/>
    </row>
    <row r="35" spans="1:5" s="28" customFormat="1" x14ac:dyDescent="0.2">
      <c r="A35" s="17" t="s">
        <v>312</v>
      </c>
      <c r="B35" s="22"/>
      <c r="C35" s="22"/>
      <c r="D35" s="22"/>
      <c r="E35" s="22"/>
    </row>
    <row r="36" spans="1:5" s="28" customFormat="1" x14ac:dyDescent="0.2">
      <c r="A36" s="17" t="s">
        <v>313</v>
      </c>
      <c r="B36" s="22"/>
      <c r="C36" s="22"/>
      <c r="D36" s="22"/>
      <c r="E36" s="22"/>
    </row>
    <row r="37" spans="1:5" s="28" customFormat="1" x14ac:dyDescent="0.2">
      <c r="A37" s="17" t="s">
        <v>314</v>
      </c>
      <c r="B37" s="22"/>
      <c r="C37" s="22"/>
      <c r="D37" s="22"/>
      <c r="E37" s="22"/>
    </row>
    <row r="38" spans="1:5" s="28" customFormat="1" x14ac:dyDescent="0.2">
      <c r="A38" s="17" t="s">
        <v>15</v>
      </c>
      <c r="B38" s="22"/>
      <c r="C38" s="22"/>
      <c r="D38" s="22"/>
      <c r="E38" s="22"/>
    </row>
    <row r="39" spans="1:5" s="28" customFormat="1" ht="11.25" x14ac:dyDescent="0.2">
      <c r="A39" s="118"/>
      <c r="B39" s="65"/>
      <c r="C39" s="65"/>
      <c r="D39" s="65"/>
      <c r="E39" s="65"/>
    </row>
  </sheetData>
  <mergeCells count="3">
    <mergeCell ref="A1:E1"/>
    <mergeCell ref="A2:E2"/>
    <mergeCell ref="A3:E3"/>
  </mergeCells>
  <conditionalFormatting sqref="D33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14" activePane="bottomLeft" state="frozen"/>
      <selection sqref="A1:XFD1048576"/>
      <selection pane="bottomLeft" activeCell="C23" sqref="C23"/>
    </sheetView>
  </sheetViews>
  <sheetFormatPr baseColWidth="10" defaultColWidth="17.85546875" defaultRowHeight="15" x14ac:dyDescent="0.25"/>
  <cols>
    <col min="1" max="1" width="37.85546875" style="87" customWidth="1"/>
    <col min="2" max="2" width="16.140625" style="87" customWidth="1"/>
    <col min="3" max="3" width="17.28515625" style="87" customWidth="1"/>
    <col min="4" max="4" width="15.28515625" style="15" customWidth="1"/>
    <col min="5" max="5" width="20" style="4" bestFit="1" customWidth="1"/>
    <col min="6" max="6" width="19.42578125" style="4" bestFit="1" customWidth="1"/>
    <col min="7" max="7" width="18.42578125" style="4" bestFit="1" customWidth="1"/>
    <col min="8" max="8" width="20.140625" style="4" bestFit="1" customWidth="1"/>
    <col min="9" max="240" width="17.85546875" style="4"/>
    <col min="241" max="241" width="37.85546875" style="4" customWidth="1"/>
    <col min="242" max="242" width="16.140625" style="4" customWidth="1"/>
    <col min="243" max="243" width="17.28515625" style="4" customWidth="1"/>
    <col min="244" max="244" width="11.42578125" style="4" customWidth="1"/>
    <col min="245" max="245" width="15.28515625" style="4" customWidth="1"/>
    <col min="246" max="246" width="20" style="4" bestFit="1" customWidth="1"/>
    <col min="247" max="496" width="17.85546875" style="4"/>
    <col min="497" max="497" width="37.85546875" style="4" customWidth="1"/>
    <col min="498" max="498" width="16.140625" style="4" customWidth="1"/>
    <col min="499" max="499" width="17.28515625" style="4" customWidth="1"/>
    <col min="500" max="500" width="11.42578125" style="4" customWidth="1"/>
    <col min="501" max="501" width="15.28515625" style="4" customWidth="1"/>
    <col min="502" max="502" width="20" style="4" bestFit="1" customWidth="1"/>
    <col min="503" max="752" width="17.85546875" style="4"/>
    <col min="753" max="753" width="37.85546875" style="4" customWidth="1"/>
    <col min="754" max="754" width="16.140625" style="4" customWidth="1"/>
    <col min="755" max="755" width="17.28515625" style="4" customWidth="1"/>
    <col min="756" max="756" width="11.42578125" style="4" customWidth="1"/>
    <col min="757" max="757" width="15.28515625" style="4" customWidth="1"/>
    <col min="758" max="758" width="20" style="4" bestFit="1" customWidth="1"/>
    <col min="759" max="1008" width="17.85546875" style="4"/>
    <col min="1009" max="1009" width="37.85546875" style="4" customWidth="1"/>
    <col min="1010" max="1010" width="16.140625" style="4" customWidth="1"/>
    <col min="1011" max="1011" width="17.28515625" style="4" customWidth="1"/>
    <col min="1012" max="1012" width="11.42578125" style="4" customWidth="1"/>
    <col min="1013" max="1013" width="15.28515625" style="4" customWidth="1"/>
    <col min="1014" max="1014" width="20" style="4" bestFit="1" customWidth="1"/>
    <col min="1015" max="1264" width="17.85546875" style="4"/>
    <col min="1265" max="1265" width="37.85546875" style="4" customWidth="1"/>
    <col min="1266" max="1266" width="16.140625" style="4" customWidth="1"/>
    <col min="1267" max="1267" width="17.28515625" style="4" customWidth="1"/>
    <col min="1268" max="1268" width="11.42578125" style="4" customWidth="1"/>
    <col min="1269" max="1269" width="15.28515625" style="4" customWidth="1"/>
    <col min="1270" max="1270" width="20" style="4" bestFit="1" customWidth="1"/>
    <col min="1271" max="1520" width="17.85546875" style="4"/>
    <col min="1521" max="1521" width="37.85546875" style="4" customWidth="1"/>
    <col min="1522" max="1522" width="16.140625" style="4" customWidth="1"/>
    <col min="1523" max="1523" width="17.28515625" style="4" customWidth="1"/>
    <col min="1524" max="1524" width="11.42578125" style="4" customWidth="1"/>
    <col min="1525" max="1525" width="15.28515625" style="4" customWidth="1"/>
    <col min="1526" max="1526" width="20" style="4" bestFit="1" customWidth="1"/>
    <col min="1527" max="1776" width="17.85546875" style="4"/>
    <col min="1777" max="1777" width="37.85546875" style="4" customWidth="1"/>
    <col min="1778" max="1778" width="16.140625" style="4" customWidth="1"/>
    <col min="1779" max="1779" width="17.28515625" style="4" customWidth="1"/>
    <col min="1780" max="1780" width="11.42578125" style="4" customWidth="1"/>
    <col min="1781" max="1781" width="15.28515625" style="4" customWidth="1"/>
    <col min="1782" max="1782" width="20" style="4" bestFit="1" customWidth="1"/>
    <col min="1783" max="2032" width="17.85546875" style="4"/>
    <col min="2033" max="2033" width="37.85546875" style="4" customWidth="1"/>
    <col min="2034" max="2034" width="16.140625" style="4" customWidth="1"/>
    <col min="2035" max="2035" width="17.28515625" style="4" customWidth="1"/>
    <col min="2036" max="2036" width="11.42578125" style="4" customWidth="1"/>
    <col min="2037" max="2037" width="15.28515625" style="4" customWidth="1"/>
    <col min="2038" max="2038" width="20" style="4" bestFit="1" customWidth="1"/>
    <col min="2039" max="2288" width="17.85546875" style="4"/>
    <col min="2289" max="2289" width="37.85546875" style="4" customWidth="1"/>
    <col min="2290" max="2290" width="16.140625" style="4" customWidth="1"/>
    <col min="2291" max="2291" width="17.28515625" style="4" customWidth="1"/>
    <col min="2292" max="2292" width="11.42578125" style="4" customWidth="1"/>
    <col min="2293" max="2293" width="15.28515625" style="4" customWidth="1"/>
    <col min="2294" max="2294" width="20" style="4" bestFit="1" customWidth="1"/>
    <col min="2295" max="2544" width="17.85546875" style="4"/>
    <col min="2545" max="2545" width="37.85546875" style="4" customWidth="1"/>
    <col min="2546" max="2546" width="16.140625" style="4" customWidth="1"/>
    <col min="2547" max="2547" width="17.28515625" style="4" customWidth="1"/>
    <col min="2548" max="2548" width="11.42578125" style="4" customWidth="1"/>
    <col min="2549" max="2549" width="15.28515625" style="4" customWidth="1"/>
    <col min="2550" max="2550" width="20" style="4" bestFit="1" customWidth="1"/>
    <col min="2551" max="2800" width="17.85546875" style="4"/>
    <col min="2801" max="2801" width="37.85546875" style="4" customWidth="1"/>
    <col min="2802" max="2802" width="16.140625" style="4" customWidth="1"/>
    <col min="2803" max="2803" width="17.28515625" style="4" customWidth="1"/>
    <col min="2804" max="2804" width="11.42578125" style="4" customWidth="1"/>
    <col min="2805" max="2805" width="15.28515625" style="4" customWidth="1"/>
    <col min="2806" max="2806" width="20" style="4" bestFit="1" customWidth="1"/>
    <col min="2807" max="3056" width="17.85546875" style="4"/>
    <col min="3057" max="3057" width="37.85546875" style="4" customWidth="1"/>
    <col min="3058" max="3058" width="16.140625" style="4" customWidth="1"/>
    <col min="3059" max="3059" width="17.28515625" style="4" customWidth="1"/>
    <col min="3060" max="3060" width="11.42578125" style="4" customWidth="1"/>
    <col min="3061" max="3061" width="15.28515625" style="4" customWidth="1"/>
    <col min="3062" max="3062" width="20" style="4" bestFit="1" customWidth="1"/>
    <col min="3063" max="3312" width="17.85546875" style="4"/>
    <col min="3313" max="3313" width="37.85546875" style="4" customWidth="1"/>
    <col min="3314" max="3314" width="16.140625" style="4" customWidth="1"/>
    <col min="3315" max="3315" width="17.28515625" style="4" customWidth="1"/>
    <col min="3316" max="3316" width="11.42578125" style="4" customWidth="1"/>
    <col min="3317" max="3317" width="15.28515625" style="4" customWidth="1"/>
    <col min="3318" max="3318" width="20" style="4" bestFit="1" customWidth="1"/>
    <col min="3319" max="3568" width="17.85546875" style="4"/>
    <col min="3569" max="3569" width="37.85546875" style="4" customWidth="1"/>
    <col min="3570" max="3570" width="16.140625" style="4" customWidth="1"/>
    <col min="3571" max="3571" width="17.28515625" style="4" customWidth="1"/>
    <col min="3572" max="3572" width="11.42578125" style="4" customWidth="1"/>
    <col min="3573" max="3573" width="15.28515625" style="4" customWidth="1"/>
    <col min="3574" max="3574" width="20" style="4" bestFit="1" customWidth="1"/>
    <col min="3575" max="3824" width="17.85546875" style="4"/>
    <col min="3825" max="3825" width="37.85546875" style="4" customWidth="1"/>
    <col min="3826" max="3826" width="16.140625" style="4" customWidth="1"/>
    <col min="3827" max="3827" width="17.28515625" style="4" customWidth="1"/>
    <col min="3828" max="3828" width="11.42578125" style="4" customWidth="1"/>
    <col min="3829" max="3829" width="15.28515625" style="4" customWidth="1"/>
    <col min="3830" max="3830" width="20" style="4" bestFit="1" customWidth="1"/>
    <col min="3831" max="4080" width="17.85546875" style="4"/>
    <col min="4081" max="4081" width="37.85546875" style="4" customWidth="1"/>
    <col min="4082" max="4082" width="16.140625" style="4" customWidth="1"/>
    <col min="4083" max="4083" width="17.28515625" style="4" customWidth="1"/>
    <col min="4084" max="4084" width="11.42578125" style="4" customWidth="1"/>
    <col min="4085" max="4085" width="15.28515625" style="4" customWidth="1"/>
    <col min="4086" max="4086" width="20" style="4" bestFit="1" customWidth="1"/>
    <col min="4087" max="4336" width="17.85546875" style="4"/>
    <col min="4337" max="4337" width="37.85546875" style="4" customWidth="1"/>
    <col min="4338" max="4338" width="16.140625" style="4" customWidth="1"/>
    <col min="4339" max="4339" width="17.28515625" style="4" customWidth="1"/>
    <col min="4340" max="4340" width="11.42578125" style="4" customWidth="1"/>
    <col min="4341" max="4341" width="15.28515625" style="4" customWidth="1"/>
    <col min="4342" max="4342" width="20" style="4" bestFit="1" customWidth="1"/>
    <col min="4343" max="4592" width="17.85546875" style="4"/>
    <col min="4593" max="4593" width="37.85546875" style="4" customWidth="1"/>
    <col min="4594" max="4594" width="16.140625" style="4" customWidth="1"/>
    <col min="4595" max="4595" width="17.28515625" style="4" customWidth="1"/>
    <col min="4596" max="4596" width="11.42578125" style="4" customWidth="1"/>
    <col min="4597" max="4597" width="15.28515625" style="4" customWidth="1"/>
    <col min="4598" max="4598" width="20" style="4" bestFit="1" customWidth="1"/>
    <col min="4599" max="4848" width="17.85546875" style="4"/>
    <col min="4849" max="4849" width="37.85546875" style="4" customWidth="1"/>
    <col min="4850" max="4850" width="16.140625" style="4" customWidth="1"/>
    <col min="4851" max="4851" width="17.28515625" style="4" customWidth="1"/>
    <col min="4852" max="4852" width="11.42578125" style="4" customWidth="1"/>
    <col min="4853" max="4853" width="15.28515625" style="4" customWidth="1"/>
    <col min="4854" max="4854" width="20" style="4" bestFit="1" customWidth="1"/>
    <col min="4855" max="5104" width="17.85546875" style="4"/>
    <col min="5105" max="5105" width="37.85546875" style="4" customWidth="1"/>
    <col min="5106" max="5106" width="16.140625" style="4" customWidth="1"/>
    <col min="5107" max="5107" width="17.28515625" style="4" customWidth="1"/>
    <col min="5108" max="5108" width="11.42578125" style="4" customWidth="1"/>
    <col min="5109" max="5109" width="15.28515625" style="4" customWidth="1"/>
    <col min="5110" max="5110" width="20" style="4" bestFit="1" customWidth="1"/>
    <col min="5111" max="5360" width="17.85546875" style="4"/>
    <col min="5361" max="5361" width="37.85546875" style="4" customWidth="1"/>
    <col min="5362" max="5362" width="16.140625" style="4" customWidth="1"/>
    <col min="5363" max="5363" width="17.28515625" style="4" customWidth="1"/>
    <col min="5364" max="5364" width="11.42578125" style="4" customWidth="1"/>
    <col min="5365" max="5365" width="15.28515625" style="4" customWidth="1"/>
    <col min="5366" max="5366" width="20" style="4" bestFit="1" customWidth="1"/>
    <col min="5367" max="5616" width="17.85546875" style="4"/>
    <col min="5617" max="5617" width="37.85546875" style="4" customWidth="1"/>
    <col min="5618" max="5618" width="16.140625" style="4" customWidth="1"/>
    <col min="5619" max="5619" width="17.28515625" style="4" customWidth="1"/>
    <col min="5620" max="5620" width="11.42578125" style="4" customWidth="1"/>
    <col min="5621" max="5621" width="15.28515625" style="4" customWidth="1"/>
    <col min="5622" max="5622" width="20" style="4" bestFit="1" customWidth="1"/>
    <col min="5623" max="5872" width="17.85546875" style="4"/>
    <col min="5873" max="5873" width="37.85546875" style="4" customWidth="1"/>
    <col min="5874" max="5874" width="16.140625" style="4" customWidth="1"/>
    <col min="5875" max="5875" width="17.28515625" style="4" customWidth="1"/>
    <col min="5876" max="5876" width="11.42578125" style="4" customWidth="1"/>
    <col min="5877" max="5877" width="15.28515625" style="4" customWidth="1"/>
    <col min="5878" max="5878" width="20" style="4" bestFit="1" customWidth="1"/>
    <col min="5879" max="6128" width="17.85546875" style="4"/>
    <col min="6129" max="6129" width="37.85546875" style="4" customWidth="1"/>
    <col min="6130" max="6130" width="16.140625" style="4" customWidth="1"/>
    <col min="6131" max="6131" width="17.28515625" style="4" customWidth="1"/>
    <col min="6132" max="6132" width="11.42578125" style="4" customWidth="1"/>
    <col min="6133" max="6133" width="15.28515625" style="4" customWidth="1"/>
    <col min="6134" max="6134" width="20" style="4" bestFit="1" customWidth="1"/>
    <col min="6135" max="6384" width="17.85546875" style="4"/>
    <col min="6385" max="6385" width="37.85546875" style="4" customWidth="1"/>
    <col min="6386" max="6386" width="16.140625" style="4" customWidth="1"/>
    <col min="6387" max="6387" width="17.28515625" style="4" customWidth="1"/>
    <col min="6388" max="6388" width="11.42578125" style="4" customWidth="1"/>
    <col min="6389" max="6389" width="15.28515625" style="4" customWidth="1"/>
    <col min="6390" max="6390" width="20" style="4" bestFit="1" customWidth="1"/>
    <col min="6391" max="6640" width="17.85546875" style="4"/>
    <col min="6641" max="6641" width="37.85546875" style="4" customWidth="1"/>
    <col min="6642" max="6642" width="16.140625" style="4" customWidth="1"/>
    <col min="6643" max="6643" width="17.28515625" style="4" customWidth="1"/>
    <col min="6644" max="6644" width="11.42578125" style="4" customWidth="1"/>
    <col min="6645" max="6645" width="15.28515625" style="4" customWidth="1"/>
    <col min="6646" max="6646" width="20" style="4" bestFit="1" customWidth="1"/>
    <col min="6647" max="6896" width="17.85546875" style="4"/>
    <col min="6897" max="6897" width="37.85546875" style="4" customWidth="1"/>
    <col min="6898" max="6898" width="16.140625" style="4" customWidth="1"/>
    <col min="6899" max="6899" width="17.28515625" style="4" customWidth="1"/>
    <col min="6900" max="6900" width="11.42578125" style="4" customWidth="1"/>
    <col min="6901" max="6901" width="15.28515625" style="4" customWidth="1"/>
    <col min="6902" max="6902" width="20" style="4" bestFit="1" customWidth="1"/>
    <col min="6903" max="7152" width="17.85546875" style="4"/>
    <col min="7153" max="7153" width="37.85546875" style="4" customWidth="1"/>
    <col min="7154" max="7154" width="16.140625" style="4" customWidth="1"/>
    <col min="7155" max="7155" width="17.28515625" style="4" customWidth="1"/>
    <col min="7156" max="7156" width="11.42578125" style="4" customWidth="1"/>
    <col min="7157" max="7157" width="15.28515625" style="4" customWidth="1"/>
    <col min="7158" max="7158" width="20" style="4" bestFit="1" customWidth="1"/>
    <col min="7159" max="7408" width="17.85546875" style="4"/>
    <col min="7409" max="7409" width="37.85546875" style="4" customWidth="1"/>
    <col min="7410" max="7410" width="16.140625" style="4" customWidth="1"/>
    <col min="7411" max="7411" width="17.28515625" style="4" customWidth="1"/>
    <col min="7412" max="7412" width="11.42578125" style="4" customWidth="1"/>
    <col min="7413" max="7413" width="15.28515625" style="4" customWidth="1"/>
    <col min="7414" max="7414" width="20" style="4" bestFit="1" customWidth="1"/>
    <col min="7415" max="7664" width="17.85546875" style="4"/>
    <col min="7665" max="7665" width="37.85546875" style="4" customWidth="1"/>
    <col min="7666" max="7666" width="16.140625" style="4" customWidth="1"/>
    <col min="7667" max="7667" width="17.28515625" style="4" customWidth="1"/>
    <col min="7668" max="7668" width="11.42578125" style="4" customWidth="1"/>
    <col min="7669" max="7669" width="15.28515625" style="4" customWidth="1"/>
    <col min="7670" max="7670" width="20" style="4" bestFit="1" customWidth="1"/>
    <col min="7671" max="7920" width="17.85546875" style="4"/>
    <col min="7921" max="7921" width="37.85546875" style="4" customWidth="1"/>
    <col min="7922" max="7922" width="16.140625" style="4" customWidth="1"/>
    <col min="7923" max="7923" width="17.28515625" style="4" customWidth="1"/>
    <col min="7924" max="7924" width="11.42578125" style="4" customWidth="1"/>
    <col min="7925" max="7925" width="15.28515625" style="4" customWidth="1"/>
    <col min="7926" max="7926" width="20" style="4" bestFit="1" customWidth="1"/>
    <col min="7927" max="8176" width="17.85546875" style="4"/>
    <col min="8177" max="8177" width="37.85546875" style="4" customWidth="1"/>
    <col min="8178" max="8178" width="16.140625" style="4" customWidth="1"/>
    <col min="8179" max="8179" width="17.28515625" style="4" customWidth="1"/>
    <col min="8180" max="8180" width="11.42578125" style="4" customWidth="1"/>
    <col min="8181" max="8181" width="15.28515625" style="4" customWidth="1"/>
    <col min="8182" max="8182" width="20" style="4" bestFit="1" customWidth="1"/>
    <col min="8183" max="8432" width="17.85546875" style="4"/>
    <col min="8433" max="8433" width="37.85546875" style="4" customWidth="1"/>
    <col min="8434" max="8434" width="16.140625" style="4" customWidth="1"/>
    <col min="8435" max="8435" width="17.28515625" style="4" customWidth="1"/>
    <col min="8436" max="8436" width="11.42578125" style="4" customWidth="1"/>
    <col min="8437" max="8437" width="15.28515625" style="4" customWidth="1"/>
    <col min="8438" max="8438" width="20" style="4" bestFit="1" customWidth="1"/>
    <col min="8439" max="8688" width="17.85546875" style="4"/>
    <col min="8689" max="8689" width="37.85546875" style="4" customWidth="1"/>
    <col min="8690" max="8690" width="16.140625" style="4" customWidth="1"/>
    <col min="8691" max="8691" width="17.28515625" style="4" customWidth="1"/>
    <col min="8692" max="8692" width="11.42578125" style="4" customWidth="1"/>
    <col min="8693" max="8693" width="15.28515625" style="4" customWidth="1"/>
    <col min="8694" max="8694" width="20" style="4" bestFit="1" customWidth="1"/>
    <col min="8695" max="8944" width="17.85546875" style="4"/>
    <col min="8945" max="8945" width="37.85546875" style="4" customWidth="1"/>
    <col min="8946" max="8946" width="16.140625" style="4" customWidth="1"/>
    <col min="8947" max="8947" width="17.28515625" style="4" customWidth="1"/>
    <col min="8948" max="8948" width="11.42578125" style="4" customWidth="1"/>
    <col min="8949" max="8949" width="15.28515625" style="4" customWidth="1"/>
    <col min="8950" max="8950" width="20" style="4" bestFit="1" customWidth="1"/>
    <col min="8951" max="9200" width="17.85546875" style="4"/>
    <col min="9201" max="9201" width="37.85546875" style="4" customWidth="1"/>
    <col min="9202" max="9202" width="16.140625" style="4" customWidth="1"/>
    <col min="9203" max="9203" width="17.28515625" style="4" customWidth="1"/>
    <col min="9204" max="9204" width="11.42578125" style="4" customWidth="1"/>
    <col min="9205" max="9205" width="15.28515625" style="4" customWidth="1"/>
    <col min="9206" max="9206" width="20" style="4" bestFit="1" customWidth="1"/>
    <col min="9207" max="9456" width="17.85546875" style="4"/>
    <col min="9457" max="9457" width="37.85546875" style="4" customWidth="1"/>
    <col min="9458" max="9458" width="16.140625" style="4" customWidth="1"/>
    <col min="9459" max="9459" width="17.28515625" style="4" customWidth="1"/>
    <col min="9460" max="9460" width="11.42578125" style="4" customWidth="1"/>
    <col min="9461" max="9461" width="15.28515625" style="4" customWidth="1"/>
    <col min="9462" max="9462" width="20" style="4" bestFit="1" customWidth="1"/>
    <col min="9463" max="9712" width="17.85546875" style="4"/>
    <col min="9713" max="9713" width="37.85546875" style="4" customWidth="1"/>
    <col min="9714" max="9714" width="16.140625" style="4" customWidth="1"/>
    <col min="9715" max="9715" width="17.28515625" style="4" customWidth="1"/>
    <col min="9716" max="9716" width="11.42578125" style="4" customWidth="1"/>
    <col min="9717" max="9717" width="15.28515625" style="4" customWidth="1"/>
    <col min="9718" max="9718" width="20" style="4" bestFit="1" customWidth="1"/>
    <col min="9719" max="9968" width="17.85546875" style="4"/>
    <col min="9969" max="9969" width="37.85546875" style="4" customWidth="1"/>
    <col min="9970" max="9970" width="16.140625" style="4" customWidth="1"/>
    <col min="9971" max="9971" width="17.28515625" style="4" customWidth="1"/>
    <col min="9972" max="9972" width="11.42578125" style="4" customWidth="1"/>
    <col min="9973" max="9973" width="15.28515625" style="4" customWidth="1"/>
    <col min="9974" max="9974" width="20" style="4" bestFit="1" customWidth="1"/>
    <col min="9975" max="10224" width="17.85546875" style="4"/>
    <col min="10225" max="10225" width="37.85546875" style="4" customWidth="1"/>
    <col min="10226" max="10226" width="16.140625" style="4" customWidth="1"/>
    <col min="10227" max="10227" width="17.28515625" style="4" customWidth="1"/>
    <col min="10228" max="10228" width="11.42578125" style="4" customWidth="1"/>
    <col min="10229" max="10229" width="15.28515625" style="4" customWidth="1"/>
    <col min="10230" max="10230" width="20" style="4" bestFit="1" customWidth="1"/>
    <col min="10231" max="10480" width="17.85546875" style="4"/>
    <col min="10481" max="10481" width="37.85546875" style="4" customWidth="1"/>
    <col min="10482" max="10482" width="16.140625" style="4" customWidth="1"/>
    <col min="10483" max="10483" width="17.28515625" style="4" customWidth="1"/>
    <col min="10484" max="10484" width="11.42578125" style="4" customWidth="1"/>
    <col min="10485" max="10485" width="15.28515625" style="4" customWidth="1"/>
    <col min="10486" max="10486" width="20" style="4" bestFit="1" customWidth="1"/>
    <col min="10487" max="10736" width="17.85546875" style="4"/>
    <col min="10737" max="10737" width="37.85546875" style="4" customWidth="1"/>
    <col min="10738" max="10738" width="16.140625" style="4" customWidth="1"/>
    <col min="10739" max="10739" width="17.28515625" style="4" customWidth="1"/>
    <col min="10740" max="10740" width="11.42578125" style="4" customWidth="1"/>
    <col min="10741" max="10741" width="15.28515625" style="4" customWidth="1"/>
    <col min="10742" max="10742" width="20" style="4" bestFit="1" customWidth="1"/>
    <col min="10743" max="10992" width="17.85546875" style="4"/>
    <col min="10993" max="10993" width="37.85546875" style="4" customWidth="1"/>
    <col min="10994" max="10994" width="16.140625" style="4" customWidth="1"/>
    <col min="10995" max="10995" width="17.28515625" style="4" customWidth="1"/>
    <col min="10996" max="10996" width="11.42578125" style="4" customWidth="1"/>
    <col min="10997" max="10997" width="15.28515625" style="4" customWidth="1"/>
    <col min="10998" max="10998" width="20" style="4" bestFit="1" customWidth="1"/>
    <col min="10999" max="11248" width="17.85546875" style="4"/>
    <col min="11249" max="11249" width="37.85546875" style="4" customWidth="1"/>
    <col min="11250" max="11250" width="16.140625" style="4" customWidth="1"/>
    <col min="11251" max="11251" width="17.28515625" style="4" customWidth="1"/>
    <col min="11252" max="11252" width="11.42578125" style="4" customWidth="1"/>
    <col min="11253" max="11253" width="15.28515625" style="4" customWidth="1"/>
    <col min="11254" max="11254" width="20" style="4" bestFit="1" customWidth="1"/>
    <col min="11255" max="11504" width="17.85546875" style="4"/>
    <col min="11505" max="11505" width="37.85546875" style="4" customWidth="1"/>
    <col min="11506" max="11506" width="16.140625" style="4" customWidth="1"/>
    <col min="11507" max="11507" width="17.28515625" style="4" customWidth="1"/>
    <col min="11508" max="11508" width="11.42578125" style="4" customWidth="1"/>
    <col min="11509" max="11509" width="15.28515625" style="4" customWidth="1"/>
    <col min="11510" max="11510" width="20" style="4" bestFit="1" customWidth="1"/>
    <col min="11511" max="11760" width="17.85546875" style="4"/>
    <col min="11761" max="11761" width="37.85546875" style="4" customWidth="1"/>
    <col min="11762" max="11762" width="16.140625" style="4" customWidth="1"/>
    <col min="11763" max="11763" width="17.28515625" style="4" customWidth="1"/>
    <col min="11764" max="11764" width="11.42578125" style="4" customWidth="1"/>
    <col min="11765" max="11765" width="15.28515625" style="4" customWidth="1"/>
    <col min="11766" max="11766" width="20" style="4" bestFit="1" customWidth="1"/>
    <col min="11767" max="12016" width="17.85546875" style="4"/>
    <col min="12017" max="12017" width="37.85546875" style="4" customWidth="1"/>
    <col min="12018" max="12018" width="16.140625" style="4" customWidth="1"/>
    <col min="12019" max="12019" width="17.28515625" style="4" customWidth="1"/>
    <col min="12020" max="12020" width="11.42578125" style="4" customWidth="1"/>
    <col min="12021" max="12021" width="15.28515625" style="4" customWidth="1"/>
    <col min="12022" max="12022" width="20" style="4" bestFit="1" customWidth="1"/>
    <col min="12023" max="12272" width="17.85546875" style="4"/>
    <col min="12273" max="12273" width="37.85546875" style="4" customWidth="1"/>
    <col min="12274" max="12274" width="16.140625" style="4" customWidth="1"/>
    <col min="12275" max="12275" width="17.28515625" style="4" customWidth="1"/>
    <col min="12276" max="12276" width="11.42578125" style="4" customWidth="1"/>
    <col min="12277" max="12277" width="15.28515625" style="4" customWidth="1"/>
    <col min="12278" max="12278" width="20" style="4" bestFit="1" customWidth="1"/>
    <col min="12279" max="12528" width="17.85546875" style="4"/>
    <col min="12529" max="12529" width="37.85546875" style="4" customWidth="1"/>
    <col min="12530" max="12530" width="16.140625" style="4" customWidth="1"/>
    <col min="12531" max="12531" width="17.28515625" style="4" customWidth="1"/>
    <col min="12532" max="12532" width="11.42578125" style="4" customWidth="1"/>
    <col min="12533" max="12533" width="15.28515625" style="4" customWidth="1"/>
    <col min="12534" max="12534" width="20" style="4" bestFit="1" customWidth="1"/>
    <col min="12535" max="12784" width="17.85546875" style="4"/>
    <col min="12785" max="12785" width="37.85546875" style="4" customWidth="1"/>
    <col min="12786" max="12786" width="16.140625" style="4" customWidth="1"/>
    <col min="12787" max="12787" width="17.28515625" style="4" customWidth="1"/>
    <col min="12788" max="12788" width="11.42578125" style="4" customWidth="1"/>
    <col min="12789" max="12789" width="15.28515625" style="4" customWidth="1"/>
    <col min="12790" max="12790" width="20" style="4" bestFit="1" customWidth="1"/>
    <col min="12791" max="13040" width="17.85546875" style="4"/>
    <col min="13041" max="13041" width="37.85546875" style="4" customWidth="1"/>
    <col min="13042" max="13042" width="16.140625" style="4" customWidth="1"/>
    <col min="13043" max="13043" width="17.28515625" style="4" customWidth="1"/>
    <col min="13044" max="13044" width="11.42578125" style="4" customWidth="1"/>
    <col min="13045" max="13045" width="15.28515625" style="4" customWidth="1"/>
    <col min="13046" max="13046" width="20" style="4" bestFit="1" customWidth="1"/>
    <col min="13047" max="13296" width="17.85546875" style="4"/>
    <col min="13297" max="13297" width="37.85546875" style="4" customWidth="1"/>
    <col min="13298" max="13298" width="16.140625" style="4" customWidth="1"/>
    <col min="13299" max="13299" width="17.28515625" style="4" customWidth="1"/>
    <col min="13300" max="13300" width="11.42578125" style="4" customWidth="1"/>
    <col min="13301" max="13301" width="15.28515625" style="4" customWidth="1"/>
    <col min="13302" max="13302" width="20" style="4" bestFit="1" customWidth="1"/>
    <col min="13303" max="13552" width="17.85546875" style="4"/>
    <col min="13553" max="13553" width="37.85546875" style="4" customWidth="1"/>
    <col min="13554" max="13554" width="16.140625" style="4" customWidth="1"/>
    <col min="13555" max="13555" width="17.28515625" style="4" customWidth="1"/>
    <col min="13556" max="13556" width="11.42578125" style="4" customWidth="1"/>
    <col min="13557" max="13557" width="15.28515625" style="4" customWidth="1"/>
    <col min="13558" max="13558" width="20" style="4" bestFit="1" customWidth="1"/>
    <col min="13559" max="13808" width="17.85546875" style="4"/>
    <col min="13809" max="13809" width="37.85546875" style="4" customWidth="1"/>
    <col min="13810" max="13810" width="16.140625" style="4" customWidth="1"/>
    <col min="13811" max="13811" width="17.28515625" style="4" customWidth="1"/>
    <col min="13812" max="13812" width="11.42578125" style="4" customWidth="1"/>
    <col min="13813" max="13813" width="15.28515625" style="4" customWidth="1"/>
    <col min="13814" max="13814" width="20" style="4" bestFit="1" customWidth="1"/>
    <col min="13815" max="14064" width="17.85546875" style="4"/>
    <col min="14065" max="14065" width="37.85546875" style="4" customWidth="1"/>
    <col min="14066" max="14066" width="16.140625" style="4" customWidth="1"/>
    <col min="14067" max="14067" width="17.28515625" style="4" customWidth="1"/>
    <col min="14068" max="14068" width="11.42578125" style="4" customWidth="1"/>
    <col min="14069" max="14069" width="15.28515625" style="4" customWidth="1"/>
    <col min="14070" max="14070" width="20" style="4" bestFit="1" customWidth="1"/>
    <col min="14071" max="14320" width="17.85546875" style="4"/>
    <col min="14321" max="14321" width="37.85546875" style="4" customWidth="1"/>
    <col min="14322" max="14322" width="16.140625" style="4" customWidth="1"/>
    <col min="14323" max="14323" width="17.28515625" style="4" customWidth="1"/>
    <col min="14324" max="14324" width="11.42578125" style="4" customWidth="1"/>
    <col min="14325" max="14325" width="15.28515625" style="4" customWidth="1"/>
    <col min="14326" max="14326" width="20" style="4" bestFit="1" customWidth="1"/>
    <col min="14327" max="14576" width="17.85546875" style="4"/>
    <col min="14577" max="14577" width="37.85546875" style="4" customWidth="1"/>
    <col min="14578" max="14578" width="16.140625" style="4" customWidth="1"/>
    <col min="14579" max="14579" width="17.28515625" style="4" customWidth="1"/>
    <col min="14580" max="14580" width="11.42578125" style="4" customWidth="1"/>
    <col min="14581" max="14581" width="15.28515625" style="4" customWidth="1"/>
    <col min="14582" max="14582" width="20" style="4" bestFit="1" customWidth="1"/>
    <col min="14583" max="14832" width="17.85546875" style="4"/>
    <col min="14833" max="14833" width="37.85546875" style="4" customWidth="1"/>
    <col min="14834" max="14834" width="16.140625" style="4" customWidth="1"/>
    <col min="14835" max="14835" width="17.28515625" style="4" customWidth="1"/>
    <col min="14836" max="14836" width="11.42578125" style="4" customWidth="1"/>
    <col min="14837" max="14837" width="15.28515625" style="4" customWidth="1"/>
    <col min="14838" max="14838" width="20" style="4" bestFit="1" customWidth="1"/>
    <col min="14839" max="15088" width="17.85546875" style="4"/>
    <col min="15089" max="15089" width="37.85546875" style="4" customWidth="1"/>
    <col min="15090" max="15090" width="16.140625" style="4" customWidth="1"/>
    <col min="15091" max="15091" width="17.28515625" style="4" customWidth="1"/>
    <col min="15092" max="15092" width="11.42578125" style="4" customWidth="1"/>
    <col min="15093" max="15093" width="15.28515625" style="4" customWidth="1"/>
    <col min="15094" max="15094" width="20" style="4" bestFit="1" customWidth="1"/>
    <col min="15095" max="15344" width="17.85546875" style="4"/>
    <col min="15345" max="15345" width="37.85546875" style="4" customWidth="1"/>
    <col min="15346" max="15346" width="16.140625" style="4" customWidth="1"/>
    <col min="15347" max="15347" width="17.28515625" style="4" customWidth="1"/>
    <col min="15348" max="15348" width="11.42578125" style="4" customWidth="1"/>
    <col min="15349" max="15349" width="15.28515625" style="4" customWidth="1"/>
    <col min="15350" max="15350" width="20" style="4" bestFit="1" customWidth="1"/>
    <col min="15351" max="15600" width="17.85546875" style="4"/>
    <col min="15601" max="15601" width="37.85546875" style="4" customWidth="1"/>
    <col min="15602" max="15602" width="16.140625" style="4" customWidth="1"/>
    <col min="15603" max="15603" width="17.28515625" style="4" customWidth="1"/>
    <col min="15604" max="15604" width="11.42578125" style="4" customWidth="1"/>
    <col min="15605" max="15605" width="15.28515625" style="4" customWidth="1"/>
    <col min="15606" max="15606" width="20" style="4" bestFit="1" customWidth="1"/>
    <col min="15607" max="15856" width="17.85546875" style="4"/>
    <col min="15857" max="15857" width="37.85546875" style="4" customWidth="1"/>
    <col min="15858" max="15858" width="16.140625" style="4" customWidth="1"/>
    <col min="15859" max="15859" width="17.28515625" style="4" customWidth="1"/>
    <col min="15860" max="15860" width="11.42578125" style="4" customWidth="1"/>
    <col min="15861" max="15861" width="15.28515625" style="4" customWidth="1"/>
    <col min="15862" max="15862" width="20" style="4" bestFit="1" customWidth="1"/>
    <col min="15863" max="16112" width="17.85546875" style="4"/>
    <col min="16113" max="16113" width="37.85546875" style="4" customWidth="1"/>
    <col min="16114" max="16114" width="16.140625" style="4" customWidth="1"/>
    <col min="16115" max="16115" width="17.28515625" style="4" customWidth="1"/>
    <col min="16116" max="16116" width="11.42578125" style="4" customWidth="1"/>
    <col min="16117" max="16117" width="15.28515625" style="4" customWidth="1"/>
    <col min="16118" max="16118" width="20" style="4" bestFit="1" customWidth="1"/>
    <col min="16119" max="16384" width="17.85546875" style="4"/>
  </cols>
  <sheetData>
    <row r="1" spans="1:8" ht="15.75" customHeight="1" x14ac:dyDescent="0.25">
      <c r="A1" s="123" t="s">
        <v>261</v>
      </c>
      <c r="B1" s="123"/>
      <c r="C1" s="123"/>
      <c r="D1" s="25"/>
    </row>
    <row r="2" spans="1:8" ht="15.75" customHeight="1" x14ac:dyDescent="0.25">
      <c r="A2" s="123" t="s">
        <v>166</v>
      </c>
      <c r="B2" s="123"/>
      <c r="C2" s="123"/>
      <c r="D2" s="25"/>
    </row>
    <row r="3" spans="1:8" ht="15.75" customHeight="1" x14ac:dyDescent="0.25">
      <c r="A3" s="123" t="s">
        <v>262</v>
      </c>
      <c r="B3" s="123"/>
      <c r="C3" s="123"/>
      <c r="D3" s="25"/>
    </row>
    <row r="4" spans="1:8" ht="15.75" customHeight="1" x14ac:dyDescent="0.25">
      <c r="A4" s="1"/>
      <c r="B4" s="1"/>
      <c r="C4" s="1"/>
      <c r="D4" s="25"/>
    </row>
    <row r="5" spans="1:8" ht="37.5" customHeight="1" x14ac:dyDescent="0.25">
      <c r="A5" s="83" t="s">
        <v>144</v>
      </c>
      <c r="B5" s="83" t="s">
        <v>152</v>
      </c>
      <c r="C5" s="106" t="s">
        <v>263</v>
      </c>
      <c r="D5" s="25"/>
    </row>
    <row r="6" spans="1:8" ht="20.100000000000001" customHeight="1" x14ac:dyDescent="0.25">
      <c r="A6" s="16" t="s">
        <v>264</v>
      </c>
      <c r="B6" s="36">
        <v>39373312.743492171</v>
      </c>
      <c r="C6" s="90">
        <v>0.67243091175888303</v>
      </c>
      <c r="D6" s="25"/>
      <c r="E6" s="25"/>
      <c r="F6" s="25"/>
      <c r="H6" s="25"/>
    </row>
    <row r="7" spans="1:8" ht="20.100000000000001" customHeight="1" x14ac:dyDescent="0.25">
      <c r="A7" s="16" t="s">
        <v>265</v>
      </c>
      <c r="B7" s="36">
        <v>0</v>
      </c>
      <c r="C7" s="90">
        <v>0</v>
      </c>
      <c r="D7" s="25"/>
      <c r="E7" s="25"/>
      <c r="F7" s="25"/>
    </row>
    <row r="8" spans="1:8" ht="20.100000000000001" customHeight="1" x14ac:dyDescent="0.25">
      <c r="A8" s="16" t="s">
        <v>266</v>
      </c>
      <c r="B8" s="36">
        <v>197869.97792599999</v>
      </c>
      <c r="C8" s="90">
        <v>3.3792912100971762E-3</v>
      </c>
      <c r="D8" s="25"/>
      <c r="E8" s="25"/>
      <c r="F8" s="25"/>
    </row>
    <row r="9" spans="1:8" ht="20.100000000000001" customHeight="1" x14ac:dyDescent="0.25">
      <c r="A9" s="16" t="s">
        <v>267</v>
      </c>
      <c r="B9" s="36">
        <v>27131.330469999997</v>
      </c>
      <c r="C9" s="90">
        <v>4.6335814829777351E-4</v>
      </c>
      <c r="D9" s="25"/>
      <c r="E9" s="25"/>
      <c r="F9" s="25"/>
    </row>
    <row r="10" spans="1:8" ht="20.100000000000001" customHeight="1" x14ac:dyDescent="0.25">
      <c r="A10" s="16" t="s">
        <v>268</v>
      </c>
      <c r="B10" s="36">
        <v>1419327.4301819999</v>
      </c>
      <c r="C10" s="90">
        <v>2.4239759661051706E-2</v>
      </c>
      <c r="D10" s="25"/>
      <c r="E10" s="25"/>
      <c r="F10" s="25"/>
    </row>
    <row r="11" spans="1:8" ht="20.100000000000001" customHeight="1" x14ac:dyDescent="0.25">
      <c r="A11" s="16" t="s">
        <v>269</v>
      </c>
      <c r="B11" s="36">
        <v>1559.0130830000001</v>
      </c>
      <c r="C11" s="90">
        <v>2.6625359051582228E-5</v>
      </c>
      <c r="D11" s="25"/>
      <c r="E11" s="25"/>
      <c r="F11" s="25"/>
    </row>
    <row r="12" spans="1:8" ht="20.100000000000001" customHeight="1" x14ac:dyDescent="0.25">
      <c r="A12" s="16" t="s">
        <v>270</v>
      </c>
      <c r="B12" s="36">
        <v>771.55805599999997</v>
      </c>
      <c r="C12" s="90">
        <v>1.3176932569808837E-5</v>
      </c>
      <c r="D12" s="25"/>
      <c r="E12" s="25"/>
      <c r="F12" s="25"/>
    </row>
    <row r="13" spans="1:8" ht="20.100000000000001" customHeight="1" x14ac:dyDescent="0.25">
      <c r="A13" s="16" t="s">
        <v>271</v>
      </c>
      <c r="B13" s="36">
        <v>75928.532816999999</v>
      </c>
      <c r="C13" s="90">
        <v>1.2967334723210076E-3</v>
      </c>
      <c r="D13" s="25"/>
      <c r="E13" s="25"/>
      <c r="F13" s="25"/>
    </row>
    <row r="14" spans="1:8" ht="20.100000000000001" customHeight="1" x14ac:dyDescent="0.25">
      <c r="A14" s="16" t="s">
        <v>272</v>
      </c>
      <c r="B14" s="36">
        <v>568926.63628199999</v>
      </c>
      <c r="C14" s="90">
        <v>9.7163238270381973E-3</v>
      </c>
      <c r="D14" s="25"/>
      <c r="E14" s="25"/>
      <c r="F14" s="25"/>
    </row>
    <row r="15" spans="1:8" ht="20.100000000000001" customHeight="1" x14ac:dyDescent="0.25">
      <c r="A15" s="16" t="s">
        <v>273</v>
      </c>
      <c r="B15" s="36">
        <v>98542.55</v>
      </c>
      <c r="C15" s="90">
        <v>1.6829433981141865E-3</v>
      </c>
      <c r="D15" s="25"/>
      <c r="E15" s="25"/>
      <c r="F15" s="25"/>
    </row>
    <row r="16" spans="1:8" ht="20.100000000000001" customHeight="1" x14ac:dyDescent="0.25">
      <c r="A16" s="16" t="s">
        <v>274</v>
      </c>
      <c r="B16" s="36">
        <v>-8.7000000000000001E-5</v>
      </c>
      <c r="C16" s="90">
        <v>-1.4858157784219529E-12</v>
      </c>
      <c r="D16" s="36"/>
      <c r="E16" s="25"/>
      <c r="F16" s="25"/>
    </row>
    <row r="17" spans="1:7" ht="20.100000000000001" customHeight="1" x14ac:dyDescent="0.25">
      <c r="A17" s="16" t="s">
        <v>275</v>
      </c>
      <c r="B17" s="36">
        <v>1.4300000000000001E-4</v>
      </c>
      <c r="C17" s="90">
        <v>2.4422029461418308E-12</v>
      </c>
      <c r="E17" s="25"/>
      <c r="F17" s="25"/>
    </row>
    <row r="18" spans="1:7" ht="20.100000000000001" customHeight="1" x14ac:dyDescent="0.25">
      <c r="A18" s="50" t="s">
        <v>276</v>
      </c>
      <c r="B18" s="51">
        <f>SUM(B6:B17)</f>
        <v>41763369.772364169</v>
      </c>
      <c r="C18" s="52">
        <f t="shared" ref="C18" si="0">+B18/$B$23</f>
        <v>0.71324912376838079</v>
      </c>
      <c r="D18" s="25"/>
      <c r="E18" s="25"/>
      <c r="F18" s="25"/>
      <c r="G18" s="25"/>
    </row>
    <row r="19" spans="1:7" ht="20.100000000000001" customHeight="1" x14ac:dyDescent="0.25">
      <c r="A19" s="16" t="s">
        <v>277</v>
      </c>
      <c r="B19" s="36">
        <v>16790322.592109494</v>
      </c>
      <c r="C19" s="90">
        <v>0.28675087623161921</v>
      </c>
      <c r="D19" s="25"/>
      <c r="E19" s="25"/>
      <c r="F19" s="25"/>
    </row>
    <row r="20" spans="1:7" ht="20.100000000000001" customHeight="1" x14ac:dyDescent="0.25">
      <c r="A20" s="16" t="s">
        <v>278</v>
      </c>
      <c r="B20" s="25">
        <v>0</v>
      </c>
      <c r="C20" s="90">
        <v>0</v>
      </c>
      <c r="D20" s="25"/>
      <c r="E20" s="25"/>
    </row>
    <row r="21" spans="1:7" ht="20.100000000000001" customHeight="1" x14ac:dyDescent="0.25">
      <c r="A21" s="16" t="s">
        <v>279</v>
      </c>
      <c r="B21" s="25">
        <v>0</v>
      </c>
      <c r="C21" s="90">
        <v>0</v>
      </c>
      <c r="D21" s="25"/>
      <c r="E21" s="25"/>
    </row>
    <row r="22" spans="1:7" ht="20.100000000000001" customHeight="1" x14ac:dyDescent="0.25">
      <c r="A22" s="50" t="s">
        <v>280</v>
      </c>
      <c r="B22" s="51">
        <f>SUM(B19:B21)</f>
        <v>16790322.592109494</v>
      </c>
      <c r="C22" s="52">
        <f t="shared" ref="C22:C23" si="1">+B22/$B$23</f>
        <v>0.28675087623161921</v>
      </c>
      <c r="D22" s="25"/>
      <c r="E22" s="25"/>
    </row>
    <row r="23" spans="1:7" ht="20.100000000000001" customHeight="1" x14ac:dyDescent="0.25">
      <c r="A23" s="56" t="s">
        <v>281</v>
      </c>
      <c r="B23" s="27">
        <f>+B18+B22</f>
        <v>58553692.364473663</v>
      </c>
      <c r="C23" s="58">
        <f t="shared" si="1"/>
        <v>1</v>
      </c>
      <c r="D23" s="25"/>
      <c r="E23" s="25"/>
    </row>
    <row r="24" spans="1:7" ht="15.75" customHeight="1" x14ac:dyDescent="0.25">
      <c r="A24" s="1"/>
      <c r="B24" s="15"/>
      <c r="C24" s="15"/>
    </row>
    <row r="25" spans="1:7" x14ac:dyDescent="0.25">
      <c r="A25" s="44" t="s">
        <v>153</v>
      </c>
      <c r="B25" s="91"/>
      <c r="C25" s="1"/>
      <c r="D25" s="25"/>
    </row>
    <row r="26" spans="1:7" x14ac:dyDescent="0.25">
      <c r="A26" s="89" t="s">
        <v>282</v>
      </c>
      <c r="B26" s="39"/>
      <c r="C26" s="39"/>
      <c r="D26" s="25"/>
    </row>
    <row r="27" spans="1:7" x14ac:dyDescent="0.25">
      <c r="A27" s="17" t="s">
        <v>283</v>
      </c>
      <c r="B27" s="1"/>
      <c r="C27" s="1"/>
      <c r="D27" s="25"/>
    </row>
    <row r="28" spans="1:7" x14ac:dyDescent="0.25">
      <c r="A28" s="17" t="s">
        <v>284</v>
      </c>
      <c r="B28" s="1"/>
      <c r="C28" s="1"/>
      <c r="D28" s="25"/>
    </row>
    <row r="29" spans="1:7" x14ac:dyDescent="0.25">
      <c r="A29" s="17" t="s">
        <v>285</v>
      </c>
      <c r="B29" s="1"/>
      <c r="C29" s="1"/>
      <c r="D29" s="25"/>
    </row>
    <row r="30" spans="1:7" x14ac:dyDescent="0.25">
      <c r="A30" s="17" t="s">
        <v>196</v>
      </c>
      <c r="B30" s="1"/>
      <c r="C30" s="1"/>
      <c r="D30" s="25"/>
    </row>
    <row r="31" spans="1:7" x14ac:dyDescent="0.25">
      <c r="A31" s="23"/>
      <c r="B31" s="23"/>
      <c r="C31" s="23"/>
      <c r="D31" s="25"/>
    </row>
    <row r="32" spans="1:7" x14ac:dyDescent="0.25">
      <c r="A32" s="23"/>
      <c r="B32" s="23"/>
      <c r="C32" s="23"/>
      <c r="D32" s="25"/>
    </row>
    <row r="33" spans="1:4" x14ac:dyDescent="0.25">
      <c r="A33" s="23"/>
      <c r="B33" s="23"/>
      <c r="C33" s="23"/>
      <c r="D33" s="25"/>
    </row>
    <row r="34" spans="1:4" s="23" customFormat="1" ht="11.25" x14ac:dyDescent="0.25">
      <c r="D34" s="65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3"/>
  <sheetViews>
    <sheetView showGridLines="0" zoomScale="70" zoomScaleNormal="70" workbookViewId="0">
      <pane xSplit="2" ySplit="6" topLeftCell="C34" activePane="bottomRight" state="frozen"/>
      <selection sqref="A1:XFD1048576"/>
      <selection pane="topRight" sqref="A1:XFD1048576"/>
      <selection pane="bottomLeft" sqref="A1:XFD1048576"/>
      <selection pane="bottomRight" activeCell="B52" sqref="B52"/>
    </sheetView>
  </sheetViews>
  <sheetFormatPr baseColWidth="10" defaultColWidth="42.5703125" defaultRowHeight="15" x14ac:dyDescent="0.25"/>
  <cols>
    <col min="1" max="1" width="45.5703125" style="2" customWidth="1"/>
    <col min="2" max="2" width="22.140625" style="2" customWidth="1"/>
    <col min="3" max="3" width="18.7109375" style="2" bestFit="1" customWidth="1"/>
    <col min="4" max="4" width="18.28515625" style="2" bestFit="1" customWidth="1"/>
    <col min="5" max="5" width="18.7109375" style="2" bestFit="1" customWidth="1"/>
    <col min="6" max="6" width="18.5703125" style="2" bestFit="1" customWidth="1"/>
    <col min="7" max="7" width="20.28515625" style="2" bestFit="1" customWidth="1"/>
    <col min="8" max="8" width="14.28515625" style="2" bestFit="1" customWidth="1"/>
    <col min="9" max="9" width="17.85546875" style="2" bestFit="1" customWidth="1"/>
    <col min="10" max="10" width="16.42578125" style="2" bestFit="1" customWidth="1"/>
    <col min="11" max="11" width="12.85546875" style="2" bestFit="1" customWidth="1"/>
    <col min="12" max="12" width="10.7109375" style="2" bestFit="1" customWidth="1"/>
    <col min="13" max="13" width="9.5703125" style="2" bestFit="1" customWidth="1"/>
    <col min="14" max="15" width="18.7109375" style="2" bestFit="1" customWidth="1"/>
    <col min="16" max="16" width="16.42578125" style="2" bestFit="1" customWidth="1"/>
    <col min="17" max="17" width="19.7109375" style="2" bestFit="1" customWidth="1"/>
    <col min="18" max="16384" width="42.5703125" style="2"/>
  </cols>
  <sheetData>
    <row r="1" spans="1:17" x14ac:dyDescent="0.25">
      <c r="A1" s="124" t="s">
        <v>197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x14ac:dyDescent="0.25">
      <c r="A2" s="124" t="s">
        <v>166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x14ac:dyDescent="0.25">
      <c r="A3" s="124" t="s">
        <v>19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x14ac:dyDescent="0.25">
      <c r="A4" s="108"/>
      <c r="B4" s="109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</row>
    <row r="5" spans="1:17" x14ac:dyDescent="0.25">
      <c r="A5" s="125" t="s">
        <v>198</v>
      </c>
      <c r="B5" s="125" t="s">
        <v>199</v>
      </c>
      <c r="C5" s="125" t="s">
        <v>200</v>
      </c>
      <c r="D5" s="125"/>
      <c r="E5" s="125"/>
      <c r="F5" s="125"/>
      <c r="G5" s="125"/>
      <c r="H5" s="125" t="s">
        <v>201</v>
      </c>
      <c r="I5" s="125"/>
      <c r="J5" s="125"/>
      <c r="K5" s="125"/>
      <c r="L5" s="125"/>
      <c r="M5" s="125"/>
      <c r="N5" s="125"/>
      <c r="O5" s="125"/>
      <c r="P5" s="125"/>
      <c r="Q5" s="125"/>
    </row>
    <row r="6" spans="1:17" s="95" customFormat="1" x14ac:dyDescent="0.25">
      <c r="A6" s="125"/>
      <c r="B6" s="125"/>
      <c r="C6" s="107" t="s">
        <v>202</v>
      </c>
      <c r="D6" s="107" t="s">
        <v>203</v>
      </c>
      <c r="E6" s="107" t="s">
        <v>204</v>
      </c>
      <c r="F6" s="107" t="s">
        <v>205</v>
      </c>
      <c r="G6" s="107" t="s">
        <v>206</v>
      </c>
      <c r="H6" s="107" t="s">
        <v>207</v>
      </c>
      <c r="I6" s="107" t="s">
        <v>66</v>
      </c>
      <c r="J6" s="107" t="s">
        <v>71</v>
      </c>
      <c r="K6" s="107" t="s">
        <v>82</v>
      </c>
      <c r="L6" s="107" t="s">
        <v>208</v>
      </c>
      <c r="M6" s="107" t="s">
        <v>209</v>
      </c>
      <c r="N6" s="107" t="s">
        <v>210</v>
      </c>
      <c r="O6" s="107" t="s">
        <v>211</v>
      </c>
      <c r="P6" s="107" t="s">
        <v>212</v>
      </c>
      <c r="Q6" s="107" t="s">
        <v>206</v>
      </c>
    </row>
    <row r="7" spans="1:17" x14ac:dyDescent="0.25">
      <c r="A7" s="3" t="s">
        <v>213</v>
      </c>
      <c r="B7" s="46">
        <f>+G7+Q7</f>
        <v>41763369.772364169</v>
      </c>
      <c r="C7" s="3">
        <f t="shared" ref="C7:Q7" si="0">+C8+C14+C17+C35+C37+C40</f>
        <v>2276864.5853855005</v>
      </c>
      <c r="D7" s="3">
        <f t="shared" si="0"/>
        <v>849740.58355800004</v>
      </c>
      <c r="E7" s="3">
        <f t="shared" si="0"/>
        <v>10852774.177480666</v>
      </c>
      <c r="F7" s="3">
        <f t="shared" si="0"/>
        <v>12518663.410256</v>
      </c>
      <c r="G7" s="3">
        <f t="shared" si="0"/>
        <v>26498042.756680168</v>
      </c>
      <c r="H7" s="3">
        <f t="shared" si="0"/>
        <v>21422.170315000003</v>
      </c>
      <c r="I7" s="3">
        <f t="shared" si="0"/>
        <v>1392991.4674719998</v>
      </c>
      <c r="J7" s="3">
        <f t="shared" si="0"/>
        <v>482652.49007000006</v>
      </c>
      <c r="K7" s="3">
        <f t="shared" si="0"/>
        <v>1512.52673</v>
      </c>
      <c r="L7" s="3">
        <f t="shared" si="0"/>
        <v>0</v>
      </c>
      <c r="M7" s="3">
        <f t="shared" si="0"/>
        <v>0</v>
      </c>
      <c r="N7" s="3">
        <f t="shared" si="0"/>
        <v>6331159.900901</v>
      </c>
      <c r="O7" s="3">
        <f t="shared" si="0"/>
        <v>6562327.4396050004</v>
      </c>
      <c r="P7" s="3">
        <f t="shared" si="0"/>
        <v>473261.02059099998</v>
      </c>
      <c r="Q7" s="3">
        <f t="shared" si="0"/>
        <v>15265327.015683997</v>
      </c>
    </row>
    <row r="8" spans="1:17" s="110" customFormat="1" x14ac:dyDescent="0.25">
      <c r="A8" s="24" t="s">
        <v>214</v>
      </c>
      <c r="B8" s="46">
        <f>+G8+Q8</f>
        <v>11972844.874122998</v>
      </c>
      <c r="C8" s="24">
        <f>SUM(C9:C13)</f>
        <v>190488.27173700003</v>
      </c>
      <c r="D8" s="24">
        <f>SUM(D9:D13)</f>
        <v>143214.90888599999</v>
      </c>
      <c r="E8" s="24">
        <f>SUM(E9:E13)</f>
        <v>454590.789575</v>
      </c>
      <c r="F8" s="24">
        <f>SUM(F9:F13)</f>
        <v>2.1999999999999999E-5</v>
      </c>
      <c r="G8" s="24">
        <f>SUM(C8:F8)</f>
        <v>788293.97022000013</v>
      </c>
      <c r="H8" s="24">
        <f>SUM(H9:H13)</f>
        <v>21422.170315000003</v>
      </c>
      <c r="I8" s="24">
        <f t="shared" ref="I8:Q8" si="1">SUM(I9:I13)</f>
        <v>1392991.4674719998</v>
      </c>
      <c r="J8" s="24">
        <f t="shared" si="1"/>
        <v>0</v>
      </c>
      <c r="K8" s="24">
        <f t="shared" si="1"/>
        <v>1512.52673</v>
      </c>
      <c r="L8" s="24">
        <f t="shared" si="1"/>
        <v>0</v>
      </c>
      <c r="M8" s="24">
        <f t="shared" si="1"/>
        <v>0</v>
      </c>
      <c r="N8" s="24">
        <f t="shared" si="1"/>
        <v>5038346.8212909997</v>
      </c>
      <c r="O8" s="24">
        <f t="shared" si="1"/>
        <v>4706292.785077</v>
      </c>
      <c r="P8" s="24">
        <f t="shared" si="1"/>
        <v>23985.133018</v>
      </c>
      <c r="Q8" s="24">
        <f t="shared" si="1"/>
        <v>11184550.903902998</v>
      </c>
    </row>
    <row r="9" spans="1:17" s="93" customFormat="1" x14ac:dyDescent="0.25">
      <c r="A9" s="45" t="s">
        <v>215</v>
      </c>
      <c r="B9" s="93">
        <v>1253487.13946</v>
      </c>
      <c r="C9" s="93">
        <v>6140.8990200000007</v>
      </c>
      <c r="D9" s="93">
        <v>134594.275326</v>
      </c>
      <c r="E9" s="93">
        <v>0</v>
      </c>
      <c r="F9" s="93">
        <v>0</v>
      </c>
      <c r="G9" s="93">
        <v>140735.17434600001</v>
      </c>
      <c r="H9" s="93">
        <v>0</v>
      </c>
      <c r="I9" s="93">
        <v>0</v>
      </c>
      <c r="J9" s="93">
        <v>0</v>
      </c>
      <c r="K9" s="93">
        <v>1512.52673</v>
      </c>
      <c r="L9" s="93">
        <v>0</v>
      </c>
      <c r="M9" s="93">
        <v>0</v>
      </c>
      <c r="N9" s="93">
        <v>0</v>
      </c>
      <c r="O9" s="93">
        <v>1111239.438384</v>
      </c>
      <c r="P9" s="93">
        <v>0</v>
      </c>
      <c r="Q9" s="93">
        <v>1112751.965114</v>
      </c>
    </row>
    <row r="10" spans="1:17" s="53" customFormat="1" x14ac:dyDescent="0.25">
      <c r="A10" s="53" t="s">
        <v>216</v>
      </c>
      <c r="B10" s="93">
        <v>5444984.7875399999</v>
      </c>
      <c r="C10" s="93">
        <v>173970.00037400002</v>
      </c>
      <c r="D10" s="93">
        <v>8620.6335600000002</v>
      </c>
      <c r="E10" s="93">
        <v>454590.78951999999</v>
      </c>
      <c r="F10" s="93">
        <v>1.1E-5</v>
      </c>
      <c r="G10" s="93">
        <v>637181.423465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4792480.1546029998</v>
      </c>
      <c r="O10" s="93">
        <v>0</v>
      </c>
      <c r="P10" s="93">
        <v>15323.209471999999</v>
      </c>
      <c r="Q10" s="93">
        <v>4807803.3640749995</v>
      </c>
    </row>
    <row r="11" spans="1:17" s="93" customFormat="1" x14ac:dyDescent="0.25">
      <c r="A11" s="93" t="s">
        <v>217</v>
      </c>
      <c r="B11" s="93">
        <v>3595053.346599</v>
      </c>
      <c r="C11" s="93">
        <v>0</v>
      </c>
      <c r="D11" s="93">
        <v>0</v>
      </c>
      <c r="E11" s="93">
        <v>5.5000000000000002E-5</v>
      </c>
      <c r="F11" s="93">
        <v>1.1E-5</v>
      </c>
      <c r="G11" s="93">
        <v>6.6000000000000005E-5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3595053.3466929998</v>
      </c>
      <c r="P11" s="93">
        <v>-1.6000000000000001E-4</v>
      </c>
      <c r="Q11" s="93">
        <v>3595053.346533</v>
      </c>
    </row>
    <row r="12" spans="1:17" s="93" customFormat="1" x14ac:dyDescent="0.25">
      <c r="A12" s="93" t="s">
        <v>218</v>
      </c>
      <c r="B12" s="93">
        <v>1392991.4674999998</v>
      </c>
      <c r="C12" s="93">
        <v>0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1392991.4674719998</v>
      </c>
      <c r="J12" s="93">
        <v>0</v>
      </c>
      <c r="K12" s="93">
        <v>0</v>
      </c>
      <c r="L12" s="93">
        <v>0</v>
      </c>
      <c r="M12" s="93">
        <v>0</v>
      </c>
      <c r="N12" s="93">
        <v>2.8E-5</v>
      </c>
      <c r="O12" s="93">
        <v>0</v>
      </c>
      <c r="P12" s="93">
        <v>0</v>
      </c>
      <c r="Q12" s="93">
        <v>1392991.4674999998</v>
      </c>
    </row>
    <row r="13" spans="1:17" s="93" customFormat="1" x14ac:dyDescent="0.25">
      <c r="A13" s="45" t="s">
        <v>219</v>
      </c>
      <c r="B13" s="93">
        <v>286328.13302399998</v>
      </c>
      <c r="C13" s="93">
        <v>10377.372343000001</v>
      </c>
      <c r="D13" s="93">
        <v>0</v>
      </c>
      <c r="E13" s="93">
        <v>0</v>
      </c>
      <c r="F13" s="93">
        <v>0</v>
      </c>
      <c r="G13" s="93">
        <v>10377.372343000001</v>
      </c>
      <c r="H13" s="93">
        <v>21422.170315000003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245866.66665999999</v>
      </c>
      <c r="O13" s="93">
        <v>0</v>
      </c>
      <c r="P13" s="93">
        <v>8661.9237059999996</v>
      </c>
      <c r="Q13" s="93">
        <v>275950.76068099996</v>
      </c>
    </row>
    <row r="14" spans="1:17" s="38" customFormat="1" x14ac:dyDescent="0.25">
      <c r="A14" s="24" t="s">
        <v>220</v>
      </c>
      <c r="B14" s="46">
        <f t="shared" ref="B14" si="2">+G14+Q14</f>
        <v>6397915.7585659996</v>
      </c>
      <c r="C14" s="24">
        <f>SUM(C15:C16)</f>
        <v>557019.763164</v>
      </c>
      <c r="D14" s="24">
        <f>SUM(D15:D16)</f>
        <v>163818.33284000002</v>
      </c>
      <c r="E14" s="24">
        <f>SUM(E15:E16)</f>
        <v>4350266.7214740003</v>
      </c>
      <c r="F14" s="24">
        <f>SUM(F15:F16)</f>
        <v>-7.8799999999999996E-4</v>
      </c>
      <c r="G14" s="24">
        <f t="shared" ref="G14" si="3">SUM(C14:F14)</f>
        <v>5071104.8166899998</v>
      </c>
      <c r="H14" s="24">
        <f t="shared" ref="H14:Q14" si="4">SUM(H15:H16)</f>
        <v>0</v>
      </c>
      <c r="I14" s="24">
        <f t="shared" si="4"/>
        <v>0</v>
      </c>
      <c r="J14" s="24">
        <f t="shared" si="4"/>
        <v>105000</v>
      </c>
      <c r="K14" s="24">
        <f t="shared" si="4"/>
        <v>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892116.60149100004</v>
      </c>
      <c r="P14" s="24">
        <f t="shared" si="4"/>
        <v>329694.34038499999</v>
      </c>
      <c r="Q14" s="24">
        <f t="shared" si="4"/>
        <v>1326810.941876</v>
      </c>
    </row>
    <row r="15" spans="1:17" s="93" customFormat="1" x14ac:dyDescent="0.25">
      <c r="A15" s="45" t="s">
        <v>221</v>
      </c>
      <c r="B15" s="93">
        <v>6377662.5540750008</v>
      </c>
      <c r="C15" s="93">
        <v>552414.62058800005</v>
      </c>
      <c r="D15" s="93">
        <v>160521.64494900001</v>
      </c>
      <c r="E15" s="93">
        <v>4350266.7196650002</v>
      </c>
      <c r="F15" s="93">
        <v>-7.1099999999999994E-4</v>
      </c>
      <c r="G15" s="93">
        <v>5063202.9844910009</v>
      </c>
      <c r="H15" s="93">
        <v>0</v>
      </c>
      <c r="I15" s="93">
        <v>0</v>
      </c>
      <c r="J15" s="93">
        <v>105000</v>
      </c>
      <c r="K15" s="93">
        <v>0</v>
      </c>
      <c r="L15" s="93">
        <v>0</v>
      </c>
      <c r="M15" s="93">
        <v>0</v>
      </c>
      <c r="N15" s="93">
        <v>0</v>
      </c>
      <c r="O15" s="93">
        <v>883208.91679100005</v>
      </c>
      <c r="P15" s="93">
        <v>326250.65279299999</v>
      </c>
      <c r="Q15" s="93">
        <v>1314459.5695839999</v>
      </c>
    </row>
    <row r="16" spans="1:17" s="93" customFormat="1" x14ac:dyDescent="0.25">
      <c r="A16" s="45" t="s">
        <v>222</v>
      </c>
      <c r="B16" s="93">
        <v>20253.204491</v>
      </c>
      <c r="C16" s="93">
        <v>4605.1425759999993</v>
      </c>
      <c r="D16" s="93">
        <v>3296.687891</v>
      </c>
      <c r="E16" s="93">
        <v>1.8089999999999998E-3</v>
      </c>
      <c r="F16" s="93">
        <v>-7.7000000000000001E-5</v>
      </c>
      <c r="G16" s="93">
        <v>7901.8321990000004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8907.6846999999998</v>
      </c>
      <c r="P16" s="93">
        <v>3443.6875920000002</v>
      </c>
      <c r="Q16" s="93">
        <v>12351.372292</v>
      </c>
    </row>
    <row r="17" spans="1:17" s="38" customFormat="1" x14ac:dyDescent="0.25">
      <c r="A17" s="24" t="s">
        <v>223</v>
      </c>
      <c r="B17" s="46">
        <f t="shared" ref="B17" si="5">+G17+Q17</f>
        <v>21997692.912804</v>
      </c>
      <c r="C17" s="24">
        <f>SUM(C18:C34)</f>
        <v>182356.99</v>
      </c>
      <c r="D17" s="24">
        <f>SUM(D18:D34)</f>
        <v>542707.34183200006</v>
      </c>
      <c r="E17" s="24">
        <f>SUM(E18:E34)</f>
        <v>6000000.0000149999</v>
      </c>
      <c r="F17" s="24">
        <f>SUM(F18:F34)</f>
        <v>12518663.411022</v>
      </c>
      <c r="G17" s="24">
        <f t="shared" ref="G17" si="6">SUM(C17:F17)</f>
        <v>19243727.742869001</v>
      </c>
      <c r="H17" s="24">
        <f t="shared" ref="H17:Q17" si="7">SUM(H18:H34)</f>
        <v>0</v>
      </c>
      <c r="I17" s="24">
        <f t="shared" si="7"/>
        <v>0</v>
      </c>
      <c r="J17" s="24">
        <f t="shared" si="7"/>
        <v>377652.49007000006</v>
      </c>
      <c r="K17" s="24">
        <f t="shared" si="7"/>
        <v>0</v>
      </c>
      <c r="L17" s="24">
        <f t="shared" si="7"/>
        <v>0</v>
      </c>
      <c r="M17" s="24">
        <f t="shared" si="7"/>
        <v>0</v>
      </c>
      <c r="N17" s="24">
        <f t="shared" si="7"/>
        <v>1292813.0796400001</v>
      </c>
      <c r="O17" s="24">
        <f t="shared" si="7"/>
        <v>963918.05303699989</v>
      </c>
      <c r="P17" s="24">
        <f t="shared" si="7"/>
        <v>119581.547188</v>
      </c>
      <c r="Q17" s="24">
        <f t="shared" si="7"/>
        <v>2753965.1699350001</v>
      </c>
    </row>
    <row r="18" spans="1:17" s="93" customFormat="1" x14ac:dyDescent="0.25">
      <c r="A18" s="45" t="s">
        <v>224</v>
      </c>
      <c r="B18" s="53">
        <v>3140225.1696040002</v>
      </c>
      <c r="C18" s="93">
        <v>182356.99</v>
      </c>
      <c r="D18" s="93">
        <v>216246.00963200003</v>
      </c>
      <c r="E18" s="93">
        <v>1.4999999999999999E-5</v>
      </c>
      <c r="F18" s="93">
        <v>2.1999999999999999E-5</v>
      </c>
      <c r="G18" s="93">
        <v>398602.99966899998</v>
      </c>
      <c r="H18" s="93">
        <v>0</v>
      </c>
      <c r="I18" s="93">
        <v>0</v>
      </c>
      <c r="J18" s="93">
        <v>377652.49007000006</v>
      </c>
      <c r="K18" s="93">
        <v>0</v>
      </c>
      <c r="L18" s="93">
        <v>0</v>
      </c>
      <c r="M18" s="93">
        <v>0</v>
      </c>
      <c r="N18" s="93">
        <v>1292813.0796400001</v>
      </c>
      <c r="O18" s="93">
        <v>951575.05303699989</v>
      </c>
      <c r="P18" s="93">
        <v>119581.547188</v>
      </c>
      <c r="Q18" s="93">
        <v>2741622.1699350001</v>
      </c>
    </row>
    <row r="19" spans="1:17" s="93" customFormat="1" x14ac:dyDescent="0.25">
      <c r="A19" s="93" t="s">
        <v>225</v>
      </c>
      <c r="B19" s="93">
        <v>62526</v>
      </c>
      <c r="C19" s="93">
        <v>0</v>
      </c>
      <c r="D19" s="93">
        <v>50183</v>
      </c>
      <c r="E19" s="93">
        <v>0</v>
      </c>
      <c r="F19" s="93">
        <v>0</v>
      </c>
      <c r="G19" s="93">
        <v>50183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12343</v>
      </c>
      <c r="P19" s="93">
        <v>0</v>
      </c>
      <c r="Q19" s="93">
        <v>12343</v>
      </c>
    </row>
    <row r="20" spans="1:17" s="93" customFormat="1" x14ac:dyDescent="0.25">
      <c r="A20" s="93" t="s">
        <v>226</v>
      </c>
      <c r="B20" s="93">
        <v>419033.41100000002</v>
      </c>
      <c r="C20" s="93">
        <v>0</v>
      </c>
      <c r="D20" s="93">
        <v>0</v>
      </c>
      <c r="E20" s="93">
        <v>0</v>
      </c>
      <c r="F20" s="93">
        <v>419033.41100000002</v>
      </c>
      <c r="G20" s="93">
        <v>419033.41100000002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</row>
    <row r="21" spans="1:17" s="93" customFormat="1" x14ac:dyDescent="0.25">
      <c r="A21" s="45" t="s">
        <v>227</v>
      </c>
      <c r="B21" s="93">
        <v>2000000</v>
      </c>
      <c r="C21" s="93">
        <v>0</v>
      </c>
      <c r="D21" s="93">
        <v>0</v>
      </c>
      <c r="E21" s="93">
        <v>2000000</v>
      </c>
      <c r="F21" s="93">
        <v>0</v>
      </c>
      <c r="G21" s="93">
        <v>2000000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</row>
    <row r="22" spans="1:17" s="93" customFormat="1" x14ac:dyDescent="0.25">
      <c r="A22" s="93" t="s">
        <v>228</v>
      </c>
      <c r="B22" s="93">
        <v>324630</v>
      </c>
      <c r="C22" s="93">
        <v>0</v>
      </c>
      <c r="D22" s="93">
        <v>0</v>
      </c>
      <c r="E22" s="93">
        <v>0</v>
      </c>
      <c r="F22" s="93">
        <v>324630</v>
      </c>
      <c r="G22" s="93">
        <v>324630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</row>
    <row r="23" spans="1:17" s="93" customFormat="1" x14ac:dyDescent="0.25">
      <c r="A23" s="93" t="s">
        <v>229</v>
      </c>
      <c r="B23" s="93">
        <v>2000000</v>
      </c>
      <c r="C23" s="93">
        <v>0</v>
      </c>
      <c r="D23" s="93">
        <v>0</v>
      </c>
      <c r="E23" s="93">
        <v>0</v>
      </c>
      <c r="F23" s="93">
        <v>2000000</v>
      </c>
      <c r="G23" s="93">
        <v>2000000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</row>
    <row r="24" spans="1:17" s="93" customFormat="1" x14ac:dyDescent="0.25">
      <c r="A24" s="93" t="s">
        <v>230</v>
      </c>
      <c r="B24" s="93">
        <v>1750000</v>
      </c>
      <c r="C24" s="93">
        <v>0</v>
      </c>
      <c r="D24" s="93">
        <v>0</v>
      </c>
      <c r="E24" s="93">
        <v>0</v>
      </c>
      <c r="F24" s="93">
        <v>1750000</v>
      </c>
      <c r="G24" s="93">
        <v>1750000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</row>
    <row r="25" spans="1:17" s="93" customFormat="1" x14ac:dyDescent="0.25">
      <c r="A25" s="93" t="s">
        <v>231</v>
      </c>
      <c r="B25" s="93">
        <v>26278.332200000001</v>
      </c>
      <c r="C25" s="93">
        <v>0</v>
      </c>
      <c r="D25" s="93">
        <v>26278.332200000001</v>
      </c>
      <c r="E25" s="93">
        <v>0</v>
      </c>
      <c r="F25" s="93">
        <v>0</v>
      </c>
      <c r="G25" s="93">
        <v>26278.332200000001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</row>
    <row r="26" spans="1:17" s="93" customFormat="1" x14ac:dyDescent="0.25">
      <c r="A26" s="93" t="s">
        <v>232</v>
      </c>
      <c r="B26" s="93">
        <v>2000000</v>
      </c>
      <c r="C26" s="93">
        <v>0</v>
      </c>
      <c r="D26" s="93">
        <v>0</v>
      </c>
      <c r="E26" s="93">
        <v>0</v>
      </c>
      <c r="F26" s="93">
        <v>2000000</v>
      </c>
      <c r="G26" s="93">
        <v>2000000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</row>
    <row r="27" spans="1:17" s="93" customFormat="1" x14ac:dyDescent="0.25">
      <c r="A27" s="93" t="s">
        <v>233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</row>
    <row r="28" spans="1:17" s="93" customFormat="1" x14ac:dyDescent="0.25">
      <c r="A28" s="93" t="s">
        <v>234</v>
      </c>
      <c r="B28" s="93">
        <v>2500000</v>
      </c>
      <c r="C28" s="93">
        <v>0</v>
      </c>
      <c r="D28" s="93">
        <v>0</v>
      </c>
      <c r="E28" s="93">
        <v>0</v>
      </c>
      <c r="F28" s="93">
        <v>2500000</v>
      </c>
      <c r="G28" s="93">
        <v>2500000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</row>
    <row r="29" spans="1:17" s="93" customFormat="1" x14ac:dyDescent="0.25">
      <c r="A29" s="93" t="s">
        <v>235</v>
      </c>
      <c r="B29" s="93">
        <v>250000</v>
      </c>
      <c r="C29" s="93">
        <v>0</v>
      </c>
      <c r="D29" s="93">
        <v>250000</v>
      </c>
      <c r="E29" s="93">
        <v>0</v>
      </c>
      <c r="F29" s="93">
        <v>0</v>
      </c>
      <c r="G29" s="93">
        <v>250000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</row>
    <row r="30" spans="1:17" s="93" customFormat="1" x14ac:dyDescent="0.25">
      <c r="A30" s="93" t="s">
        <v>236</v>
      </c>
      <c r="B30" s="93">
        <v>3000000</v>
      </c>
      <c r="C30" s="93">
        <v>0</v>
      </c>
      <c r="D30" s="93">
        <v>0</v>
      </c>
      <c r="E30" s="93">
        <v>3000000</v>
      </c>
      <c r="F30" s="93">
        <v>0</v>
      </c>
      <c r="G30" s="93">
        <v>3000000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</row>
    <row r="31" spans="1:17" s="93" customFormat="1" x14ac:dyDescent="0.25">
      <c r="A31" s="93" t="s">
        <v>237</v>
      </c>
      <c r="B31" s="93">
        <v>2125000</v>
      </c>
      <c r="C31" s="93">
        <v>0</v>
      </c>
      <c r="D31" s="93">
        <v>0</v>
      </c>
      <c r="E31" s="93">
        <v>0</v>
      </c>
      <c r="F31" s="93">
        <v>2125000</v>
      </c>
      <c r="G31" s="93">
        <v>2125000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</row>
    <row r="32" spans="1:17" s="93" customFormat="1" x14ac:dyDescent="0.25">
      <c r="A32" s="45" t="s">
        <v>238</v>
      </c>
      <c r="B32" s="93">
        <v>600000</v>
      </c>
      <c r="C32" s="93">
        <v>0</v>
      </c>
      <c r="D32" s="93">
        <v>0</v>
      </c>
      <c r="E32" s="93">
        <v>600000</v>
      </c>
      <c r="F32" s="93">
        <v>0</v>
      </c>
      <c r="G32" s="93">
        <v>600000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</row>
    <row r="33" spans="1:17" s="93" customFormat="1" x14ac:dyDescent="0.25">
      <c r="A33" s="45" t="s">
        <v>239</v>
      </c>
      <c r="B33" s="93">
        <v>1400000</v>
      </c>
      <c r="C33" s="93">
        <v>0</v>
      </c>
      <c r="D33" s="93">
        <v>0</v>
      </c>
      <c r="E33" s="93">
        <v>0</v>
      </c>
      <c r="F33" s="93">
        <v>1400000</v>
      </c>
      <c r="G33" s="93">
        <v>1400000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</row>
    <row r="34" spans="1:17" s="93" customFormat="1" x14ac:dyDescent="0.25">
      <c r="A34" s="45" t="s">
        <v>240</v>
      </c>
      <c r="B34" s="93">
        <v>400000</v>
      </c>
      <c r="C34" s="93">
        <v>0</v>
      </c>
      <c r="D34" s="93">
        <v>0</v>
      </c>
      <c r="E34" s="93">
        <v>400000</v>
      </c>
      <c r="F34" s="93">
        <v>0</v>
      </c>
      <c r="G34" s="93">
        <v>400000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</row>
    <row r="35" spans="1:17" s="38" customFormat="1" x14ac:dyDescent="0.25">
      <c r="A35" s="24" t="s">
        <v>241</v>
      </c>
      <c r="B35" s="46">
        <f>+G35+Q35</f>
        <v>1.72E-3</v>
      </c>
      <c r="C35" s="46">
        <f t="shared" ref="C35:O35" si="8">SUM(C36)</f>
        <v>2E-3</v>
      </c>
      <c r="D35" s="46">
        <f t="shared" si="8"/>
        <v>0</v>
      </c>
      <c r="E35" s="46">
        <f t="shared" si="8"/>
        <v>-2.5000000000000001E-4</v>
      </c>
      <c r="F35" s="46">
        <f t="shared" si="8"/>
        <v>0</v>
      </c>
      <c r="G35" s="46">
        <f t="shared" ref="G35" si="9">SUM(C35:F35)</f>
        <v>1.75E-3</v>
      </c>
      <c r="H35" s="46">
        <f t="shared" si="8"/>
        <v>0</v>
      </c>
      <c r="I35" s="46">
        <f t="shared" si="8"/>
        <v>0</v>
      </c>
      <c r="J35" s="46">
        <f t="shared" si="8"/>
        <v>0</v>
      </c>
      <c r="K35" s="46">
        <f t="shared" si="8"/>
        <v>0</v>
      </c>
      <c r="L35" s="46">
        <f t="shared" si="8"/>
        <v>0</v>
      </c>
      <c r="M35" s="46">
        <f t="shared" si="8"/>
        <v>0</v>
      </c>
      <c r="N35" s="46">
        <f t="shared" si="8"/>
        <v>-2.9999999999999997E-5</v>
      </c>
      <c r="O35" s="46">
        <f t="shared" si="8"/>
        <v>0</v>
      </c>
      <c r="P35" s="46">
        <f>SUM(P36)</f>
        <v>0</v>
      </c>
      <c r="Q35" s="46">
        <f>SUM(Q36)</f>
        <v>-2.9999999999999997E-5</v>
      </c>
    </row>
    <row r="36" spans="1:17" x14ac:dyDescent="0.25">
      <c r="A36" s="37" t="s">
        <v>242</v>
      </c>
      <c r="B36" s="93">
        <v>1.72E-3</v>
      </c>
      <c r="C36" s="93">
        <v>2E-3</v>
      </c>
      <c r="D36" s="93">
        <v>0</v>
      </c>
      <c r="E36" s="93">
        <v>-2.5000000000000001E-4</v>
      </c>
      <c r="F36" s="93">
        <v>0</v>
      </c>
      <c r="G36" s="93">
        <v>1.75E-3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-2.9999999999999997E-5</v>
      </c>
      <c r="O36" s="93">
        <v>0</v>
      </c>
      <c r="P36" s="93">
        <v>0</v>
      </c>
      <c r="Q36" s="93">
        <v>-2.9999999999999997E-5</v>
      </c>
    </row>
    <row r="37" spans="1:17" s="38" customFormat="1" x14ac:dyDescent="0.25">
      <c r="A37" s="24" t="s">
        <v>243</v>
      </c>
      <c r="B37" s="24">
        <f t="shared" ref="B37" si="10">+G37+Q37</f>
        <v>684945.5072366664</v>
      </c>
      <c r="C37" s="46">
        <f>SUM(C38:C39)</f>
        <v>637028.84057</v>
      </c>
      <c r="D37" s="46">
        <f>SUM(D38:D39)</f>
        <v>0</v>
      </c>
      <c r="E37" s="46">
        <f>SUM(E38:E39)</f>
        <v>47916.666666666395</v>
      </c>
      <c r="F37" s="46">
        <f>SUM(F38:F39)</f>
        <v>0</v>
      </c>
      <c r="G37" s="46">
        <f t="shared" ref="G37" si="11">SUM(C37:F37)</f>
        <v>684945.5072366664</v>
      </c>
      <c r="H37" s="46">
        <f t="shared" ref="H37:P37" si="12">SUM(H38:H39)</f>
        <v>0</v>
      </c>
      <c r="I37" s="46">
        <f t="shared" si="12"/>
        <v>0</v>
      </c>
      <c r="J37" s="46">
        <f t="shared" si="12"/>
        <v>0</v>
      </c>
      <c r="K37" s="46">
        <f t="shared" si="12"/>
        <v>0</v>
      </c>
      <c r="L37" s="46">
        <f t="shared" si="12"/>
        <v>0</v>
      </c>
      <c r="M37" s="46">
        <f t="shared" si="12"/>
        <v>0</v>
      </c>
      <c r="N37" s="46">
        <f t="shared" si="12"/>
        <v>0</v>
      </c>
      <c r="O37" s="46">
        <f t="shared" si="12"/>
        <v>0</v>
      </c>
      <c r="P37" s="46">
        <f t="shared" si="12"/>
        <v>0</v>
      </c>
      <c r="Q37" s="46">
        <f t="shared" ref="Q37" si="13">SUM(H37:P37)</f>
        <v>0</v>
      </c>
    </row>
    <row r="38" spans="1:17" ht="30" x14ac:dyDescent="0.25">
      <c r="A38" s="93" t="s">
        <v>244</v>
      </c>
      <c r="B38" s="93">
        <v>637028.84057</v>
      </c>
      <c r="C38" s="94">
        <v>637028.84057</v>
      </c>
      <c r="D38" s="94">
        <v>0</v>
      </c>
      <c r="E38" s="94">
        <v>0</v>
      </c>
      <c r="F38" s="94">
        <v>0</v>
      </c>
      <c r="G38" s="94">
        <v>637028.84057</v>
      </c>
      <c r="H38" s="94">
        <v>0</v>
      </c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4">
        <v>0</v>
      </c>
      <c r="O38" s="94">
        <v>0</v>
      </c>
      <c r="P38" s="94">
        <v>0</v>
      </c>
      <c r="Q38" s="94">
        <v>0</v>
      </c>
    </row>
    <row r="39" spans="1:17" x14ac:dyDescent="0.25">
      <c r="A39" s="93" t="s">
        <v>245</v>
      </c>
      <c r="B39" s="93">
        <v>47916.666666666395</v>
      </c>
      <c r="C39" s="94">
        <v>0</v>
      </c>
      <c r="D39" s="94">
        <v>0</v>
      </c>
      <c r="E39" s="93">
        <v>47916.666666666395</v>
      </c>
      <c r="F39" s="94">
        <v>0</v>
      </c>
      <c r="G39" s="94">
        <v>47916.666666666395</v>
      </c>
      <c r="H39" s="94">
        <v>0</v>
      </c>
      <c r="I39" s="94">
        <v>0</v>
      </c>
      <c r="J39" s="94">
        <v>0</v>
      </c>
      <c r="K39" s="94">
        <v>0</v>
      </c>
      <c r="L39" s="94">
        <v>0</v>
      </c>
      <c r="M39" s="94">
        <v>0</v>
      </c>
      <c r="N39" s="94">
        <v>0</v>
      </c>
      <c r="O39" s="94">
        <v>0</v>
      </c>
      <c r="P39" s="94">
        <v>0</v>
      </c>
      <c r="Q39" s="94">
        <v>0</v>
      </c>
    </row>
    <row r="40" spans="1:17" s="38" customFormat="1" x14ac:dyDescent="0.25">
      <c r="A40" s="24" t="s">
        <v>246</v>
      </c>
      <c r="B40" s="24">
        <f t="shared" ref="B40" si="14">+G40+Q40</f>
        <v>709970.71791450004</v>
      </c>
      <c r="C40" s="24">
        <f>SUM(C41)</f>
        <v>709970.71791450004</v>
      </c>
      <c r="D40" s="24">
        <f t="shared" ref="D40:P40" si="15">SUM(D41)</f>
        <v>0</v>
      </c>
      <c r="E40" s="24">
        <f t="shared" si="15"/>
        <v>0</v>
      </c>
      <c r="F40" s="24">
        <f t="shared" si="15"/>
        <v>0</v>
      </c>
      <c r="G40" s="24">
        <f t="shared" ref="G40" si="16">SUM(C40:F40)</f>
        <v>709970.71791450004</v>
      </c>
      <c r="H40" s="24">
        <f t="shared" si="15"/>
        <v>0</v>
      </c>
      <c r="I40" s="24">
        <f t="shared" si="15"/>
        <v>0</v>
      </c>
      <c r="J40" s="24">
        <f t="shared" si="15"/>
        <v>0</v>
      </c>
      <c r="K40" s="24">
        <f t="shared" si="15"/>
        <v>0</v>
      </c>
      <c r="L40" s="24">
        <f t="shared" si="15"/>
        <v>0</v>
      </c>
      <c r="M40" s="24">
        <f t="shared" si="15"/>
        <v>0</v>
      </c>
      <c r="N40" s="24">
        <f t="shared" si="15"/>
        <v>0</v>
      </c>
      <c r="O40" s="24">
        <f t="shared" si="15"/>
        <v>0</v>
      </c>
      <c r="P40" s="24">
        <f t="shared" si="15"/>
        <v>0</v>
      </c>
      <c r="Q40" s="46">
        <f t="shared" ref="Q40" si="17">SUM(H40:P40)</f>
        <v>0</v>
      </c>
    </row>
    <row r="41" spans="1:17" ht="30" x14ac:dyDescent="0.25">
      <c r="A41" s="93" t="s">
        <v>247</v>
      </c>
      <c r="B41" s="93">
        <v>709970.71791450004</v>
      </c>
      <c r="C41" s="93">
        <v>709970.71791450004</v>
      </c>
      <c r="D41" s="93">
        <v>0</v>
      </c>
      <c r="E41" s="93">
        <v>0</v>
      </c>
      <c r="F41" s="93">
        <v>0</v>
      </c>
      <c r="G41" s="94">
        <v>709970.71791450004</v>
      </c>
      <c r="H41" s="95">
        <v>0</v>
      </c>
      <c r="I41" s="2">
        <v>0</v>
      </c>
      <c r="J41" s="95">
        <v>0</v>
      </c>
      <c r="K41" s="95">
        <v>0</v>
      </c>
      <c r="L41" s="95">
        <v>0</v>
      </c>
      <c r="M41" s="95">
        <v>0</v>
      </c>
      <c r="N41" s="95">
        <v>0</v>
      </c>
      <c r="O41" s="95">
        <v>0</v>
      </c>
      <c r="P41" s="95">
        <v>0</v>
      </c>
      <c r="Q41" s="96">
        <v>0</v>
      </c>
    </row>
    <row r="42" spans="1:17" s="38" customFormat="1" x14ac:dyDescent="0.25">
      <c r="A42" s="24" t="s">
        <v>248</v>
      </c>
      <c r="B42" s="46">
        <f>+G42+Q42</f>
        <v>16790322.592109494</v>
      </c>
      <c r="C42" s="46">
        <f>+C43+C47+C49</f>
        <v>3793650.7283674916</v>
      </c>
      <c r="D42" s="46">
        <f>+D43+D47+D49</f>
        <v>3845917.4369000001</v>
      </c>
      <c r="E42" s="46">
        <f>+E43+E47+E49</f>
        <v>8407274.9268420003</v>
      </c>
      <c r="F42" s="46">
        <f>+F43+F47+F49</f>
        <v>743479.5</v>
      </c>
      <c r="G42" s="46">
        <f>SUM(C42:F42)</f>
        <v>16790322.592109494</v>
      </c>
      <c r="H42" s="46">
        <f t="shared" ref="H42:P42" si="18">+H43+H47+H49</f>
        <v>0</v>
      </c>
      <c r="I42" s="46">
        <f t="shared" si="18"/>
        <v>0</v>
      </c>
      <c r="J42" s="46">
        <f t="shared" si="18"/>
        <v>0</v>
      </c>
      <c r="K42" s="46">
        <f t="shared" si="18"/>
        <v>0</v>
      </c>
      <c r="L42" s="46">
        <f t="shared" si="18"/>
        <v>0</v>
      </c>
      <c r="M42" s="46">
        <f t="shared" si="18"/>
        <v>0</v>
      </c>
      <c r="N42" s="46">
        <f t="shared" si="18"/>
        <v>0</v>
      </c>
      <c r="O42" s="46">
        <f t="shared" si="18"/>
        <v>0</v>
      </c>
      <c r="P42" s="46">
        <f t="shared" si="18"/>
        <v>0</v>
      </c>
      <c r="Q42" s="46">
        <f t="shared" ref="Q42:Q43" si="19">SUM(H42:P42)</f>
        <v>0</v>
      </c>
    </row>
    <row r="43" spans="1:17" s="38" customFormat="1" x14ac:dyDescent="0.25">
      <c r="A43" s="24" t="s">
        <v>249</v>
      </c>
      <c r="B43" s="46">
        <f>+G43+Q43</f>
        <v>13513581.864585694</v>
      </c>
      <c r="C43" s="46">
        <f>SUM(C44:C46)</f>
        <v>1024997.7917636924</v>
      </c>
      <c r="D43" s="46">
        <f>SUM(D44:D46)</f>
        <v>3845917.4369000001</v>
      </c>
      <c r="E43" s="46">
        <f>SUM(E44:E46)</f>
        <v>7899187.1359220007</v>
      </c>
      <c r="F43" s="46">
        <f>SUM(F44:F46)</f>
        <v>743479.5</v>
      </c>
      <c r="G43" s="46">
        <f>SUM(C43:F43)</f>
        <v>13513581.864585694</v>
      </c>
      <c r="H43" s="46">
        <f t="shared" ref="H43:P43" si="20">SUM(H44:H46)</f>
        <v>0</v>
      </c>
      <c r="I43" s="46">
        <f t="shared" si="20"/>
        <v>0</v>
      </c>
      <c r="J43" s="46">
        <f t="shared" si="20"/>
        <v>0</v>
      </c>
      <c r="K43" s="46">
        <f t="shared" si="20"/>
        <v>0</v>
      </c>
      <c r="L43" s="46">
        <f t="shared" si="20"/>
        <v>0</v>
      </c>
      <c r="M43" s="46">
        <f t="shared" si="20"/>
        <v>0</v>
      </c>
      <c r="N43" s="46">
        <f t="shared" si="20"/>
        <v>0</v>
      </c>
      <c r="O43" s="46">
        <f t="shared" si="20"/>
        <v>0</v>
      </c>
      <c r="P43" s="46">
        <f t="shared" si="20"/>
        <v>0</v>
      </c>
      <c r="Q43" s="46">
        <f t="shared" si="19"/>
        <v>0</v>
      </c>
    </row>
    <row r="44" spans="1:17" x14ac:dyDescent="0.25">
      <c r="A44" s="93" t="s">
        <v>250</v>
      </c>
      <c r="B44" s="93">
        <v>13442222.627692001</v>
      </c>
      <c r="C44" s="93">
        <v>953638.55486999999</v>
      </c>
      <c r="D44" s="93">
        <v>3845917.4369000001</v>
      </c>
      <c r="E44" s="93">
        <v>7899187.1359220007</v>
      </c>
      <c r="F44" s="93">
        <v>743479.5</v>
      </c>
      <c r="G44" s="93">
        <v>13442222.627692001</v>
      </c>
      <c r="H44" s="95">
        <v>0</v>
      </c>
      <c r="I44" s="2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2">
        <v>0</v>
      </c>
    </row>
    <row r="45" spans="1:17" s="93" customFormat="1" x14ac:dyDescent="0.25">
      <c r="A45" s="93" t="s">
        <v>251</v>
      </c>
      <c r="B45" s="93">
        <v>71359.236893692403</v>
      </c>
      <c r="C45" s="97">
        <v>71359.236893692403</v>
      </c>
      <c r="D45" s="97">
        <v>0</v>
      </c>
      <c r="E45" s="97">
        <v>0</v>
      </c>
      <c r="F45" s="97">
        <v>0</v>
      </c>
      <c r="G45" s="93">
        <v>71359.236893692403</v>
      </c>
      <c r="H45" s="95">
        <v>0</v>
      </c>
      <c r="I45" s="2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93">
        <v>0</v>
      </c>
    </row>
    <row r="46" spans="1:17" x14ac:dyDescent="0.25">
      <c r="A46" s="93" t="s">
        <v>252</v>
      </c>
      <c r="B46" s="2">
        <v>0</v>
      </c>
      <c r="C46" s="97">
        <v>0</v>
      </c>
      <c r="D46" s="97">
        <v>0</v>
      </c>
      <c r="E46" s="97">
        <v>0</v>
      </c>
      <c r="F46" s="97">
        <v>0</v>
      </c>
      <c r="G46" s="93">
        <v>0</v>
      </c>
      <c r="H46" s="95">
        <v>0</v>
      </c>
      <c r="I46" s="2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2">
        <v>0</v>
      </c>
    </row>
    <row r="47" spans="1:17" s="38" customFormat="1" x14ac:dyDescent="0.25">
      <c r="A47" s="24" t="s">
        <v>253</v>
      </c>
      <c r="B47" s="46">
        <f t="shared" ref="B47" si="21">+G47+Q47</f>
        <v>1484930.8670037994</v>
      </c>
      <c r="C47" s="46">
        <f>SUM(C48)</f>
        <v>1484930.8670037994</v>
      </c>
      <c r="D47" s="46">
        <f>SUM(D48)</f>
        <v>0</v>
      </c>
      <c r="E47" s="46">
        <f>SUM(E48)</f>
        <v>0</v>
      </c>
      <c r="F47" s="46">
        <f>SUM(F48)</f>
        <v>0</v>
      </c>
      <c r="G47" s="46">
        <f t="shared" ref="G47" si="22">SUM(C47:F47)</f>
        <v>1484930.8670037994</v>
      </c>
      <c r="H47" s="46">
        <f t="shared" ref="H47:P47" si="23">SUM(H48)</f>
        <v>0</v>
      </c>
      <c r="I47" s="46">
        <f t="shared" si="23"/>
        <v>0</v>
      </c>
      <c r="J47" s="46">
        <f t="shared" si="23"/>
        <v>0</v>
      </c>
      <c r="K47" s="46">
        <f t="shared" si="23"/>
        <v>0</v>
      </c>
      <c r="L47" s="46">
        <f t="shared" si="23"/>
        <v>0</v>
      </c>
      <c r="M47" s="46">
        <f t="shared" si="23"/>
        <v>0</v>
      </c>
      <c r="N47" s="46">
        <f t="shared" si="23"/>
        <v>0</v>
      </c>
      <c r="O47" s="46">
        <f t="shared" si="23"/>
        <v>0</v>
      </c>
      <c r="P47" s="46">
        <f t="shared" si="23"/>
        <v>0</v>
      </c>
      <c r="Q47" s="46">
        <f t="shared" ref="Q47" si="24">SUM(H47:P47)</f>
        <v>0</v>
      </c>
    </row>
    <row r="48" spans="1:17" s="93" customFormat="1" x14ac:dyDescent="0.25">
      <c r="A48" s="93" t="s">
        <v>254</v>
      </c>
      <c r="B48" s="93">
        <v>1484930.8670037994</v>
      </c>
      <c r="C48" s="97">
        <v>1484930.8670037994</v>
      </c>
      <c r="D48" s="97">
        <v>0</v>
      </c>
      <c r="E48" s="95">
        <v>0</v>
      </c>
      <c r="F48" s="95">
        <v>0</v>
      </c>
      <c r="G48" s="93">
        <v>1484930.8670037994</v>
      </c>
      <c r="H48" s="95">
        <v>0</v>
      </c>
      <c r="I48" s="2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93">
        <v>0</v>
      </c>
    </row>
    <row r="49" spans="1:17" s="38" customFormat="1" x14ac:dyDescent="0.25">
      <c r="A49" s="24" t="s">
        <v>255</v>
      </c>
      <c r="B49" s="46">
        <f t="shared" ref="B49" si="25">+G49+Q49</f>
        <v>1791809.8605200001</v>
      </c>
      <c r="C49" s="46">
        <f>SUM(C50:C51)</f>
        <v>1283722.0696</v>
      </c>
      <c r="D49" s="46">
        <f>SUM(D50:D51)</f>
        <v>0</v>
      </c>
      <c r="E49" s="46">
        <f>SUM(E50:E51)</f>
        <v>508087.79092000006</v>
      </c>
      <c r="F49" s="46">
        <f>SUM(F50:F51)</f>
        <v>0</v>
      </c>
      <c r="G49" s="46">
        <f t="shared" ref="G49" si="26">SUM(C49:F49)</f>
        <v>1791809.8605200001</v>
      </c>
      <c r="H49" s="46">
        <f t="shared" ref="H49:P49" si="27">SUM(H50:H51)</f>
        <v>0</v>
      </c>
      <c r="I49" s="46">
        <f t="shared" si="27"/>
        <v>0</v>
      </c>
      <c r="J49" s="46">
        <f t="shared" si="27"/>
        <v>0</v>
      </c>
      <c r="K49" s="46">
        <f t="shared" si="27"/>
        <v>0</v>
      </c>
      <c r="L49" s="46">
        <f t="shared" si="27"/>
        <v>0</v>
      </c>
      <c r="M49" s="46">
        <f t="shared" si="27"/>
        <v>0</v>
      </c>
      <c r="N49" s="46">
        <f t="shared" si="27"/>
        <v>0</v>
      </c>
      <c r="O49" s="46">
        <f t="shared" si="27"/>
        <v>0</v>
      </c>
      <c r="P49" s="46">
        <f t="shared" si="27"/>
        <v>0</v>
      </c>
      <c r="Q49" s="46">
        <f t="shared" ref="Q49" si="28">SUM(H49:P49)</f>
        <v>0</v>
      </c>
    </row>
    <row r="50" spans="1:17" s="93" customFormat="1" ht="45" x14ac:dyDescent="0.25">
      <c r="A50" s="93" t="s">
        <v>256</v>
      </c>
      <c r="B50" s="93">
        <v>1283722.0696</v>
      </c>
      <c r="C50" s="97">
        <v>1283722.0696</v>
      </c>
      <c r="D50" s="97">
        <v>0</v>
      </c>
      <c r="E50" s="97">
        <v>0</v>
      </c>
      <c r="F50" s="97">
        <v>0</v>
      </c>
      <c r="G50" s="93">
        <v>1283722.0696</v>
      </c>
      <c r="H50" s="97">
        <v>0</v>
      </c>
      <c r="I50" s="93">
        <v>0</v>
      </c>
      <c r="J50" s="97">
        <v>0</v>
      </c>
      <c r="K50" s="97">
        <v>0</v>
      </c>
      <c r="L50" s="97">
        <v>0</v>
      </c>
      <c r="M50" s="97">
        <v>0</v>
      </c>
      <c r="N50" s="97">
        <v>0</v>
      </c>
      <c r="O50" s="97">
        <v>0</v>
      </c>
      <c r="P50" s="97">
        <v>0</v>
      </c>
      <c r="Q50" s="93">
        <v>0</v>
      </c>
    </row>
    <row r="51" spans="1:17" s="93" customFormat="1" x14ac:dyDescent="0.25">
      <c r="A51" s="93" t="s">
        <v>257</v>
      </c>
      <c r="B51" s="93">
        <v>508087.79092000006</v>
      </c>
      <c r="C51" s="97">
        <v>0</v>
      </c>
      <c r="D51" s="97">
        <v>0</v>
      </c>
      <c r="E51" s="97">
        <v>508087.79092000006</v>
      </c>
      <c r="F51" s="97">
        <v>0</v>
      </c>
      <c r="G51" s="93">
        <v>508087.79092000006</v>
      </c>
      <c r="H51" s="95">
        <v>0</v>
      </c>
      <c r="I51" s="2">
        <v>0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93">
        <v>0</v>
      </c>
    </row>
    <row r="52" spans="1:17" x14ac:dyDescent="0.25">
      <c r="A52" s="107" t="s">
        <v>152</v>
      </c>
      <c r="B52" s="107">
        <f>+B42+B7</f>
        <v>58553692.364473663</v>
      </c>
      <c r="C52" s="107">
        <f>+C7+C42</f>
        <v>6070515.3137529921</v>
      </c>
      <c r="D52" s="107">
        <f>+D7+D42</f>
        <v>4695658.0204579998</v>
      </c>
      <c r="E52" s="107">
        <f>+E7+E42</f>
        <v>19260049.104322664</v>
      </c>
      <c r="F52" s="107">
        <f>+F7+F42</f>
        <v>13262142.910256</v>
      </c>
      <c r="G52" s="107">
        <f t="shared" ref="G52" si="29">SUM(C52:F52)</f>
        <v>43288365.348789655</v>
      </c>
      <c r="H52" s="107">
        <f t="shared" ref="H52:P52" si="30">+H7+H42</f>
        <v>21422.170315000003</v>
      </c>
      <c r="I52" s="107">
        <f t="shared" si="30"/>
        <v>1392991.4674719998</v>
      </c>
      <c r="J52" s="107">
        <f t="shared" si="30"/>
        <v>482652.49007000006</v>
      </c>
      <c r="K52" s="107">
        <f t="shared" si="30"/>
        <v>1512.52673</v>
      </c>
      <c r="L52" s="107">
        <f t="shared" si="30"/>
        <v>0</v>
      </c>
      <c r="M52" s="107">
        <f t="shared" si="30"/>
        <v>0</v>
      </c>
      <c r="N52" s="107">
        <f t="shared" si="30"/>
        <v>6331159.900901</v>
      </c>
      <c r="O52" s="107">
        <f t="shared" si="30"/>
        <v>6562327.4396050004</v>
      </c>
      <c r="P52" s="107">
        <f t="shared" si="30"/>
        <v>473261.02059099998</v>
      </c>
      <c r="Q52" s="107">
        <f t="shared" ref="Q52" si="31">SUM(H52:P52)</f>
        <v>15265327.015683999</v>
      </c>
    </row>
    <row r="53" spans="1:17" x14ac:dyDescent="0.25">
      <c r="B53" s="98"/>
    </row>
    <row r="55" spans="1:17" x14ac:dyDescent="0.25">
      <c r="A55" s="99" t="s">
        <v>153</v>
      </c>
    </row>
    <row r="56" spans="1:17" s="5" customFormat="1" x14ac:dyDescent="0.25">
      <c r="A56" s="36" t="s">
        <v>258</v>
      </c>
      <c r="I56" s="2"/>
    </row>
    <row r="57" spans="1:17" s="5" customFormat="1" x14ac:dyDescent="0.25">
      <c r="A57" s="36" t="s">
        <v>259</v>
      </c>
      <c r="I57" s="2"/>
    </row>
    <row r="58" spans="1:17" s="5" customFormat="1" x14ac:dyDescent="0.25">
      <c r="A58" s="36" t="s">
        <v>260</v>
      </c>
      <c r="I58" s="2"/>
    </row>
    <row r="59" spans="1:17" s="65" customFormat="1" x14ac:dyDescent="0.25">
      <c r="A59" s="111"/>
      <c r="I59" s="2"/>
    </row>
    <row r="173" spans="9:9" x14ac:dyDescent="0.25">
      <c r="I173" s="2">
        <v>104795</v>
      </c>
    </row>
    <row r="183" spans="9:9" x14ac:dyDescent="0.25">
      <c r="I183" s="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53">
    <cfRule type="cellIs" dxfId="4" priority="1" operator="lessThan">
      <formula>0</formula>
    </cfRule>
    <cfRule type="cellIs" dxfId="3" priority="2" operator="greaterThan">
      <formula>0</formula>
    </cfRule>
  </conditionalFormatting>
  <conditionalFormatting sqref="B4">
    <cfRule type="cellIs" dxfId="2" priority="3" operator="lessThan">
      <formula>0</formula>
    </cfRule>
    <cfRule type="cellIs" dxfId="1" priority="4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51.42578125" style="34" bestFit="1" customWidth="1"/>
    <col min="2" max="5" width="19.140625" style="34" customWidth="1"/>
    <col min="6" max="7" width="11.42578125" style="34"/>
    <col min="8" max="8" width="17" style="34" bestFit="1" customWidth="1"/>
    <col min="9" max="9" width="14.7109375" style="34" bestFit="1" customWidth="1"/>
    <col min="10" max="15" width="11.42578125" style="34"/>
    <col min="16" max="17" width="17" style="34" bestFit="1" customWidth="1"/>
    <col min="18" max="16384" width="11.42578125" style="34"/>
  </cols>
  <sheetData>
    <row r="1" spans="1:8" ht="27" customHeight="1" x14ac:dyDescent="0.25">
      <c r="A1" s="126" t="s">
        <v>181</v>
      </c>
      <c r="B1" s="127"/>
      <c r="C1" s="127"/>
      <c r="D1" s="127"/>
      <c r="E1" s="127"/>
    </row>
    <row r="2" spans="1:8" x14ac:dyDescent="0.25">
      <c r="A2" s="127" t="s">
        <v>166</v>
      </c>
      <c r="B2" s="127"/>
      <c r="C2" s="127"/>
      <c r="D2" s="127"/>
      <c r="E2" s="127"/>
    </row>
    <row r="3" spans="1:8" x14ac:dyDescent="0.25">
      <c r="A3" s="127" t="s">
        <v>19</v>
      </c>
      <c r="B3" s="127"/>
      <c r="C3" s="127"/>
      <c r="D3" s="127"/>
      <c r="E3" s="127"/>
    </row>
    <row r="4" spans="1:8" x14ac:dyDescent="0.25">
      <c r="A4" s="84"/>
      <c r="B4" s="84"/>
      <c r="C4" s="84"/>
      <c r="D4" s="84"/>
      <c r="E4" s="84"/>
    </row>
    <row r="5" spans="1:8" ht="45" x14ac:dyDescent="0.25">
      <c r="A5" s="26" t="s">
        <v>182</v>
      </c>
      <c r="B5" s="27" t="s">
        <v>183</v>
      </c>
      <c r="C5" s="27" t="s">
        <v>184</v>
      </c>
      <c r="D5" s="27" t="s">
        <v>185</v>
      </c>
      <c r="E5" s="27" t="s">
        <v>186</v>
      </c>
    </row>
    <row r="6" spans="1:8" ht="20.100000000000001" customHeight="1" x14ac:dyDescent="0.25">
      <c r="A6" s="92" t="s">
        <v>187</v>
      </c>
      <c r="B6" s="5">
        <v>164580.03443000003</v>
      </c>
      <c r="C6" s="5">
        <v>0</v>
      </c>
      <c r="D6" s="5">
        <v>164580.03443000003</v>
      </c>
      <c r="E6" s="5">
        <v>164580.03443000003</v>
      </c>
      <c r="F6" s="5"/>
    </row>
    <row r="7" spans="1:8" ht="20.100000000000001" customHeight="1" x14ac:dyDescent="0.25">
      <c r="A7" s="92" t="s">
        <v>188</v>
      </c>
      <c r="B7" s="5">
        <v>143765.55954000002</v>
      </c>
      <c r="C7" s="5">
        <v>0</v>
      </c>
      <c r="D7" s="5">
        <v>0</v>
      </c>
      <c r="E7" s="5">
        <v>143765.55954000002</v>
      </c>
      <c r="F7" s="5"/>
    </row>
    <row r="8" spans="1:8" ht="20.100000000000001" customHeight="1" x14ac:dyDescent="0.25">
      <c r="A8" s="92" t="s">
        <v>189</v>
      </c>
      <c r="B8" s="5">
        <v>168898.20207999999</v>
      </c>
      <c r="C8" s="5">
        <v>0</v>
      </c>
      <c r="D8" s="5">
        <v>0</v>
      </c>
      <c r="E8" s="5">
        <v>168898.20207999999</v>
      </c>
      <c r="F8" s="5"/>
    </row>
    <row r="9" spans="1:8" ht="20.100000000000001" customHeight="1" x14ac:dyDescent="0.25">
      <c r="A9" s="92" t="s">
        <v>39</v>
      </c>
      <c r="B9" s="5">
        <v>298400.04981</v>
      </c>
      <c r="C9" s="5">
        <v>0</v>
      </c>
      <c r="D9" s="5">
        <v>0</v>
      </c>
      <c r="E9" s="5">
        <v>298400.04981</v>
      </c>
      <c r="F9" s="5"/>
    </row>
    <row r="10" spans="1:8" ht="20.100000000000001" customHeight="1" x14ac:dyDescent="0.25">
      <c r="A10" s="92" t="s">
        <v>24</v>
      </c>
      <c r="B10" s="5">
        <v>172093.03609999994</v>
      </c>
      <c r="C10" s="5">
        <v>0</v>
      </c>
      <c r="D10" s="5">
        <v>0</v>
      </c>
      <c r="E10" s="5">
        <v>0</v>
      </c>
      <c r="F10" s="5"/>
    </row>
    <row r="11" spans="1:8" ht="20.100000000000001" customHeight="1" x14ac:dyDescent="0.25">
      <c r="A11" s="92" t="s">
        <v>190</v>
      </c>
      <c r="B11" s="5">
        <v>334799.72048000025</v>
      </c>
      <c r="C11" s="5">
        <v>334799.72048000025</v>
      </c>
      <c r="D11" s="5">
        <v>334799.72048000025</v>
      </c>
      <c r="E11" s="5">
        <v>334799.72048000025</v>
      </c>
      <c r="F11" s="5"/>
    </row>
    <row r="12" spans="1:8" ht="20.100000000000001" customHeight="1" x14ac:dyDescent="0.25">
      <c r="A12" s="92" t="s">
        <v>191</v>
      </c>
      <c r="B12" s="5">
        <v>1185.4671599999992</v>
      </c>
      <c r="C12" s="5">
        <v>0</v>
      </c>
      <c r="D12" s="5">
        <v>0</v>
      </c>
      <c r="E12" s="5">
        <v>1185.4671599999992</v>
      </c>
      <c r="F12" s="5"/>
      <c r="H12" s="5"/>
    </row>
    <row r="13" spans="1:8" ht="20.100000000000001" customHeight="1" x14ac:dyDescent="0.25">
      <c r="A13" s="41" t="s">
        <v>152</v>
      </c>
      <c r="B13" s="42">
        <f>SUM(B6:B12)</f>
        <v>1283722.0696</v>
      </c>
      <c r="C13" s="42">
        <f>SUM(C6:C12)</f>
        <v>334799.72048000025</v>
      </c>
      <c r="D13" s="42">
        <f>SUM(D6:D12)</f>
        <v>499379.75491000025</v>
      </c>
      <c r="E13" s="42">
        <f>SUM(E6:E12)</f>
        <v>1111629.0335000004</v>
      </c>
      <c r="F13" s="5"/>
    </row>
    <row r="15" spans="1:8" x14ac:dyDescent="0.25">
      <c r="A15" s="44" t="s">
        <v>153</v>
      </c>
    </row>
    <row r="16" spans="1:8" x14ac:dyDescent="0.25">
      <c r="A16" s="17" t="s">
        <v>192</v>
      </c>
    </row>
    <row r="17" spans="1:1" x14ac:dyDescent="0.25">
      <c r="A17" s="10" t="s">
        <v>193</v>
      </c>
    </row>
    <row r="18" spans="1:1" x14ac:dyDescent="0.25">
      <c r="A18" s="10" t="s">
        <v>194</v>
      </c>
    </row>
    <row r="19" spans="1:1" x14ac:dyDescent="0.25">
      <c r="A19" s="10" t="s">
        <v>195</v>
      </c>
    </row>
    <row r="20" spans="1:1" x14ac:dyDescent="0.25">
      <c r="A20" s="10" t="s">
        <v>196</v>
      </c>
    </row>
    <row r="143" spans="8:8" x14ac:dyDescent="0.25">
      <c r="H143" s="34">
        <v>104795</v>
      </c>
    </row>
    <row r="153" spans="8:8" x14ac:dyDescent="0.25">
      <c r="H153" s="34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85" zoomScaleNormal="85" workbookViewId="0">
      <selection activeCell="H9" sqref="H9"/>
    </sheetView>
  </sheetViews>
  <sheetFormatPr baseColWidth="10" defaultRowHeight="15" x14ac:dyDescent="0.25"/>
  <cols>
    <col min="1" max="1" width="23.7109375" style="5" customWidth="1"/>
    <col min="2" max="2" width="14.140625" style="5" customWidth="1"/>
    <col min="3" max="3" width="18.28515625" style="5" customWidth="1"/>
    <col min="4" max="4" width="21.5703125" style="5" customWidth="1"/>
    <col min="5" max="5" width="18.140625" style="5" customWidth="1"/>
    <col min="6" max="7" width="20.7109375" style="5" customWidth="1"/>
    <col min="8" max="8" width="17.42578125" style="5" customWidth="1"/>
    <col min="9" max="258" width="11.42578125" style="5"/>
    <col min="259" max="259" width="24.140625" style="5" customWidth="1"/>
    <col min="260" max="260" width="14.140625" style="5" customWidth="1"/>
    <col min="261" max="261" width="22.7109375" style="5" customWidth="1"/>
    <col min="262" max="263" width="18.140625" style="5" customWidth="1"/>
    <col min="264" max="264" width="20.5703125" style="5" customWidth="1"/>
    <col min="265" max="514" width="11.42578125" style="5"/>
    <col min="515" max="515" width="24.140625" style="5" customWidth="1"/>
    <col min="516" max="516" width="14.140625" style="5" customWidth="1"/>
    <col min="517" max="517" width="22.7109375" style="5" customWidth="1"/>
    <col min="518" max="519" width="18.140625" style="5" customWidth="1"/>
    <col min="520" max="520" width="20.5703125" style="5" customWidth="1"/>
    <col min="521" max="770" width="11.42578125" style="5"/>
    <col min="771" max="771" width="24.140625" style="5" customWidth="1"/>
    <col min="772" max="772" width="14.140625" style="5" customWidth="1"/>
    <col min="773" max="773" width="22.7109375" style="5" customWidth="1"/>
    <col min="774" max="775" width="18.140625" style="5" customWidth="1"/>
    <col min="776" max="776" width="20.5703125" style="5" customWidth="1"/>
    <col min="777" max="1026" width="11.42578125" style="5"/>
    <col min="1027" max="1027" width="24.140625" style="5" customWidth="1"/>
    <col min="1028" max="1028" width="14.140625" style="5" customWidth="1"/>
    <col min="1029" max="1029" width="22.7109375" style="5" customWidth="1"/>
    <col min="1030" max="1031" width="18.140625" style="5" customWidth="1"/>
    <col min="1032" max="1032" width="20.5703125" style="5" customWidth="1"/>
    <col min="1033" max="1282" width="11.42578125" style="5"/>
    <col min="1283" max="1283" width="24.140625" style="5" customWidth="1"/>
    <col min="1284" max="1284" width="14.140625" style="5" customWidth="1"/>
    <col min="1285" max="1285" width="22.7109375" style="5" customWidth="1"/>
    <col min="1286" max="1287" width="18.140625" style="5" customWidth="1"/>
    <col min="1288" max="1288" width="20.5703125" style="5" customWidth="1"/>
    <col min="1289" max="1538" width="11.42578125" style="5"/>
    <col min="1539" max="1539" width="24.140625" style="5" customWidth="1"/>
    <col min="1540" max="1540" width="14.140625" style="5" customWidth="1"/>
    <col min="1541" max="1541" width="22.7109375" style="5" customWidth="1"/>
    <col min="1542" max="1543" width="18.140625" style="5" customWidth="1"/>
    <col min="1544" max="1544" width="20.5703125" style="5" customWidth="1"/>
    <col min="1545" max="1794" width="11.42578125" style="5"/>
    <col min="1795" max="1795" width="24.140625" style="5" customWidth="1"/>
    <col min="1796" max="1796" width="14.140625" style="5" customWidth="1"/>
    <col min="1797" max="1797" width="22.7109375" style="5" customWidth="1"/>
    <col min="1798" max="1799" width="18.140625" style="5" customWidth="1"/>
    <col min="1800" max="1800" width="20.5703125" style="5" customWidth="1"/>
    <col min="1801" max="2050" width="11.42578125" style="5"/>
    <col min="2051" max="2051" width="24.140625" style="5" customWidth="1"/>
    <col min="2052" max="2052" width="14.140625" style="5" customWidth="1"/>
    <col min="2053" max="2053" width="22.7109375" style="5" customWidth="1"/>
    <col min="2054" max="2055" width="18.140625" style="5" customWidth="1"/>
    <col min="2056" max="2056" width="20.5703125" style="5" customWidth="1"/>
    <col min="2057" max="2306" width="11.42578125" style="5"/>
    <col min="2307" max="2307" width="24.140625" style="5" customWidth="1"/>
    <col min="2308" max="2308" width="14.140625" style="5" customWidth="1"/>
    <col min="2309" max="2309" width="22.7109375" style="5" customWidth="1"/>
    <col min="2310" max="2311" width="18.140625" style="5" customWidth="1"/>
    <col min="2312" max="2312" width="20.5703125" style="5" customWidth="1"/>
    <col min="2313" max="2562" width="11.42578125" style="5"/>
    <col min="2563" max="2563" width="24.140625" style="5" customWidth="1"/>
    <col min="2564" max="2564" width="14.140625" style="5" customWidth="1"/>
    <col min="2565" max="2565" width="22.7109375" style="5" customWidth="1"/>
    <col min="2566" max="2567" width="18.140625" style="5" customWidth="1"/>
    <col min="2568" max="2568" width="20.5703125" style="5" customWidth="1"/>
    <col min="2569" max="2818" width="11.42578125" style="5"/>
    <col min="2819" max="2819" width="24.140625" style="5" customWidth="1"/>
    <col min="2820" max="2820" width="14.140625" style="5" customWidth="1"/>
    <col min="2821" max="2821" width="22.7109375" style="5" customWidth="1"/>
    <col min="2822" max="2823" width="18.140625" style="5" customWidth="1"/>
    <col min="2824" max="2824" width="20.5703125" style="5" customWidth="1"/>
    <col min="2825" max="3074" width="11.42578125" style="5"/>
    <col min="3075" max="3075" width="24.140625" style="5" customWidth="1"/>
    <col min="3076" max="3076" width="14.140625" style="5" customWidth="1"/>
    <col min="3077" max="3077" width="22.7109375" style="5" customWidth="1"/>
    <col min="3078" max="3079" width="18.140625" style="5" customWidth="1"/>
    <col min="3080" max="3080" width="20.5703125" style="5" customWidth="1"/>
    <col min="3081" max="3330" width="11.42578125" style="5"/>
    <col min="3331" max="3331" width="24.140625" style="5" customWidth="1"/>
    <col min="3332" max="3332" width="14.140625" style="5" customWidth="1"/>
    <col min="3333" max="3333" width="22.7109375" style="5" customWidth="1"/>
    <col min="3334" max="3335" width="18.140625" style="5" customWidth="1"/>
    <col min="3336" max="3336" width="20.5703125" style="5" customWidth="1"/>
    <col min="3337" max="3586" width="11.42578125" style="5"/>
    <col min="3587" max="3587" width="24.140625" style="5" customWidth="1"/>
    <col min="3588" max="3588" width="14.140625" style="5" customWidth="1"/>
    <col min="3589" max="3589" width="22.7109375" style="5" customWidth="1"/>
    <col min="3590" max="3591" width="18.140625" style="5" customWidth="1"/>
    <col min="3592" max="3592" width="20.5703125" style="5" customWidth="1"/>
    <col min="3593" max="3842" width="11.42578125" style="5"/>
    <col min="3843" max="3843" width="24.140625" style="5" customWidth="1"/>
    <col min="3844" max="3844" width="14.140625" style="5" customWidth="1"/>
    <col min="3845" max="3845" width="22.7109375" style="5" customWidth="1"/>
    <col min="3846" max="3847" width="18.140625" style="5" customWidth="1"/>
    <col min="3848" max="3848" width="20.5703125" style="5" customWidth="1"/>
    <col min="3849" max="4098" width="11.42578125" style="5"/>
    <col min="4099" max="4099" width="24.140625" style="5" customWidth="1"/>
    <col min="4100" max="4100" width="14.140625" style="5" customWidth="1"/>
    <col min="4101" max="4101" width="22.7109375" style="5" customWidth="1"/>
    <col min="4102" max="4103" width="18.140625" style="5" customWidth="1"/>
    <col min="4104" max="4104" width="20.5703125" style="5" customWidth="1"/>
    <col min="4105" max="4354" width="11.42578125" style="5"/>
    <col min="4355" max="4355" width="24.140625" style="5" customWidth="1"/>
    <col min="4356" max="4356" width="14.140625" style="5" customWidth="1"/>
    <col min="4357" max="4357" width="22.7109375" style="5" customWidth="1"/>
    <col min="4358" max="4359" width="18.140625" style="5" customWidth="1"/>
    <col min="4360" max="4360" width="20.5703125" style="5" customWidth="1"/>
    <col min="4361" max="4610" width="11.42578125" style="5"/>
    <col min="4611" max="4611" width="24.140625" style="5" customWidth="1"/>
    <col min="4612" max="4612" width="14.140625" style="5" customWidth="1"/>
    <col min="4613" max="4613" width="22.7109375" style="5" customWidth="1"/>
    <col min="4614" max="4615" width="18.140625" style="5" customWidth="1"/>
    <col min="4616" max="4616" width="20.5703125" style="5" customWidth="1"/>
    <col min="4617" max="4866" width="11.42578125" style="5"/>
    <col min="4867" max="4867" width="24.140625" style="5" customWidth="1"/>
    <col min="4868" max="4868" width="14.140625" style="5" customWidth="1"/>
    <col min="4869" max="4869" width="22.7109375" style="5" customWidth="1"/>
    <col min="4870" max="4871" width="18.140625" style="5" customWidth="1"/>
    <col min="4872" max="4872" width="20.5703125" style="5" customWidth="1"/>
    <col min="4873" max="5122" width="11.42578125" style="5"/>
    <col min="5123" max="5123" width="24.140625" style="5" customWidth="1"/>
    <col min="5124" max="5124" width="14.140625" style="5" customWidth="1"/>
    <col min="5125" max="5125" width="22.7109375" style="5" customWidth="1"/>
    <col min="5126" max="5127" width="18.140625" style="5" customWidth="1"/>
    <col min="5128" max="5128" width="20.5703125" style="5" customWidth="1"/>
    <col min="5129" max="5378" width="11.42578125" style="5"/>
    <col min="5379" max="5379" width="24.140625" style="5" customWidth="1"/>
    <col min="5380" max="5380" width="14.140625" style="5" customWidth="1"/>
    <col min="5381" max="5381" width="22.7109375" style="5" customWidth="1"/>
    <col min="5382" max="5383" width="18.140625" style="5" customWidth="1"/>
    <col min="5384" max="5384" width="20.5703125" style="5" customWidth="1"/>
    <col min="5385" max="5634" width="11.42578125" style="5"/>
    <col min="5635" max="5635" width="24.140625" style="5" customWidth="1"/>
    <col min="5636" max="5636" width="14.140625" style="5" customWidth="1"/>
    <col min="5637" max="5637" width="22.7109375" style="5" customWidth="1"/>
    <col min="5638" max="5639" width="18.140625" style="5" customWidth="1"/>
    <col min="5640" max="5640" width="20.5703125" style="5" customWidth="1"/>
    <col min="5641" max="5890" width="11.42578125" style="5"/>
    <col min="5891" max="5891" width="24.140625" style="5" customWidth="1"/>
    <col min="5892" max="5892" width="14.140625" style="5" customWidth="1"/>
    <col min="5893" max="5893" width="22.7109375" style="5" customWidth="1"/>
    <col min="5894" max="5895" width="18.140625" style="5" customWidth="1"/>
    <col min="5896" max="5896" width="20.5703125" style="5" customWidth="1"/>
    <col min="5897" max="6146" width="11.42578125" style="5"/>
    <col min="6147" max="6147" width="24.140625" style="5" customWidth="1"/>
    <col min="6148" max="6148" width="14.140625" style="5" customWidth="1"/>
    <col min="6149" max="6149" width="22.7109375" style="5" customWidth="1"/>
    <col min="6150" max="6151" width="18.140625" style="5" customWidth="1"/>
    <col min="6152" max="6152" width="20.5703125" style="5" customWidth="1"/>
    <col min="6153" max="6402" width="11.42578125" style="5"/>
    <col min="6403" max="6403" width="24.140625" style="5" customWidth="1"/>
    <col min="6404" max="6404" width="14.140625" style="5" customWidth="1"/>
    <col min="6405" max="6405" width="22.7109375" style="5" customWidth="1"/>
    <col min="6406" max="6407" width="18.140625" style="5" customWidth="1"/>
    <col min="6408" max="6408" width="20.5703125" style="5" customWidth="1"/>
    <col min="6409" max="6658" width="11.42578125" style="5"/>
    <col min="6659" max="6659" width="24.140625" style="5" customWidth="1"/>
    <col min="6660" max="6660" width="14.140625" style="5" customWidth="1"/>
    <col min="6661" max="6661" width="22.7109375" style="5" customWidth="1"/>
    <col min="6662" max="6663" width="18.140625" style="5" customWidth="1"/>
    <col min="6664" max="6664" width="20.5703125" style="5" customWidth="1"/>
    <col min="6665" max="6914" width="11.42578125" style="5"/>
    <col min="6915" max="6915" width="24.140625" style="5" customWidth="1"/>
    <col min="6916" max="6916" width="14.140625" style="5" customWidth="1"/>
    <col min="6917" max="6917" width="22.7109375" style="5" customWidth="1"/>
    <col min="6918" max="6919" width="18.140625" style="5" customWidth="1"/>
    <col min="6920" max="6920" width="20.5703125" style="5" customWidth="1"/>
    <col min="6921" max="7170" width="11.42578125" style="5"/>
    <col min="7171" max="7171" width="24.140625" style="5" customWidth="1"/>
    <col min="7172" max="7172" width="14.140625" style="5" customWidth="1"/>
    <col min="7173" max="7173" width="22.7109375" style="5" customWidth="1"/>
    <col min="7174" max="7175" width="18.140625" style="5" customWidth="1"/>
    <col min="7176" max="7176" width="20.5703125" style="5" customWidth="1"/>
    <col min="7177" max="7426" width="11.42578125" style="5"/>
    <col min="7427" max="7427" width="24.140625" style="5" customWidth="1"/>
    <col min="7428" max="7428" width="14.140625" style="5" customWidth="1"/>
    <col min="7429" max="7429" width="22.7109375" style="5" customWidth="1"/>
    <col min="7430" max="7431" width="18.140625" style="5" customWidth="1"/>
    <col min="7432" max="7432" width="20.5703125" style="5" customWidth="1"/>
    <col min="7433" max="7682" width="11.42578125" style="5"/>
    <col min="7683" max="7683" width="24.140625" style="5" customWidth="1"/>
    <col min="7684" max="7684" width="14.140625" style="5" customWidth="1"/>
    <col min="7685" max="7685" width="22.7109375" style="5" customWidth="1"/>
    <col min="7686" max="7687" width="18.140625" style="5" customWidth="1"/>
    <col min="7688" max="7688" width="20.5703125" style="5" customWidth="1"/>
    <col min="7689" max="7938" width="11.42578125" style="5"/>
    <col min="7939" max="7939" width="24.140625" style="5" customWidth="1"/>
    <col min="7940" max="7940" width="14.140625" style="5" customWidth="1"/>
    <col min="7941" max="7941" width="22.7109375" style="5" customWidth="1"/>
    <col min="7942" max="7943" width="18.140625" style="5" customWidth="1"/>
    <col min="7944" max="7944" width="20.5703125" style="5" customWidth="1"/>
    <col min="7945" max="8194" width="11.42578125" style="5"/>
    <col min="8195" max="8195" width="24.140625" style="5" customWidth="1"/>
    <col min="8196" max="8196" width="14.140625" style="5" customWidth="1"/>
    <col min="8197" max="8197" width="22.7109375" style="5" customWidth="1"/>
    <col min="8198" max="8199" width="18.140625" style="5" customWidth="1"/>
    <col min="8200" max="8200" width="20.5703125" style="5" customWidth="1"/>
    <col min="8201" max="8450" width="11.42578125" style="5"/>
    <col min="8451" max="8451" width="24.140625" style="5" customWidth="1"/>
    <col min="8452" max="8452" width="14.140625" style="5" customWidth="1"/>
    <col min="8453" max="8453" width="22.7109375" style="5" customWidth="1"/>
    <col min="8454" max="8455" width="18.140625" style="5" customWidth="1"/>
    <col min="8456" max="8456" width="20.5703125" style="5" customWidth="1"/>
    <col min="8457" max="8706" width="11.42578125" style="5"/>
    <col min="8707" max="8707" width="24.140625" style="5" customWidth="1"/>
    <col min="8708" max="8708" width="14.140625" style="5" customWidth="1"/>
    <col min="8709" max="8709" width="22.7109375" style="5" customWidth="1"/>
    <col min="8710" max="8711" width="18.140625" style="5" customWidth="1"/>
    <col min="8712" max="8712" width="20.5703125" style="5" customWidth="1"/>
    <col min="8713" max="8962" width="11.42578125" style="5"/>
    <col min="8963" max="8963" width="24.140625" style="5" customWidth="1"/>
    <col min="8964" max="8964" width="14.140625" style="5" customWidth="1"/>
    <col min="8965" max="8965" width="22.7109375" style="5" customWidth="1"/>
    <col min="8966" max="8967" width="18.140625" style="5" customWidth="1"/>
    <col min="8968" max="8968" width="20.5703125" style="5" customWidth="1"/>
    <col min="8969" max="9218" width="11.42578125" style="5"/>
    <col min="9219" max="9219" width="24.140625" style="5" customWidth="1"/>
    <col min="9220" max="9220" width="14.140625" style="5" customWidth="1"/>
    <col min="9221" max="9221" width="22.7109375" style="5" customWidth="1"/>
    <col min="9222" max="9223" width="18.140625" style="5" customWidth="1"/>
    <col min="9224" max="9224" width="20.5703125" style="5" customWidth="1"/>
    <col min="9225" max="9474" width="11.42578125" style="5"/>
    <col min="9475" max="9475" width="24.140625" style="5" customWidth="1"/>
    <col min="9476" max="9476" width="14.140625" style="5" customWidth="1"/>
    <col min="9477" max="9477" width="22.7109375" style="5" customWidth="1"/>
    <col min="9478" max="9479" width="18.140625" style="5" customWidth="1"/>
    <col min="9480" max="9480" width="20.5703125" style="5" customWidth="1"/>
    <col min="9481" max="9730" width="11.42578125" style="5"/>
    <col min="9731" max="9731" width="24.140625" style="5" customWidth="1"/>
    <col min="9732" max="9732" width="14.140625" style="5" customWidth="1"/>
    <col min="9733" max="9733" width="22.7109375" style="5" customWidth="1"/>
    <col min="9734" max="9735" width="18.140625" style="5" customWidth="1"/>
    <col min="9736" max="9736" width="20.5703125" style="5" customWidth="1"/>
    <col min="9737" max="9986" width="11.42578125" style="5"/>
    <col min="9987" max="9987" width="24.140625" style="5" customWidth="1"/>
    <col min="9988" max="9988" width="14.140625" style="5" customWidth="1"/>
    <col min="9989" max="9989" width="22.7109375" style="5" customWidth="1"/>
    <col min="9990" max="9991" width="18.140625" style="5" customWidth="1"/>
    <col min="9992" max="9992" width="20.5703125" style="5" customWidth="1"/>
    <col min="9993" max="10242" width="11.42578125" style="5"/>
    <col min="10243" max="10243" width="24.140625" style="5" customWidth="1"/>
    <col min="10244" max="10244" width="14.140625" style="5" customWidth="1"/>
    <col min="10245" max="10245" width="22.7109375" style="5" customWidth="1"/>
    <col min="10246" max="10247" width="18.140625" style="5" customWidth="1"/>
    <col min="10248" max="10248" width="20.5703125" style="5" customWidth="1"/>
    <col min="10249" max="10498" width="11.42578125" style="5"/>
    <col min="10499" max="10499" width="24.140625" style="5" customWidth="1"/>
    <col min="10500" max="10500" width="14.140625" style="5" customWidth="1"/>
    <col min="10501" max="10501" width="22.7109375" style="5" customWidth="1"/>
    <col min="10502" max="10503" width="18.140625" style="5" customWidth="1"/>
    <col min="10504" max="10504" width="20.5703125" style="5" customWidth="1"/>
    <col min="10505" max="10754" width="11.42578125" style="5"/>
    <col min="10755" max="10755" width="24.140625" style="5" customWidth="1"/>
    <col min="10756" max="10756" width="14.140625" style="5" customWidth="1"/>
    <col min="10757" max="10757" width="22.7109375" style="5" customWidth="1"/>
    <col min="10758" max="10759" width="18.140625" style="5" customWidth="1"/>
    <col min="10760" max="10760" width="20.5703125" style="5" customWidth="1"/>
    <col min="10761" max="11010" width="11.42578125" style="5"/>
    <col min="11011" max="11011" width="24.140625" style="5" customWidth="1"/>
    <col min="11012" max="11012" width="14.140625" style="5" customWidth="1"/>
    <col min="11013" max="11013" width="22.7109375" style="5" customWidth="1"/>
    <col min="11014" max="11015" width="18.140625" style="5" customWidth="1"/>
    <col min="11016" max="11016" width="20.5703125" style="5" customWidth="1"/>
    <col min="11017" max="11266" width="11.42578125" style="5"/>
    <col min="11267" max="11267" width="24.140625" style="5" customWidth="1"/>
    <col min="11268" max="11268" width="14.140625" style="5" customWidth="1"/>
    <col min="11269" max="11269" width="22.7109375" style="5" customWidth="1"/>
    <col min="11270" max="11271" width="18.140625" style="5" customWidth="1"/>
    <col min="11272" max="11272" width="20.5703125" style="5" customWidth="1"/>
    <col min="11273" max="11522" width="11.42578125" style="5"/>
    <col min="11523" max="11523" width="24.140625" style="5" customWidth="1"/>
    <col min="11524" max="11524" width="14.140625" style="5" customWidth="1"/>
    <col min="11525" max="11525" width="22.7109375" style="5" customWidth="1"/>
    <col min="11526" max="11527" width="18.140625" style="5" customWidth="1"/>
    <col min="11528" max="11528" width="20.5703125" style="5" customWidth="1"/>
    <col min="11529" max="11778" width="11.42578125" style="5"/>
    <col min="11779" max="11779" width="24.140625" style="5" customWidth="1"/>
    <col min="11780" max="11780" width="14.140625" style="5" customWidth="1"/>
    <col min="11781" max="11781" width="22.7109375" style="5" customWidth="1"/>
    <col min="11782" max="11783" width="18.140625" style="5" customWidth="1"/>
    <col min="11784" max="11784" width="20.5703125" style="5" customWidth="1"/>
    <col min="11785" max="12034" width="11.42578125" style="5"/>
    <col min="12035" max="12035" width="24.140625" style="5" customWidth="1"/>
    <col min="12036" max="12036" width="14.140625" style="5" customWidth="1"/>
    <col min="12037" max="12037" width="22.7109375" style="5" customWidth="1"/>
    <col min="12038" max="12039" width="18.140625" style="5" customWidth="1"/>
    <col min="12040" max="12040" width="20.5703125" style="5" customWidth="1"/>
    <col min="12041" max="12290" width="11.42578125" style="5"/>
    <col min="12291" max="12291" width="24.140625" style="5" customWidth="1"/>
    <col min="12292" max="12292" width="14.140625" style="5" customWidth="1"/>
    <col min="12293" max="12293" width="22.7109375" style="5" customWidth="1"/>
    <col min="12294" max="12295" width="18.140625" style="5" customWidth="1"/>
    <col min="12296" max="12296" width="20.5703125" style="5" customWidth="1"/>
    <col min="12297" max="12546" width="11.42578125" style="5"/>
    <col min="12547" max="12547" width="24.140625" style="5" customWidth="1"/>
    <col min="12548" max="12548" width="14.140625" style="5" customWidth="1"/>
    <col min="12549" max="12549" width="22.7109375" style="5" customWidth="1"/>
    <col min="12550" max="12551" width="18.140625" style="5" customWidth="1"/>
    <col min="12552" max="12552" width="20.5703125" style="5" customWidth="1"/>
    <col min="12553" max="12802" width="11.42578125" style="5"/>
    <col min="12803" max="12803" width="24.140625" style="5" customWidth="1"/>
    <col min="12804" max="12804" width="14.140625" style="5" customWidth="1"/>
    <col min="12805" max="12805" width="22.7109375" style="5" customWidth="1"/>
    <col min="12806" max="12807" width="18.140625" style="5" customWidth="1"/>
    <col min="12808" max="12808" width="20.5703125" style="5" customWidth="1"/>
    <col min="12809" max="13058" width="11.42578125" style="5"/>
    <col min="13059" max="13059" width="24.140625" style="5" customWidth="1"/>
    <col min="13060" max="13060" width="14.140625" style="5" customWidth="1"/>
    <col min="13061" max="13061" width="22.7109375" style="5" customWidth="1"/>
    <col min="13062" max="13063" width="18.140625" style="5" customWidth="1"/>
    <col min="13064" max="13064" width="20.5703125" style="5" customWidth="1"/>
    <col min="13065" max="13314" width="11.42578125" style="5"/>
    <col min="13315" max="13315" width="24.140625" style="5" customWidth="1"/>
    <col min="13316" max="13316" width="14.140625" style="5" customWidth="1"/>
    <col min="13317" max="13317" width="22.7109375" style="5" customWidth="1"/>
    <col min="13318" max="13319" width="18.140625" style="5" customWidth="1"/>
    <col min="13320" max="13320" width="20.5703125" style="5" customWidth="1"/>
    <col min="13321" max="13570" width="11.42578125" style="5"/>
    <col min="13571" max="13571" width="24.140625" style="5" customWidth="1"/>
    <col min="13572" max="13572" width="14.140625" style="5" customWidth="1"/>
    <col min="13573" max="13573" width="22.7109375" style="5" customWidth="1"/>
    <col min="13574" max="13575" width="18.140625" style="5" customWidth="1"/>
    <col min="13576" max="13576" width="20.5703125" style="5" customWidth="1"/>
    <col min="13577" max="13826" width="11.42578125" style="5"/>
    <col min="13827" max="13827" width="24.140625" style="5" customWidth="1"/>
    <col min="13828" max="13828" width="14.140625" style="5" customWidth="1"/>
    <col min="13829" max="13829" width="22.7109375" style="5" customWidth="1"/>
    <col min="13830" max="13831" width="18.140625" style="5" customWidth="1"/>
    <col min="13832" max="13832" width="20.5703125" style="5" customWidth="1"/>
    <col min="13833" max="14082" width="11.42578125" style="5"/>
    <col min="14083" max="14083" width="24.140625" style="5" customWidth="1"/>
    <col min="14084" max="14084" width="14.140625" style="5" customWidth="1"/>
    <col min="14085" max="14085" width="22.7109375" style="5" customWidth="1"/>
    <col min="14086" max="14087" width="18.140625" style="5" customWidth="1"/>
    <col min="14088" max="14088" width="20.5703125" style="5" customWidth="1"/>
    <col min="14089" max="14338" width="11.42578125" style="5"/>
    <col min="14339" max="14339" width="24.140625" style="5" customWidth="1"/>
    <col min="14340" max="14340" width="14.140625" style="5" customWidth="1"/>
    <col min="14341" max="14341" width="22.7109375" style="5" customWidth="1"/>
    <col min="14342" max="14343" width="18.140625" style="5" customWidth="1"/>
    <col min="14344" max="14344" width="20.5703125" style="5" customWidth="1"/>
    <col min="14345" max="14594" width="11.42578125" style="5"/>
    <col min="14595" max="14595" width="24.140625" style="5" customWidth="1"/>
    <col min="14596" max="14596" width="14.140625" style="5" customWidth="1"/>
    <col min="14597" max="14597" width="22.7109375" style="5" customWidth="1"/>
    <col min="14598" max="14599" width="18.140625" style="5" customWidth="1"/>
    <col min="14600" max="14600" width="20.5703125" style="5" customWidth="1"/>
    <col min="14601" max="14850" width="11.42578125" style="5"/>
    <col min="14851" max="14851" width="24.140625" style="5" customWidth="1"/>
    <col min="14852" max="14852" width="14.140625" style="5" customWidth="1"/>
    <col min="14853" max="14853" width="22.7109375" style="5" customWidth="1"/>
    <col min="14854" max="14855" width="18.140625" style="5" customWidth="1"/>
    <col min="14856" max="14856" width="20.5703125" style="5" customWidth="1"/>
    <col min="14857" max="15106" width="11.42578125" style="5"/>
    <col min="15107" max="15107" width="24.140625" style="5" customWidth="1"/>
    <col min="15108" max="15108" width="14.140625" style="5" customWidth="1"/>
    <col min="15109" max="15109" width="22.7109375" style="5" customWidth="1"/>
    <col min="15110" max="15111" width="18.140625" style="5" customWidth="1"/>
    <col min="15112" max="15112" width="20.5703125" style="5" customWidth="1"/>
    <col min="15113" max="15362" width="11.42578125" style="5"/>
    <col min="15363" max="15363" width="24.140625" style="5" customWidth="1"/>
    <col min="15364" max="15364" width="14.140625" style="5" customWidth="1"/>
    <col min="15365" max="15365" width="22.7109375" style="5" customWidth="1"/>
    <col min="15366" max="15367" width="18.140625" style="5" customWidth="1"/>
    <col min="15368" max="15368" width="20.5703125" style="5" customWidth="1"/>
    <col min="15369" max="15618" width="11.42578125" style="5"/>
    <col min="15619" max="15619" width="24.140625" style="5" customWidth="1"/>
    <col min="15620" max="15620" width="14.140625" style="5" customWidth="1"/>
    <col min="15621" max="15621" width="22.7109375" style="5" customWidth="1"/>
    <col min="15622" max="15623" width="18.140625" style="5" customWidth="1"/>
    <col min="15624" max="15624" width="20.5703125" style="5" customWidth="1"/>
    <col min="15625" max="15874" width="11.42578125" style="5"/>
    <col min="15875" max="15875" width="24.140625" style="5" customWidth="1"/>
    <col min="15876" max="15876" width="14.140625" style="5" customWidth="1"/>
    <col min="15877" max="15877" width="22.7109375" style="5" customWidth="1"/>
    <col min="15878" max="15879" width="18.140625" style="5" customWidth="1"/>
    <col min="15880" max="15880" width="20.5703125" style="5" customWidth="1"/>
    <col min="15881" max="16130" width="11.42578125" style="5"/>
    <col min="16131" max="16131" width="24.140625" style="5" customWidth="1"/>
    <col min="16132" max="16132" width="14.140625" style="5" customWidth="1"/>
    <col min="16133" max="16133" width="22.7109375" style="5" customWidth="1"/>
    <col min="16134" max="16135" width="18.140625" style="5" customWidth="1"/>
    <col min="16136" max="16136" width="20.5703125" style="5" customWidth="1"/>
    <col min="16137" max="16384" width="11.42578125" style="5"/>
  </cols>
  <sheetData>
    <row r="1" spans="1:8" ht="29.25" customHeight="1" x14ac:dyDescent="0.25">
      <c r="A1" s="126" t="s">
        <v>117</v>
      </c>
      <c r="B1" s="126"/>
      <c r="C1" s="126"/>
      <c r="D1" s="126"/>
      <c r="E1" s="126"/>
      <c r="F1" s="126"/>
      <c r="G1" s="126"/>
      <c r="H1" s="126"/>
    </row>
    <row r="2" spans="1:8" x14ac:dyDescent="0.25">
      <c r="A2" s="126" t="s">
        <v>166</v>
      </c>
      <c r="B2" s="126"/>
      <c r="C2" s="126"/>
      <c r="D2" s="126"/>
      <c r="E2" s="126"/>
      <c r="F2" s="126"/>
      <c r="G2" s="126"/>
      <c r="H2" s="126"/>
    </row>
    <row r="3" spans="1:8" x14ac:dyDescent="0.25">
      <c r="A3" s="126" t="s">
        <v>19</v>
      </c>
      <c r="B3" s="126"/>
      <c r="C3" s="126"/>
      <c r="D3" s="126"/>
      <c r="E3" s="126"/>
      <c r="F3" s="126"/>
      <c r="G3" s="126"/>
      <c r="H3" s="126"/>
    </row>
    <row r="4" spans="1:8" x14ac:dyDescent="0.25">
      <c r="A4" s="126"/>
      <c r="B4" s="126"/>
      <c r="C4" s="126"/>
      <c r="D4" s="126"/>
      <c r="E4" s="126"/>
      <c r="F4" s="126"/>
      <c r="G4" s="126"/>
      <c r="H4" s="126"/>
    </row>
    <row r="5" spans="1:8" ht="45" customHeight="1" x14ac:dyDescent="0.25">
      <c r="A5" s="85" t="s">
        <v>167</v>
      </c>
      <c r="B5" s="85" t="s">
        <v>168</v>
      </c>
      <c r="C5" s="85" t="s">
        <v>169</v>
      </c>
      <c r="D5" s="85" t="s">
        <v>170</v>
      </c>
      <c r="E5" s="85" t="s">
        <v>171</v>
      </c>
      <c r="F5" s="85" t="s">
        <v>172</v>
      </c>
      <c r="G5" s="85" t="s">
        <v>135</v>
      </c>
      <c r="H5" s="85" t="s">
        <v>173</v>
      </c>
    </row>
    <row r="6" spans="1:8" ht="20.100000000000001" customHeight="1" x14ac:dyDescent="0.25">
      <c r="A6" s="80" t="s">
        <v>121</v>
      </c>
      <c r="B6" s="57" t="s">
        <v>174</v>
      </c>
      <c r="C6" s="57">
        <v>2500000</v>
      </c>
      <c r="D6" s="57">
        <v>0</v>
      </c>
      <c r="E6" s="57">
        <v>0</v>
      </c>
      <c r="F6" s="57">
        <v>0</v>
      </c>
      <c r="G6" s="57">
        <v>0</v>
      </c>
      <c r="H6" s="33">
        <v>0</v>
      </c>
    </row>
    <row r="7" spans="1:8" ht="20.100000000000001" customHeight="1" x14ac:dyDescent="0.25">
      <c r="A7" s="80" t="s">
        <v>122</v>
      </c>
      <c r="B7" s="81" t="s">
        <v>174</v>
      </c>
      <c r="C7" s="57">
        <v>600000</v>
      </c>
      <c r="D7" s="57">
        <v>49999.999999999767</v>
      </c>
      <c r="E7" s="57">
        <v>0</v>
      </c>
      <c r="F7" s="57">
        <v>2083.3333333333721</v>
      </c>
      <c r="G7" s="57">
        <v>371.65038888888375</v>
      </c>
      <c r="H7" s="33">
        <v>47916.666666666395</v>
      </c>
    </row>
    <row r="8" spans="1:8" ht="20.100000000000001" customHeight="1" x14ac:dyDescent="0.25">
      <c r="A8" s="80" t="s">
        <v>175</v>
      </c>
      <c r="B8" s="57" t="s">
        <v>176</v>
      </c>
      <c r="C8" s="57">
        <v>300000</v>
      </c>
      <c r="D8" s="57">
        <v>0</v>
      </c>
      <c r="E8" s="57">
        <v>0</v>
      </c>
      <c r="F8" s="57">
        <v>0</v>
      </c>
      <c r="G8" s="57">
        <v>0</v>
      </c>
      <c r="H8" s="33">
        <v>0</v>
      </c>
    </row>
    <row r="9" spans="1:8" ht="20.100000000000001" customHeight="1" x14ac:dyDescent="0.25">
      <c r="A9" s="128" t="s">
        <v>177</v>
      </c>
      <c r="B9" s="128">
        <v>0</v>
      </c>
      <c r="C9" s="85">
        <f>SUM(C6:C8)</f>
        <v>3400000</v>
      </c>
      <c r="D9" s="35">
        <f>SUM(D6:D8)</f>
        <v>49999.999999999767</v>
      </c>
      <c r="E9" s="35">
        <f t="shared" ref="E9:H9" si="0">SUM(E6:E8)</f>
        <v>0</v>
      </c>
      <c r="F9" s="35">
        <f t="shared" si="0"/>
        <v>2083.3333333333721</v>
      </c>
      <c r="G9" s="35">
        <f t="shared" si="0"/>
        <v>371.65038888888375</v>
      </c>
      <c r="H9" s="35">
        <f t="shared" si="0"/>
        <v>47916.666666666395</v>
      </c>
    </row>
    <row r="11" spans="1:8" x14ac:dyDescent="0.25">
      <c r="A11" s="44" t="s">
        <v>153</v>
      </c>
      <c r="B11" s="10"/>
    </row>
    <row r="12" spans="1:8" x14ac:dyDescent="0.25">
      <c r="A12" s="10" t="s">
        <v>178</v>
      </c>
    </row>
    <row r="13" spans="1:8" x14ac:dyDescent="0.25">
      <c r="A13" s="10" t="s">
        <v>179</v>
      </c>
    </row>
    <row r="14" spans="1:8" x14ac:dyDescent="0.25">
      <c r="A14" s="5" t="s">
        <v>180</v>
      </c>
    </row>
  </sheetData>
  <mergeCells count="5">
    <mergeCell ref="A1:H1"/>
    <mergeCell ref="A2:H2"/>
    <mergeCell ref="A3:H3"/>
    <mergeCell ref="A4:H4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6"/>
  <sheetViews>
    <sheetView showGridLines="0" zoomScale="85" zoomScaleNormal="85" workbookViewId="0">
      <selection activeCell="B10" sqref="B10"/>
    </sheetView>
  </sheetViews>
  <sheetFormatPr baseColWidth="10" defaultRowHeight="15" x14ac:dyDescent="0.25"/>
  <cols>
    <col min="1" max="1" width="71.85546875" style="4" bestFit="1" customWidth="1"/>
    <col min="2" max="2" width="21.140625" style="25" customWidth="1"/>
    <col min="3" max="3" width="11.42578125" style="4"/>
    <col min="4" max="4" width="14.7109375" style="4" bestFit="1" customWidth="1"/>
    <col min="5" max="5" width="11.42578125" style="4"/>
    <col min="6" max="6" width="27.28515625" style="4" customWidth="1"/>
    <col min="7" max="7" width="48.85546875" style="4" customWidth="1"/>
    <col min="8" max="8" width="11" style="4" bestFit="1" customWidth="1"/>
    <col min="9" max="9" width="17" style="4" bestFit="1" customWidth="1"/>
    <col min="10" max="16" width="11.42578125" style="4"/>
    <col min="17" max="18" width="17" style="4" bestFit="1" customWidth="1"/>
    <col min="19" max="256" width="11.42578125" style="4"/>
    <col min="257" max="257" width="59.28515625" style="4" customWidth="1"/>
    <col min="258" max="258" width="21.140625" style="4" customWidth="1"/>
    <col min="259" max="262" width="11.42578125" style="4"/>
    <col min="263" max="263" width="48.85546875" style="4" customWidth="1"/>
    <col min="264" max="264" width="11" style="4" bestFit="1" customWidth="1"/>
    <col min="265" max="512" width="11.42578125" style="4"/>
    <col min="513" max="513" width="59.28515625" style="4" customWidth="1"/>
    <col min="514" max="514" width="21.140625" style="4" customWidth="1"/>
    <col min="515" max="518" width="11.42578125" style="4"/>
    <col min="519" max="519" width="48.85546875" style="4" customWidth="1"/>
    <col min="520" max="520" width="11" style="4" bestFit="1" customWidth="1"/>
    <col min="521" max="768" width="11.42578125" style="4"/>
    <col min="769" max="769" width="59.28515625" style="4" customWidth="1"/>
    <col min="770" max="770" width="21.140625" style="4" customWidth="1"/>
    <col min="771" max="774" width="11.42578125" style="4"/>
    <col min="775" max="775" width="48.85546875" style="4" customWidth="1"/>
    <col min="776" max="776" width="11" style="4" bestFit="1" customWidth="1"/>
    <col min="777" max="1024" width="11.42578125" style="4"/>
    <col min="1025" max="1025" width="59.28515625" style="4" customWidth="1"/>
    <col min="1026" max="1026" width="21.140625" style="4" customWidth="1"/>
    <col min="1027" max="1030" width="11.42578125" style="4"/>
    <col min="1031" max="1031" width="48.85546875" style="4" customWidth="1"/>
    <col min="1032" max="1032" width="11" style="4" bestFit="1" customWidth="1"/>
    <col min="1033" max="1280" width="11.42578125" style="4"/>
    <col min="1281" max="1281" width="59.28515625" style="4" customWidth="1"/>
    <col min="1282" max="1282" width="21.140625" style="4" customWidth="1"/>
    <col min="1283" max="1286" width="11.42578125" style="4"/>
    <col min="1287" max="1287" width="48.85546875" style="4" customWidth="1"/>
    <col min="1288" max="1288" width="11" style="4" bestFit="1" customWidth="1"/>
    <col min="1289" max="1536" width="11.42578125" style="4"/>
    <col min="1537" max="1537" width="59.28515625" style="4" customWidth="1"/>
    <col min="1538" max="1538" width="21.140625" style="4" customWidth="1"/>
    <col min="1539" max="1542" width="11.42578125" style="4"/>
    <col min="1543" max="1543" width="48.85546875" style="4" customWidth="1"/>
    <col min="1544" max="1544" width="11" style="4" bestFit="1" customWidth="1"/>
    <col min="1545" max="1792" width="11.42578125" style="4"/>
    <col min="1793" max="1793" width="59.28515625" style="4" customWidth="1"/>
    <col min="1794" max="1794" width="21.140625" style="4" customWidth="1"/>
    <col min="1795" max="1798" width="11.42578125" style="4"/>
    <col min="1799" max="1799" width="48.85546875" style="4" customWidth="1"/>
    <col min="1800" max="1800" width="11" style="4" bestFit="1" customWidth="1"/>
    <col min="1801" max="2048" width="11.42578125" style="4"/>
    <col min="2049" max="2049" width="59.28515625" style="4" customWidth="1"/>
    <col min="2050" max="2050" width="21.140625" style="4" customWidth="1"/>
    <col min="2051" max="2054" width="11.42578125" style="4"/>
    <col min="2055" max="2055" width="48.85546875" style="4" customWidth="1"/>
    <col min="2056" max="2056" width="11" style="4" bestFit="1" customWidth="1"/>
    <col min="2057" max="2304" width="11.42578125" style="4"/>
    <col min="2305" max="2305" width="59.28515625" style="4" customWidth="1"/>
    <col min="2306" max="2306" width="21.140625" style="4" customWidth="1"/>
    <col min="2307" max="2310" width="11.42578125" style="4"/>
    <col min="2311" max="2311" width="48.85546875" style="4" customWidth="1"/>
    <col min="2312" max="2312" width="11" style="4" bestFit="1" customWidth="1"/>
    <col min="2313" max="2560" width="11.42578125" style="4"/>
    <col min="2561" max="2561" width="59.28515625" style="4" customWidth="1"/>
    <col min="2562" max="2562" width="21.140625" style="4" customWidth="1"/>
    <col min="2563" max="2566" width="11.42578125" style="4"/>
    <col min="2567" max="2567" width="48.85546875" style="4" customWidth="1"/>
    <col min="2568" max="2568" width="11" style="4" bestFit="1" customWidth="1"/>
    <col min="2569" max="2816" width="11.42578125" style="4"/>
    <col min="2817" max="2817" width="59.28515625" style="4" customWidth="1"/>
    <col min="2818" max="2818" width="21.140625" style="4" customWidth="1"/>
    <col min="2819" max="2822" width="11.42578125" style="4"/>
    <col min="2823" max="2823" width="48.85546875" style="4" customWidth="1"/>
    <col min="2824" max="2824" width="11" style="4" bestFit="1" customWidth="1"/>
    <col min="2825" max="3072" width="11.42578125" style="4"/>
    <col min="3073" max="3073" width="59.28515625" style="4" customWidth="1"/>
    <col min="3074" max="3074" width="21.140625" style="4" customWidth="1"/>
    <col min="3075" max="3078" width="11.42578125" style="4"/>
    <col min="3079" max="3079" width="48.85546875" style="4" customWidth="1"/>
    <col min="3080" max="3080" width="11" style="4" bestFit="1" customWidth="1"/>
    <col min="3081" max="3328" width="11.42578125" style="4"/>
    <col min="3329" max="3329" width="59.28515625" style="4" customWidth="1"/>
    <col min="3330" max="3330" width="21.140625" style="4" customWidth="1"/>
    <col min="3331" max="3334" width="11.42578125" style="4"/>
    <col min="3335" max="3335" width="48.85546875" style="4" customWidth="1"/>
    <col min="3336" max="3336" width="11" style="4" bestFit="1" customWidth="1"/>
    <col min="3337" max="3584" width="11.42578125" style="4"/>
    <col min="3585" max="3585" width="59.28515625" style="4" customWidth="1"/>
    <col min="3586" max="3586" width="21.140625" style="4" customWidth="1"/>
    <col min="3587" max="3590" width="11.42578125" style="4"/>
    <col min="3591" max="3591" width="48.85546875" style="4" customWidth="1"/>
    <col min="3592" max="3592" width="11" style="4" bestFit="1" customWidth="1"/>
    <col min="3593" max="3840" width="11.42578125" style="4"/>
    <col min="3841" max="3841" width="59.28515625" style="4" customWidth="1"/>
    <col min="3842" max="3842" width="21.140625" style="4" customWidth="1"/>
    <col min="3843" max="3846" width="11.42578125" style="4"/>
    <col min="3847" max="3847" width="48.85546875" style="4" customWidth="1"/>
    <col min="3848" max="3848" width="11" style="4" bestFit="1" customWidth="1"/>
    <col min="3849" max="4096" width="11.42578125" style="4"/>
    <col min="4097" max="4097" width="59.28515625" style="4" customWidth="1"/>
    <col min="4098" max="4098" width="21.140625" style="4" customWidth="1"/>
    <col min="4099" max="4102" width="11.42578125" style="4"/>
    <col min="4103" max="4103" width="48.85546875" style="4" customWidth="1"/>
    <col min="4104" max="4104" width="11" style="4" bestFit="1" customWidth="1"/>
    <col min="4105" max="4352" width="11.42578125" style="4"/>
    <col min="4353" max="4353" width="59.28515625" style="4" customWidth="1"/>
    <col min="4354" max="4354" width="21.140625" style="4" customWidth="1"/>
    <col min="4355" max="4358" width="11.42578125" style="4"/>
    <col min="4359" max="4359" width="48.85546875" style="4" customWidth="1"/>
    <col min="4360" max="4360" width="11" style="4" bestFit="1" customWidth="1"/>
    <col min="4361" max="4608" width="11.42578125" style="4"/>
    <col min="4609" max="4609" width="59.28515625" style="4" customWidth="1"/>
    <col min="4610" max="4610" width="21.140625" style="4" customWidth="1"/>
    <col min="4611" max="4614" width="11.42578125" style="4"/>
    <col min="4615" max="4615" width="48.85546875" style="4" customWidth="1"/>
    <col min="4616" max="4616" width="11" style="4" bestFit="1" customWidth="1"/>
    <col min="4617" max="4864" width="11.42578125" style="4"/>
    <col min="4865" max="4865" width="59.28515625" style="4" customWidth="1"/>
    <col min="4866" max="4866" width="21.140625" style="4" customWidth="1"/>
    <col min="4867" max="4870" width="11.42578125" style="4"/>
    <col min="4871" max="4871" width="48.85546875" style="4" customWidth="1"/>
    <col min="4872" max="4872" width="11" style="4" bestFit="1" customWidth="1"/>
    <col min="4873" max="5120" width="11.42578125" style="4"/>
    <col min="5121" max="5121" width="59.28515625" style="4" customWidth="1"/>
    <col min="5122" max="5122" width="21.140625" style="4" customWidth="1"/>
    <col min="5123" max="5126" width="11.42578125" style="4"/>
    <col min="5127" max="5127" width="48.85546875" style="4" customWidth="1"/>
    <col min="5128" max="5128" width="11" style="4" bestFit="1" customWidth="1"/>
    <col min="5129" max="5376" width="11.42578125" style="4"/>
    <col min="5377" max="5377" width="59.28515625" style="4" customWidth="1"/>
    <col min="5378" max="5378" width="21.140625" style="4" customWidth="1"/>
    <col min="5379" max="5382" width="11.42578125" style="4"/>
    <col min="5383" max="5383" width="48.85546875" style="4" customWidth="1"/>
    <col min="5384" max="5384" width="11" style="4" bestFit="1" customWidth="1"/>
    <col min="5385" max="5632" width="11.42578125" style="4"/>
    <col min="5633" max="5633" width="59.28515625" style="4" customWidth="1"/>
    <col min="5634" max="5634" width="21.140625" style="4" customWidth="1"/>
    <col min="5635" max="5638" width="11.42578125" style="4"/>
    <col min="5639" max="5639" width="48.85546875" style="4" customWidth="1"/>
    <col min="5640" max="5640" width="11" style="4" bestFit="1" customWidth="1"/>
    <col min="5641" max="5888" width="11.42578125" style="4"/>
    <col min="5889" max="5889" width="59.28515625" style="4" customWidth="1"/>
    <col min="5890" max="5890" width="21.140625" style="4" customWidth="1"/>
    <col min="5891" max="5894" width="11.42578125" style="4"/>
    <col min="5895" max="5895" width="48.85546875" style="4" customWidth="1"/>
    <col min="5896" max="5896" width="11" style="4" bestFit="1" customWidth="1"/>
    <col min="5897" max="6144" width="11.42578125" style="4"/>
    <col min="6145" max="6145" width="59.28515625" style="4" customWidth="1"/>
    <col min="6146" max="6146" width="21.140625" style="4" customWidth="1"/>
    <col min="6147" max="6150" width="11.42578125" style="4"/>
    <col min="6151" max="6151" width="48.85546875" style="4" customWidth="1"/>
    <col min="6152" max="6152" width="11" style="4" bestFit="1" customWidth="1"/>
    <col min="6153" max="6400" width="11.42578125" style="4"/>
    <col min="6401" max="6401" width="59.28515625" style="4" customWidth="1"/>
    <col min="6402" max="6402" width="21.140625" style="4" customWidth="1"/>
    <col min="6403" max="6406" width="11.42578125" style="4"/>
    <col min="6407" max="6407" width="48.85546875" style="4" customWidth="1"/>
    <col min="6408" max="6408" width="11" style="4" bestFit="1" customWidth="1"/>
    <col min="6409" max="6656" width="11.42578125" style="4"/>
    <col min="6657" max="6657" width="59.28515625" style="4" customWidth="1"/>
    <col min="6658" max="6658" width="21.140625" style="4" customWidth="1"/>
    <col min="6659" max="6662" width="11.42578125" style="4"/>
    <col min="6663" max="6663" width="48.85546875" style="4" customWidth="1"/>
    <col min="6664" max="6664" width="11" style="4" bestFit="1" customWidth="1"/>
    <col min="6665" max="6912" width="11.42578125" style="4"/>
    <col min="6913" max="6913" width="59.28515625" style="4" customWidth="1"/>
    <col min="6914" max="6914" width="21.140625" style="4" customWidth="1"/>
    <col min="6915" max="6918" width="11.42578125" style="4"/>
    <col min="6919" max="6919" width="48.85546875" style="4" customWidth="1"/>
    <col min="6920" max="6920" width="11" style="4" bestFit="1" customWidth="1"/>
    <col min="6921" max="7168" width="11.42578125" style="4"/>
    <col min="7169" max="7169" width="59.28515625" style="4" customWidth="1"/>
    <col min="7170" max="7170" width="21.140625" style="4" customWidth="1"/>
    <col min="7171" max="7174" width="11.42578125" style="4"/>
    <col min="7175" max="7175" width="48.85546875" style="4" customWidth="1"/>
    <col min="7176" max="7176" width="11" style="4" bestFit="1" customWidth="1"/>
    <col min="7177" max="7424" width="11.42578125" style="4"/>
    <col min="7425" max="7425" width="59.28515625" style="4" customWidth="1"/>
    <col min="7426" max="7426" width="21.140625" style="4" customWidth="1"/>
    <col min="7427" max="7430" width="11.42578125" style="4"/>
    <col min="7431" max="7431" width="48.85546875" style="4" customWidth="1"/>
    <col min="7432" max="7432" width="11" style="4" bestFit="1" customWidth="1"/>
    <col min="7433" max="7680" width="11.42578125" style="4"/>
    <col min="7681" max="7681" width="59.28515625" style="4" customWidth="1"/>
    <col min="7682" max="7682" width="21.140625" style="4" customWidth="1"/>
    <col min="7683" max="7686" width="11.42578125" style="4"/>
    <col min="7687" max="7687" width="48.85546875" style="4" customWidth="1"/>
    <col min="7688" max="7688" width="11" style="4" bestFit="1" customWidth="1"/>
    <col min="7689" max="7936" width="11.42578125" style="4"/>
    <col min="7937" max="7937" width="59.28515625" style="4" customWidth="1"/>
    <col min="7938" max="7938" width="21.140625" style="4" customWidth="1"/>
    <col min="7939" max="7942" width="11.42578125" style="4"/>
    <col min="7943" max="7943" width="48.85546875" style="4" customWidth="1"/>
    <col min="7944" max="7944" width="11" style="4" bestFit="1" customWidth="1"/>
    <col min="7945" max="8192" width="11.42578125" style="4"/>
    <col min="8193" max="8193" width="59.28515625" style="4" customWidth="1"/>
    <col min="8194" max="8194" width="21.140625" style="4" customWidth="1"/>
    <col min="8195" max="8198" width="11.42578125" style="4"/>
    <col min="8199" max="8199" width="48.85546875" style="4" customWidth="1"/>
    <col min="8200" max="8200" width="11" style="4" bestFit="1" customWidth="1"/>
    <col min="8201" max="8448" width="11.42578125" style="4"/>
    <col min="8449" max="8449" width="59.28515625" style="4" customWidth="1"/>
    <col min="8450" max="8450" width="21.140625" style="4" customWidth="1"/>
    <col min="8451" max="8454" width="11.42578125" style="4"/>
    <col min="8455" max="8455" width="48.85546875" style="4" customWidth="1"/>
    <col min="8456" max="8456" width="11" style="4" bestFit="1" customWidth="1"/>
    <col min="8457" max="8704" width="11.42578125" style="4"/>
    <col min="8705" max="8705" width="59.28515625" style="4" customWidth="1"/>
    <col min="8706" max="8706" width="21.140625" style="4" customWidth="1"/>
    <col min="8707" max="8710" width="11.42578125" style="4"/>
    <col min="8711" max="8711" width="48.85546875" style="4" customWidth="1"/>
    <col min="8712" max="8712" width="11" style="4" bestFit="1" customWidth="1"/>
    <col min="8713" max="8960" width="11.42578125" style="4"/>
    <col min="8961" max="8961" width="59.28515625" style="4" customWidth="1"/>
    <col min="8962" max="8962" width="21.140625" style="4" customWidth="1"/>
    <col min="8963" max="8966" width="11.42578125" style="4"/>
    <col min="8967" max="8967" width="48.85546875" style="4" customWidth="1"/>
    <col min="8968" max="8968" width="11" style="4" bestFit="1" customWidth="1"/>
    <col min="8969" max="9216" width="11.42578125" style="4"/>
    <col min="9217" max="9217" width="59.28515625" style="4" customWidth="1"/>
    <col min="9218" max="9218" width="21.140625" style="4" customWidth="1"/>
    <col min="9219" max="9222" width="11.42578125" style="4"/>
    <col min="9223" max="9223" width="48.85546875" style="4" customWidth="1"/>
    <col min="9224" max="9224" width="11" style="4" bestFit="1" customWidth="1"/>
    <col min="9225" max="9472" width="11.42578125" style="4"/>
    <col min="9473" max="9473" width="59.28515625" style="4" customWidth="1"/>
    <col min="9474" max="9474" width="21.140625" style="4" customWidth="1"/>
    <col min="9475" max="9478" width="11.42578125" style="4"/>
    <col min="9479" max="9479" width="48.85546875" style="4" customWidth="1"/>
    <col min="9480" max="9480" width="11" style="4" bestFit="1" customWidth="1"/>
    <col min="9481" max="9728" width="11.42578125" style="4"/>
    <col min="9729" max="9729" width="59.28515625" style="4" customWidth="1"/>
    <col min="9730" max="9730" width="21.140625" style="4" customWidth="1"/>
    <col min="9731" max="9734" width="11.42578125" style="4"/>
    <col min="9735" max="9735" width="48.85546875" style="4" customWidth="1"/>
    <col min="9736" max="9736" width="11" style="4" bestFit="1" customWidth="1"/>
    <col min="9737" max="9984" width="11.42578125" style="4"/>
    <col min="9985" max="9985" width="59.28515625" style="4" customWidth="1"/>
    <col min="9986" max="9986" width="21.140625" style="4" customWidth="1"/>
    <col min="9987" max="9990" width="11.42578125" style="4"/>
    <col min="9991" max="9991" width="48.85546875" style="4" customWidth="1"/>
    <col min="9992" max="9992" width="11" style="4" bestFit="1" customWidth="1"/>
    <col min="9993" max="10240" width="11.42578125" style="4"/>
    <col min="10241" max="10241" width="59.28515625" style="4" customWidth="1"/>
    <col min="10242" max="10242" width="21.140625" style="4" customWidth="1"/>
    <col min="10243" max="10246" width="11.42578125" style="4"/>
    <col min="10247" max="10247" width="48.85546875" style="4" customWidth="1"/>
    <col min="10248" max="10248" width="11" style="4" bestFit="1" customWidth="1"/>
    <col min="10249" max="10496" width="11.42578125" style="4"/>
    <col min="10497" max="10497" width="59.28515625" style="4" customWidth="1"/>
    <col min="10498" max="10498" width="21.140625" style="4" customWidth="1"/>
    <col min="10499" max="10502" width="11.42578125" style="4"/>
    <col min="10503" max="10503" width="48.85546875" style="4" customWidth="1"/>
    <col min="10504" max="10504" width="11" style="4" bestFit="1" customWidth="1"/>
    <col min="10505" max="10752" width="11.42578125" style="4"/>
    <col min="10753" max="10753" width="59.28515625" style="4" customWidth="1"/>
    <col min="10754" max="10754" width="21.140625" style="4" customWidth="1"/>
    <col min="10755" max="10758" width="11.42578125" style="4"/>
    <col min="10759" max="10759" width="48.85546875" style="4" customWidth="1"/>
    <col min="10760" max="10760" width="11" style="4" bestFit="1" customWidth="1"/>
    <col min="10761" max="11008" width="11.42578125" style="4"/>
    <col min="11009" max="11009" width="59.28515625" style="4" customWidth="1"/>
    <col min="11010" max="11010" width="21.140625" style="4" customWidth="1"/>
    <col min="11011" max="11014" width="11.42578125" style="4"/>
    <col min="11015" max="11015" width="48.85546875" style="4" customWidth="1"/>
    <col min="11016" max="11016" width="11" style="4" bestFit="1" customWidth="1"/>
    <col min="11017" max="11264" width="11.42578125" style="4"/>
    <col min="11265" max="11265" width="59.28515625" style="4" customWidth="1"/>
    <col min="11266" max="11266" width="21.140625" style="4" customWidth="1"/>
    <col min="11267" max="11270" width="11.42578125" style="4"/>
    <col min="11271" max="11271" width="48.85546875" style="4" customWidth="1"/>
    <col min="11272" max="11272" width="11" style="4" bestFit="1" customWidth="1"/>
    <col min="11273" max="11520" width="11.42578125" style="4"/>
    <col min="11521" max="11521" width="59.28515625" style="4" customWidth="1"/>
    <col min="11522" max="11522" width="21.140625" style="4" customWidth="1"/>
    <col min="11523" max="11526" width="11.42578125" style="4"/>
    <col min="11527" max="11527" width="48.85546875" style="4" customWidth="1"/>
    <col min="11528" max="11528" width="11" style="4" bestFit="1" customWidth="1"/>
    <col min="11529" max="11776" width="11.42578125" style="4"/>
    <col min="11777" max="11777" width="59.28515625" style="4" customWidth="1"/>
    <col min="11778" max="11778" width="21.140625" style="4" customWidth="1"/>
    <col min="11779" max="11782" width="11.42578125" style="4"/>
    <col min="11783" max="11783" width="48.85546875" style="4" customWidth="1"/>
    <col min="11784" max="11784" width="11" style="4" bestFit="1" customWidth="1"/>
    <col min="11785" max="12032" width="11.42578125" style="4"/>
    <col min="12033" max="12033" width="59.28515625" style="4" customWidth="1"/>
    <col min="12034" max="12034" width="21.140625" style="4" customWidth="1"/>
    <col min="12035" max="12038" width="11.42578125" style="4"/>
    <col min="12039" max="12039" width="48.85546875" style="4" customWidth="1"/>
    <col min="12040" max="12040" width="11" style="4" bestFit="1" customWidth="1"/>
    <col min="12041" max="12288" width="11.42578125" style="4"/>
    <col min="12289" max="12289" width="59.28515625" style="4" customWidth="1"/>
    <col min="12290" max="12290" width="21.140625" style="4" customWidth="1"/>
    <col min="12291" max="12294" width="11.42578125" style="4"/>
    <col min="12295" max="12295" width="48.85546875" style="4" customWidth="1"/>
    <col min="12296" max="12296" width="11" style="4" bestFit="1" customWidth="1"/>
    <col min="12297" max="12544" width="11.42578125" style="4"/>
    <col min="12545" max="12545" width="59.28515625" style="4" customWidth="1"/>
    <col min="12546" max="12546" width="21.140625" style="4" customWidth="1"/>
    <col min="12547" max="12550" width="11.42578125" style="4"/>
    <col min="12551" max="12551" width="48.85546875" style="4" customWidth="1"/>
    <col min="12552" max="12552" width="11" style="4" bestFit="1" customWidth="1"/>
    <col min="12553" max="12800" width="11.42578125" style="4"/>
    <col min="12801" max="12801" width="59.28515625" style="4" customWidth="1"/>
    <col min="12802" max="12802" width="21.140625" style="4" customWidth="1"/>
    <col min="12803" max="12806" width="11.42578125" style="4"/>
    <col min="12807" max="12807" width="48.85546875" style="4" customWidth="1"/>
    <col min="12808" max="12808" width="11" style="4" bestFit="1" customWidth="1"/>
    <col min="12809" max="13056" width="11.42578125" style="4"/>
    <col min="13057" max="13057" width="59.28515625" style="4" customWidth="1"/>
    <col min="13058" max="13058" width="21.140625" style="4" customWidth="1"/>
    <col min="13059" max="13062" width="11.42578125" style="4"/>
    <col min="13063" max="13063" width="48.85546875" style="4" customWidth="1"/>
    <col min="13064" max="13064" width="11" style="4" bestFit="1" customWidth="1"/>
    <col min="13065" max="13312" width="11.42578125" style="4"/>
    <col min="13313" max="13313" width="59.28515625" style="4" customWidth="1"/>
    <col min="13314" max="13314" width="21.140625" style="4" customWidth="1"/>
    <col min="13315" max="13318" width="11.42578125" style="4"/>
    <col min="13319" max="13319" width="48.85546875" style="4" customWidth="1"/>
    <col min="13320" max="13320" width="11" style="4" bestFit="1" customWidth="1"/>
    <col min="13321" max="13568" width="11.42578125" style="4"/>
    <col min="13569" max="13569" width="59.28515625" style="4" customWidth="1"/>
    <col min="13570" max="13570" width="21.140625" style="4" customWidth="1"/>
    <col min="13571" max="13574" width="11.42578125" style="4"/>
    <col min="13575" max="13575" width="48.85546875" style="4" customWidth="1"/>
    <col min="13576" max="13576" width="11" style="4" bestFit="1" customWidth="1"/>
    <col min="13577" max="13824" width="11.42578125" style="4"/>
    <col min="13825" max="13825" width="59.28515625" style="4" customWidth="1"/>
    <col min="13826" max="13826" width="21.140625" style="4" customWidth="1"/>
    <col min="13827" max="13830" width="11.42578125" style="4"/>
    <col min="13831" max="13831" width="48.85546875" style="4" customWidth="1"/>
    <col min="13832" max="13832" width="11" style="4" bestFit="1" customWidth="1"/>
    <col min="13833" max="14080" width="11.42578125" style="4"/>
    <col min="14081" max="14081" width="59.28515625" style="4" customWidth="1"/>
    <col min="14082" max="14082" width="21.140625" style="4" customWidth="1"/>
    <col min="14083" max="14086" width="11.42578125" style="4"/>
    <col min="14087" max="14087" width="48.85546875" style="4" customWidth="1"/>
    <col min="14088" max="14088" width="11" style="4" bestFit="1" customWidth="1"/>
    <col min="14089" max="14336" width="11.42578125" style="4"/>
    <col min="14337" max="14337" width="59.28515625" style="4" customWidth="1"/>
    <col min="14338" max="14338" width="21.140625" style="4" customWidth="1"/>
    <col min="14339" max="14342" width="11.42578125" style="4"/>
    <col min="14343" max="14343" width="48.85546875" style="4" customWidth="1"/>
    <col min="14344" max="14344" width="11" style="4" bestFit="1" customWidth="1"/>
    <col min="14345" max="14592" width="11.42578125" style="4"/>
    <col min="14593" max="14593" width="59.28515625" style="4" customWidth="1"/>
    <col min="14594" max="14594" width="21.140625" style="4" customWidth="1"/>
    <col min="14595" max="14598" width="11.42578125" style="4"/>
    <col min="14599" max="14599" width="48.85546875" style="4" customWidth="1"/>
    <col min="14600" max="14600" width="11" style="4" bestFit="1" customWidth="1"/>
    <col min="14601" max="14848" width="11.42578125" style="4"/>
    <col min="14849" max="14849" width="59.28515625" style="4" customWidth="1"/>
    <col min="14850" max="14850" width="21.140625" style="4" customWidth="1"/>
    <col min="14851" max="14854" width="11.42578125" style="4"/>
    <col min="14855" max="14855" width="48.85546875" style="4" customWidth="1"/>
    <col min="14856" max="14856" width="11" style="4" bestFit="1" customWidth="1"/>
    <col min="14857" max="15104" width="11.42578125" style="4"/>
    <col min="15105" max="15105" width="59.28515625" style="4" customWidth="1"/>
    <col min="15106" max="15106" width="21.140625" style="4" customWidth="1"/>
    <col min="15107" max="15110" width="11.42578125" style="4"/>
    <col min="15111" max="15111" width="48.85546875" style="4" customWidth="1"/>
    <col min="15112" max="15112" width="11" style="4" bestFit="1" customWidth="1"/>
    <col min="15113" max="15360" width="11.42578125" style="4"/>
    <col min="15361" max="15361" width="59.28515625" style="4" customWidth="1"/>
    <col min="15362" max="15362" width="21.140625" style="4" customWidth="1"/>
    <col min="15363" max="15366" width="11.42578125" style="4"/>
    <col min="15367" max="15367" width="48.85546875" style="4" customWidth="1"/>
    <col min="15368" max="15368" width="11" style="4" bestFit="1" customWidth="1"/>
    <col min="15369" max="15616" width="11.42578125" style="4"/>
    <col min="15617" max="15617" width="59.28515625" style="4" customWidth="1"/>
    <col min="15618" max="15618" width="21.140625" style="4" customWidth="1"/>
    <col min="15619" max="15622" width="11.42578125" style="4"/>
    <col min="15623" max="15623" width="48.85546875" style="4" customWidth="1"/>
    <col min="15624" max="15624" width="11" style="4" bestFit="1" customWidth="1"/>
    <col min="15625" max="15872" width="11.42578125" style="4"/>
    <col min="15873" max="15873" width="59.28515625" style="4" customWidth="1"/>
    <col min="15874" max="15874" width="21.140625" style="4" customWidth="1"/>
    <col min="15875" max="15878" width="11.42578125" style="4"/>
    <col min="15879" max="15879" width="48.85546875" style="4" customWidth="1"/>
    <col min="15880" max="15880" width="11" style="4" bestFit="1" customWidth="1"/>
    <col min="15881" max="16128" width="11.42578125" style="4"/>
    <col min="16129" max="16129" width="59.28515625" style="4" customWidth="1"/>
    <col min="16130" max="16130" width="21.140625" style="4" customWidth="1"/>
    <col min="16131" max="16134" width="11.42578125" style="4"/>
    <col min="16135" max="16135" width="48.85546875" style="4" customWidth="1"/>
    <col min="16136" max="16136" width="11" style="4" bestFit="1" customWidth="1"/>
    <col min="16137" max="16384" width="11.42578125" style="4"/>
  </cols>
  <sheetData>
    <row r="1" spans="1:2" ht="28.5" customHeight="1" x14ac:dyDescent="0.25">
      <c r="A1" s="129" t="s">
        <v>155</v>
      </c>
      <c r="B1" s="130"/>
    </row>
    <row r="2" spans="1:2" x14ac:dyDescent="0.25">
      <c r="A2" s="130" t="s">
        <v>143</v>
      </c>
      <c r="B2" s="130"/>
    </row>
    <row r="3" spans="1:2" x14ac:dyDescent="0.25">
      <c r="A3" s="130" t="s">
        <v>156</v>
      </c>
      <c r="B3" s="130"/>
    </row>
    <row r="5" spans="1:2" ht="20.100000000000001" customHeight="1" x14ac:dyDescent="0.25">
      <c r="A5" s="83" t="s">
        <v>144</v>
      </c>
      <c r="B5" s="83" t="s">
        <v>145</v>
      </c>
    </row>
    <row r="6" spans="1:2" ht="20.100000000000001" customHeight="1" x14ac:dyDescent="0.25">
      <c r="A6" s="30" t="s">
        <v>157</v>
      </c>
      <c r="B6" s="25">
        <v>2085524.3450199999</v>
      </c>
    </row>
    <row r="7" spans="1:2" ht="20.100000000000001" customHeight="1" x14ac:dyDescent="0.25">
      <c r="A7" s="30" t="s">
        <v>158</v>
      </c>
      <c r="B7" s="25">
        <v>1007296.29059</v>
      </c>
    </row>
    <row r="8" spans="1:2" ht="20.100000000000001" customHeight="1" x14ac:dyDescent="0.25">
      <c r="A8" s="30" t="s">
        <v>159</v>
      </c>
      <c r="B8" s="25">
        <v>859004.15785999992</v>
      </c>
    </row>
    <row r="9" spans="1:2" ht="20.100000000000001" customHeight="1" x14ac:dyDescent="0.25">
      <c r="A9" s="30" t="s">
        <v>160</v>
      </c>
      <c r="B9" s="25">
        <v>1967172.3493999999</v>
      </c>
    </row>
    <row r="10" spans="1:2" ht="20.100000000000001" customHeight="1" x14ac:dyDescent="0.25">
      <c r="A10" s="48" t="s">
        <v>152</v>
      </c>
      <c r="B10" s="31">
        <f>SUM(B6:B9)</f>
        <v>5918997.1428699996</v>
      </c>
    </row>
    <row r="11" spans="1:2" x14ac:dyDescent="0.25">
      <c r="B11" s="4"/>
    </row>
    <row r="12" spans="1:2" x14ac:dyDescent="0.25">
      <c r="A12" s="44" t="s">
        <v>153</v>
      </c>
    </row>
    <row r="13" spans="1:2" x14ac:dyDescent="0.25">
      <c r="A13" s="8" t="s">
        <v>161</v>
      </c>
    </row>
    <row r="14" spans="1:2" x14ac:dyDescent="0.25">
      <c r="A14" s="49" t="s">
        <v>162</v>
      </c>
    </row>
    <row r="15" spans="1:2" x14ac:dyDescent="0.25">
      <c r="A15" s="4" t="s">
        <v>163</v>
      </c>
    </row>
    <row r="16" spans="1:2" x14ac:dyDescent="0.25">
      <c r="A16" s="4" t="s">
        <v>164</v>
      </c>
    </row>
    <row r="17" spans="1:1" x14ac:dyDescent="0.25">
      <c r="A17" s="4" t="s">
        <v>165</v>
      </c>
    </row>
    <row r="18" spans="1:1" x14ac:dyDescent="0.25">
      <c r="A18" s="4" t="s">
        <v>15</v>
      </c>
    </row>
    <row r="61" spans="9:18" x14ac:dyDescent="0.25">
      <c r="I61" s="4">
        <v>68048</v>
      </c>
      <c r="Q61" s="4">
        <v>36747</v>
      </c>
      <c r="R61" s="4">
        <v>104795</v>
      </c>
    </row>
    <row r="71" spans="9:18" x14ac:dyDescent="0.25">
      <c r="I71" s="4">
        <v>149634.41099999999</v>
      </c>
      <c r="Q71" s="4">
        <v>149640</v>
      </c>
      <c r="R71" s="4">
        <v>299274.41099999996</v>
      </c>
    </row>
    <row r="176" spans="9:9" x14ac:dyDescent="0.25">
      <c r="I176" s="4">
        <v>104795</v>
      </c>
    </row>
    <row r="186" spans="9:9" x14ac:dyDescent="0.25">
      <c r="I186" s="4">
        <v>299274.41099999996</v>
      </c>
    </row>
  </sheetData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2019</vt:lpstr>
      <vt:lpstr>SALDOS Y MOVIMIENTOS IN 2019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Gabriela</cp:lastModifiedBy>
  <cp:lastPrinted>2019-09-19T21:29:26Z</cp:lastPrinted>
  <dcterms:created xsi:type="dcterms:W3CDTF">2012-03-20T13:11:26Z</dcterms:created>
  <dcterms:modified xsi:type="dcterms:W3CDTF">2020-04-19T01:27:25Z</dcterms:modified>
</cp:coreProperties>
</file>