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70" windowHeight="6030" activeTab="0"/>
  </bookViews>
  <sheets>
    <sheet name="Formulario 1 HABILITANTES - MEF" sheetId="1" r:id="rId1"/>
    <sheet name="Formulario 2 DATOS y SUPUESTOS" sheetId="2" r:id="rId2"/>
    <sheet name="Formulario 3 COSTEO" sheetId="3" r:id="rId3"/>
    <sheet name="Formulario 4 FLUJO" sheetId="4" r:id="rId4"/>
    <sheet name="Formulario 5 EEFF" sheetId="5" r:id="rId5"/>
  </sheets>
  <definedNames>
    <definedName name="_xlfn.IFERROR" hidden="1">#NAME?</definedName>
  </definedNames>
  <calcPr fullCalcOnLoad="1"/>
</workbook>
</file>

<file path=xl/sharedStrings.xml><?xml version="1.0" encoding="utf-8"?>
<sst xmlns="http://schemas.openxmlformats.org/spreadsheetml/2006/main" count="286" uniqueCount="210">
  <si>
    <t>Periodo -3</t>
  </si>
  <si>
    <t>Periodo -2</t>
  </si>
  <si>
    <t>Periodo -1</t>
  </si>
  <si>
    <t>Periodo 1</t>
  </si>
  <si>
    <t>Periodo 2</t>
  </si>
  <si>
    <t>EGRESOS DE CAPITAL</t>
  </si>
  <si>
    <t>13 - TASAS Y CONTRIBUCIONES</t>
  </si>
  <si>
    <t>17 - RENTAS DE INVERSIONES Y MULTAS</t>
  </si>
  <si>
    <t>18 - TRANSFERENCIAS O DONACIONES CORRIENTES</t>
  </si>
  <si>
    <t>19 - OTROS INGRESOS</t>
  </si>
  <si>
    <t>37 - SALDOS DISPONIBLES</t>
  </si>
  <si>
    <t>61 - EGRESOS EN PERSONAL PARA LA PRODUCCION</t>
  </si>
  <si>
    <t>63 - BIENES Y SERVICIOS PARA LA PRODUCCION</t>
  </si>
  <si>
    <t>67 - OTROS EGRESOS DE PRODUCCION</t>
  </si>
  <si>
    <t>71 - EGRESOS EN PERSONAL PARA INVERSION</t>
  </si>
  <si>
    <t>73 - BIENES Y SERVICIOS PARA INVERSION</t>
  </si>
  <si>
    <t>77 - OTROS EGRESOS DE INVERSION</t>
  </si>
  <si>
    <t>84 - EGRESOS DE CAPITAL</t>
  </si>
  <si>
    <t>24 - VENTA DE ACTIVOS NO FINANCIEROS</t>
  </si>
  <si>
    <t>INGRESOS CORRIENTES</t>
  </si>
  <si>
    <t>51 - EGRESOS EN PERSONAL</t>
  </si>
  <si>
    <t>52 - PRESTACIONES A LA SEGURIDAD SOCIAL</t>
  </si>
  <si>
    <t>53 - BIENES Y SERVICIOS DE CONSUMO</t>
  </si>
  <si>
    <t>56 - EGRESOS FINANCIEROS</t>
  </si>
  <si>
    <t>57 - OTROS EGRESOS CORRIENTES</t>
  </si>
  <si>
    <t>58 - TRANSFERENCIAS O DONACIONES CORRIENTES</t>
  </si>
  <si>
    <t>EGRESOS CORRIENTES</t>
  </si>
  <si>
    <t>EGRESOS DE PRODUCCIÓN</t>
  </si>
  <si>
    <t>RESULTADO OPERACIONAL</t>
  </si>
  <si>
    <t>A</t>
  </si>
  <si>
    <t>B</t>
  </si>
  <si>
    <t>C</t>
  </si>
  <si>
    <t>RESULTADO PARA INVERSIÓN</t>
  </si>
  <si>
    <t>INGRESOS DE CAPITAL</t>
  </si>
  <si>
    <t>I</t>
  </si>
  <si>
    <t>J</t>
  </si>
  <si>
    <t>INGRESOS DE FINANCIAMIENTO</t>
  </si>
  <si>
    <t>35 - OTROS PASIVOS EXTERNOS</t>
  </si>
  <si>
    <t>36 - FINANCIAMIENTO PÚBLICO</t>
  </si>
  <si>
    <t>EGRESOS DE INVERSIÓN</t>
  </si>
  <si>
    <t>87 - INVERSIONES FINANCIERAS</t>
  </si>
  <si>
    <t>88 - TRANSFERENCIAS O DONACIONES DE CAPITAL</t>
  </si>
  <si>
    <t>96 - AMORTIZACIÓN DE DEUDA PÚBLICA</t>
  </si>
  <si>
    <t>APLICACIÓN DEL FINANCIAMIENTO</t>
  </si>
  <si>
    <t>97 - PASIVO CIRCULANTE</t>
  </si>
  <si>
    <t>98 - OBLIGACIONES POR VENTAS ANTICIPADAS</t>
  </si>
  <si>
    <t>99 - OTROS PASIVOS</t>
  </si>
  <si>
    <t>H</t>
  </si>
  <si>
    <t>75 - OBRAS PUBLICAS</t>
  </si>
  <si>
    <r>
      <t xml:space="preserve">27 - RECUPERACIÓN DE INVERSIONES </t>
    </r>
    <r>
      <rPr>
        <sz val="11"/>
        <color indexed="9"/>
        <rFont val="Calibri"/>
        <family val="2"/>
      </rPr>
      <t>Y DE RECURSOS PÚBLICOS</t>
    </r>
  </si>
  <si>
    <r>
      <t>14 - VENTAS DE BIENES Y SERVICIOS DE ENTIDADES</t>
    </r>
    <r>
      <rPr>
        <sz val="11"/>
        <color indexed="9"/>
        <rFont val="Calibri"/>
        <family val="2"/>
      </rPr>
      <t xml:space="preserve"> E INGRESOS OPERATIVOS DE EMPRESAS PUBLICAS</t>
    </r>
  </si>
  <si>
    <r>
      <t>78 - TRANSFERENCIAS O DONACIONES</t>
    </r>
    <r>
      <rPr>
        <sz val="11"/>
        <color indexed="9"/>
        <rFont val="Calibri"/>
        <family val="2"/>
      </rPr>
      <t xml:space="preserve"> PARA INVERSION</t>
    </r>
  </si>
  <si>
    <t>11 - IMPUESTOS</t>
  </si>
  <si>
    <t>12 - SEGURIDAD SOCIAL</t>
  </si>
  <si>
    <t>39 - VENTAS ANTICIPADAS DE PETRÓLEO</t>
  </si>
  <si>
    <t>14 - VENTAS DE BIENES Y SERVICIOS DE ENTIDADES</t>
  </si>
  <si>
    <t>No.</t>
  </si>
  <si>
    <t>Habilitante</t>
  </si>
  <si>
    <t>Documento de respaldo</t>
  </si>
  <si>
    <t>Observación</t>
  </si>
  <si>
    <t>Presentación</t>
  </si>
  <si>
    <t>E</t>
  </si>
  <si>
    <t>G</t>
  </si>
  <si>
    <t>Nombre empresa</t>
  </si>
  <si>
    <t>No. de artículos del proyecto</t>
  </si>
  <si>
    <t>Desde</t>
  </si>
  <si>
    <t>Hasta</t>
  </si>
  <si>
    <t>% de artículos con incidencia económica y/o financiera</t>
  </si>
  <si>
    <t>Duración (años)</t>
  </si>
  <si>
    <t>Nómina total de la empresa</t>
  </si>
  <si>
    <t>No. de beneficiarios del proyecto</t>
  </si>
  <si>
    <t>% de cobertura del proyecto en la nómina de la empresa</t>
  </si>
  <si>
    <t>Vigencia del proyecto</t>
  </si>
  <si>
    <t>Asunto</t>
  </si>
  <si>
    <t>No. Trabajador</t>
  </si>
  <si>
    <t>Denominación</t>
  </si>
  <si>
    <t>Grado</t>
  </si>
  <si>
    <t>a = Cantidad base</t>
  </si>
  <si>
    <t>b = Costo, valor unitario o cifra base</t>
  </si>
  <si>
    <t>Artículo 29 Alimentación: USD2,5 para el 2021 por daca día laborado</t>
  </si>
  <si>
    <t>Artículo 29 Alimentación: USD4,00 desde el 2022 por daca día laborado</t>
  </si>
  <si>
    <t>CIFRAS VIGENTES</t>
  </si>
  <si>
    <t>CIFRAS PROYECTADAS</t>
  </si>
  <si>
    <t>1. RMU Vigente</t>
  </si>
  <si>
    <t>2. Beneficios mesuales vigentes</t>
  </si>
  <si>
    <t>A. Incremento RMU proyectado</t>
  </si>
  <si>
    <t>Con Incidencia presupuestaria</t>
  </si>
  <si>
    <r>
      <t xml:space="preserve">No. identificación solicitud </t>
    </r>
    <r>
      <rPr>
        <sz val="8"/>
        <color indexed="8"/>
        <rFont val="Calibri"/>
        <family val="2"/>
      </rPr>
      <t>(de uso exclusivo MEF)</t>
    </r>
  </si>
  <si>
    <r>
      <t xml:space="preserve">Fecha de solicitud </t>
    </r>
    <r>
      <rPr>
        <sz val="8"/>
        <color indexed="8"/>
        <rFont val="Calibri"/>
        <family val="2"/>
      </rPr>
      <t>(de uso exclusivo MEF)</t>
    </r>
  </si>
  <si>
    <r>
      <t xml:space="preserve">Institución remitente </t>
    </r>
    <r>
      <rPr>
        <sz val="8"/>
        <color indexed="8"/>
        <rFont val="Calibri"/>
        <family val="2"/>
      </rPr>
      <t>(de uso exclusivo MEF)</t>
    </r>
  </si>
  <si>
    <t>Registrados (incluyendo disposiciones generales y transitorias)</t>
  </si>
  <si>
    <t>Artículo 26.a Subsidio familiar: 1% del SBU (USD400 para el 2021) por cada hijo menor a 18 años y sin límite de edad con carnet CONADIS</t>
  </si>
  <si>
    <t>Artículo 26.a Subsidio familiar: 1% del SBU (USD425 para el 2022) por cada hijo menor a 18 años y sin límite de edad con carnet CONADIS</t>
  </si>
  <si>
    <t>Artículo 26.a Subsidio familiar: 1% del SBU (USD425 para el 2023) por cada hijo menor a 18 años y sin límite de edad con carnet CONADIS</t>
  </si>
  <si>
    <t>CEDULA</t>
  </si>
  <si>
    <t>APELLIDOS Y NOMBRES</t>
  </si>
  <si>
    <t>c =  a*b
Costo calculado</t>
  </si>
  <si>
    <t>Artículo 20 Incremento sueldos y salarios en USD30 a la RMU</t>
  </si>
  <si>
    <t>Artículo 26.b Subsidio antiguedad: 0,25% de la RMU del 2021, por el número de años laborados desde el 3 de enero del 2017</t>
  </si>
  <si>
    <t>Artículo 26.b Subsidio antiguedad: 0,25% de la RMU del 2022, por el número de años laborados desde el 3 de enero del 2017</t>
  </si>
  <si>
    <t>Artículo 26.b Subsidio antiguedad: 0,25% de la RMU del 2023, por el número de años laborados desde el 3 de enero del 2017</t>
  </si>
  <si>
    <t>% de incremento</t>
  </si>
  <si>
    <r>
      <rPr>
        <b/>
        <sz val="8"/>
        <color indexed="49"/>
        <rFont val="Calibri"/>
        <family val="2"/>
      </rPr>
      <t>4. RMU adicional proyectada</t>
    </r>
    <r>
      <rPr>
        <sz val="8"/>
        <color indexed="49"/>
        <rFont val="Calibri"/>
        <family val="2"/>
      </rPr>
      <t xml:space="preserve">
4 =  A</t>
    </r>
  </si>
  <si>
    <t>Artículo 27 Transporte: USD0,50 por cada día laborado en el 2021</t>
  </si>
  <si>
    <t>Artículo 27 Transporte: USD0,50 por cada día laborado en el 2022</t>
  </si>
  <si>
    <t>Artículo 27 Transporte: USD0,50 por cada día laborado para el 2023</t>
  </si>
  <si>
    <t>Artículo 29 Alimentación: USD4,00 desde el 2023 por daca día laborado</t>
  </si>
  <si>
    <t>B. Beneficio proyectado mensualizado 1</t>
  </si>
  <si>
    <t>B. Beneficio proyectado mensualizado 2</t>
  </si>
  <si>
    <t>B. Beneficio proyectado mensualizado 3</t>
  </si>
  <si>
    <t>B. Beneficio proyectado mensualizado 4</t>
  </si>
  <si>
    <t>B. Beneficio proyectado mensualizado 5</t>
  </si>
  <si>
    <t>B. Beneficio proyectado mensualizado 6</t>
  </si>
  <si>
    <t>B. Beneficio proyectado mensualizado 7</t>
  </si>
  <si>
    <t>B. Beneficio proyectado mensualizado 8</t>
  </si>
  <si>
    <t>B. Beneficio proyectado mensualizado 9</t>
  </si>
  <si>
    <t>B. Beneficio proyectado mensualizado 10</t>
  </si>
  <si>
    <t>B. Beneficio proyectado mensualizado 11</t>
  </si>
  <si>
    <t>B. Beneficio proyectado mensualizado 12</t>
  </si>
  <si>
    <r>
      <rPr>
        <b/>
        <sz val="8"/>
        <color indexed="49"/>
        <rFont val="Calibri"/>
        <family val="2"/>
      </rPr>
      <t>5. RMU proyectada</t>
    </r>
    <r>
      <rPr>
        <sz val="8"/>
        <color indexed="49"/>
        <rFont val="Calibri"/>
        <family val="2"/>
      </rPr>
      <t xml:space="preserve">
5 =  1 + 4</t>
    </r>
  </si>
  <si>
    <t>Costos aproximados del proyecto</t>
  </si>
  <si>
    <r>
      <t xml:space="preserve">7. COSTOS PROYECTADOS TOTALES
</t>
    </r>
    <r>
      <rPr>
        <sz val="8"/>
        <color indexed="49"/>
        <rFont val="Calibri"/>
        <family val="2"/>
      </rPr>
      <t>7 = (5 + 6) * 12</t>
    </r>
  </si>
  <si>
    <r>
      <t xml:space="preserve">3. COSTOS VIGENTES
</t>
    </r>
    <r>
      <rPr>
        <sz val="8"/>
        <color indexed="57"/>
        <rFont val="Calibri"/>
        <family val="2"/>
      </rPr>
      <t>3 = (1 + 2) * 12</t>
    </r>
  </si>
  <si>
    <t>AÑO BASE
Periodo 0
(Año vigente)</t>
  </si>
  <si>
    <t>28 - TRANSFERENCIAS O DONACIONES DE CAPITAL E INVERSION</t>
  </si>
  <si>
    <t>38 - CUENTAS PENDIENTES POR COBRAR</t>
  </si>
  <si>
    <t>RESULTADO FINAL</t>
  </si>
  <si>
    <r>
      <t>28 - TRANSFERENCIAS O DONACIONES DE CAPITAL</t>
    </r>
    <r>
      <rPr>
        <sz val="11"/>
        <color indexed="9"/>
        <rFont val="Calibri"/>
        <family val="2"/>
      </rPr>
      <t xml:space="preserve"> E INVERSION</t>
    </r>
  </si>
  <si>
    <t>D = A-B-C</t>
  </si>
  <si>
    <t>F = D-E</t>
  </si>
  <si>
    <t>K = F+H-I-J</t>
  </si>
  <si>
    <t>GRUPO DE GASTOS</t>
  </si>
  <si>
    <t>GRUPO DE INGRESOS</t>
  </si>
  <si>
    <r>
      <t xml:space="preserve">6. Beneficios mensuales adicionales proyectados
</t>
    </r>
    <r>
      <rPr>
        <sz val="8"/>
        <color indexed="49"/>
        <rFont val="Calibri"/>
        <family val="2"/>
      </rPr>
      <t>6 = 2 +∑ Beneficios</t>
    </r>
  </si>
  <si>
    <t>Supuestos utilizados para la proyección de ingresos que financiarían los costos aproximados del proyecto</t>
  </si>
  <si>
    <t>TOTAL</t>
  </si>
  <si>
    <t>% VARIACIÓN</t>
  </si>
  <si>
    <t xml:space="preserve">
</t>
  </si>
  <si>
    <t>En este sentido, y con el objetivo de continuar con el trámite pertinente, agradezco revisar la información detallada, y en caso de tener alguna duda al respecto, coordinar una reunión de trabajo con el Econ. Gabriel Pazmiño, funcionario de la Dirección Nacional de Empresas Públicas (gpazmino@finanzas.gob.ec).</t>
  </si>
  <si>
    <t>Pérdidas y ganancias (en millones de USD)</t>
  </si>
  <si>
    <t>a</t>
  </si>
  <si>
    <t>Ingresos Operacionales</t>
  </si>
  <si>
    <t>b</t>
  </si>
  <si>
    <t>Costos y Gastos Operacionales</t>
  </si>
  <si>
    <t>c = a - b</t>
  </si>
  <si>
    <t>EBITDA</t>
  </si>
  <si>
    <t>d</t>
  </si>
  <si>
    <t>Depreciaciones y Amortizaciones</t>
  </si>
  <si>
    <t>e = c - d</t>
  </si>
  <si>
    <t>Resultado Operacional</t>
  </si>
  <si>
    <t>f</t>
  </si>
  <si>
    <t>Ingresos No Operacionales</t>
  </si>
  <si>
    <t>g</t>
  </si>
  <si>
    <t>Costos y Gastos No Operacionales</t>
  </si>
  <si>
    <t>h = f - g</t>
  </si>
  <si>
    <t>Resultado No Operacional</t>
  </si>
  <si>
    <t>i = e - h</t>
  </si>
  <si>
    <t>Resultado Neto</t>
  </si>
  <si>
    <t>Balance General (en millones de USD)</t>
  </si>
  <si>
    <t>Activo Corriente</t>
  </si>
  <si>
    <t>Activo no Corriente</t>
  </si>
  <si>
    <t>c = a + b</t>
  </si>
  <si>
    <t>TOTAL ACTIVO</t>
  </si>
  <si>
    <t>Pasivo Corriente</t>
  </si>
  <si>
    <t>e</t>
  </si>
  <si>
    <t>Pasivos No Corriente</t>
  </si>
  <si>
    <t>f = d + e</t>
  </si>
  <si>
    <t>TOTAL PASIVO</t>
  </si>
  <si>
    <t>Capital Público</t>
  </si>
  <si>
    <t>h</t>
  </si>
  <si>
    <t>Resultados Acumulados</t>
  </si>
  <si>
    <t>i</t>
  </si>
  <si>
    <t>Resultados del Ejercicio</t>
  </si>
  <si>
    <t>j</t>
  </si>
  <si>
    <t>Otros resultados</t>
  </si>
  <si>
    <t>k = g + h+ i + j</t>
  </si>
  <si>
    <t>TOTAL PATRIMONIO</t>
  </si>
  <si>
    <t>l = c - f - k</t>
  </si>
  <si>
    <t>ACTIVO = PASIVO + PATRIMONIO</t>
  </si>
  <si>
    <t>AÑO BASE
Periodo 0
(Proyectado al cierre del periodo en curso)</t>
  </si>
  <si>
    <t>20xx</t>
  </si>
  <si>
    <t>No presenta</t>
  </si>
  <si>
    <t>Presenta parcialmente</t>
  </si>
  <si>
    <t>Si presenta o No Aplica</t>
  </si>
  <si>
    <t>Simbología</t>
  </si>
  <si>
    <t xml:space="preserve">
</t>
  </si>
  <si>
    <t>Texto (AUTOMÁTICO)</t>
  </si>
  <si>
    <t>Asunto (AUTOMÁTICO)</t>
  </si>
  <si>
    <t>Respuesta tipo QUIPUX en caso de comunicación de observaciones</t>
  </si>
  <si>
    <t>% DE PRESENTACIÓN DE DOCUMENTOS HABILITANTES</t>
  </si>
  <si>
    <t>Flujo presupuestario (BASE DEVENGADO) y estados financieros, desde los 3 años anteriores a la solicitud, al cierre del año en curso (AÑO BASE), y proyectados durante la vigencia del proyecto de incremento salarial, contrato colectivo y/o acta transaccional, en el formato (Formulario No.4 y 5), y/o herramienta informática establecida para el efecto.</t>
  </si>
  <si>
    <t>Vigentes
(3. COSTOS VIGENTES - Formulario 3)</t>
  </si>
  <si>
    <t>Proyectados
(7. COSTOS PROYECTADOS TOTALES - Formulario 3)</t>
  </si>
  <si>
    <r>
      <rPr>
        <b/>
        <u val="single"/>
        <sz val="11"/>
        <color indexed="8"/>
        <rFont val="Calibri"/>
        <family val="2"/>
      </rPr>
      <t>SUBSECRETARÍA DE RELACIONES FISCALES</t>
    </r>
    <r>
      <rPr>
        <sz val="11"/>
        <color theme="1"/>
        <rFont val="Calibri"/>
        <family val="2"/>
      </rPr>
      <t xml:space="preserve">
</t>
    </r>
    <r>
      <rPr>
        <b/>
        <sz val="10"/>
        <color indexed="8"/>
        <rFont val="Calibri"/>
        <family val="2"/>
      </rPr>
      <t>DIRECCIÓN NACIONAL DE EMPRESAS PÚBLICAS</t>
    </r>
    <r>
      <rPr>
        <sz val="10"/>
        <color indexed="8"/>
        <rFont val="Calibri"/>
        <family val="2"/>
      </rPr>
      <t xml:space="preserve">
</t>
    </r>
    <r>
      <rPr>
        <sz val="9"/>
        <color indexed="8"/>
        <rFont val="Calibri"/>
        <family val="2"/>
      </rPr>
      <t>ANÁLISIS DE  CONTRATO COLECTIVO Y/O ACTA TRANSACCIONAL
Formulario 1: Documentación habilitante - De uso exclusivo del MEF</t>
    </r>
  </si>
  <si>
    <r>
      <rPr>
        <b/>
        <u val="single"/>
        <sz val="11"/>
        <color indexed="8"/>
        <rFont val="Calibri"/>
        <family val="2"/>
      </rPr>
      <t>SUBSECRETARÍA DE RELACIONES FISCALES</t>
    </r>
    <r>
      <rPr>
        <sz val="11"/>
        <color theme="1"/>
        <rFont val="Calibri"/>
        <family val="2"/>
      </rPr>
      <t xml:space="preserve">
</t>
    </r>
    <r>
      <rPr>
        <b/>
        <sz val="10"/>
        <color indexed="8"/>
        <rFont val="Calibri"/>
        <family val="2"/>
      </rPr>
      <t>DIRECCIÓN NACIONAL DE EMPRESAS PÚBLICAS</t>
    </r>
    <r>
      <rPr>
        <sz val="10"/>
        <color indexed="8"/>
        <rFont val="Calibri"/>
        <family val="2"/>
      </rPr>
      <t xml:space="preserve">
</t>
    </r>
    <r>
      <rPr>
        <sz val="9"/>
        <color indexed="8"/>
        <rFont val="Calibri"/>
        <family val="2"/>
      </rPr>
      <t>ANÁLISIS DE CONTRATO COLECTIVO Y/O ACTA TRANSACCIONAL
Formulario No.2: Datos informativos y supuestos</t>
    </r>
  </si>
  <si>
    <r>
      <rPr>
        <b/>
        <u val="single"/>
        <sz val="11"/>
        <color indexed="8"/>
        <rFont val="Calibri"/>
        <family val="2"/>
      </rPr>
      <t>SUBSECRETARÍA DE RELACIONES FISCALES</t>
    </r>
    <r>
      <rPr>
        <sz val="11"/>
        <color theme="1"/>
        <rFont val="Calibri"/>
        <family val="2"/>
      </rPr>
      <t xml:space="preserve">
</t>
    </r>
    <r>
      <rPr>
        <b/>
        <sz val="10"/>
        <color indexed="8"/>
        <rFont val="Calibri"/>
        <family val="2"/>
      </rPr>
      <t>DIRECCIÓN NACIONAL DE EMPRESAS PÚBLICAS</t>
    </r>
    <r>
      <rPr>
        <sz val="10"/>
        <color indexed="8"/>
        <rFont val="Calibri"/>
        <family val="2"/>
      </rPr>
      <t xml:space="preserve">
</t>
    </r>
    <r>
      <rPr>
        <sz val="9"/>
        <color indexed="8"/>
        <rFont val="Calibri"/>
        <family val="2"/>
      </rPr>
      <t>ANÁLISIS DE CONTRATO COLECTIVO Y/O ACTA TRANSACCIONAL
Formulario No.3: Costeo</t>
    </r>
  </si>
  <si>
    <r>
      <rPr>
        <b/>
        <u val="single"/>
        <sz val="11"/>
        <color indexed="8"/>
        <rFont val="Calibri"/>
        <family val="2"/>
      </rPr>
      <t>SUBSECRETARÍA DE RELACIONES FISCALES</t>
    </r>
    <r>
      <rPr>
        <sz val="11"/>
        <color theme="1"/>
        <rFont val="Calibri"/>
        <family val="2"/>
      </rPr>
      <t xml:space="preserve">
</t>
    </r>
    <r>
      <rPr>
        <b/>
        <sz val="10"/>
        <color indexed="8"/>
        <rFont val="Calibri"/>
        <family val="2"/>
      </rPr>
      <t>DIRECCIÓN NACIONAL DE EMPRESAS PÚBLICAS</t>
    </r>
    <r>
      <rPr>
        <sz val="10"/>
        <color indexed="8"/>
        <rFont val="Calibri"/>
        <family val="2"/>
      </rPr>
      <t xml:space="preserve">
</t>
    </r>
    <r>
      <rPr>
        <sz val="9"/>
        <color indexed="8"/>
        <rFont val="Calibri"/>
        <family val="2"/>
      </rPr>
      <t>ANÁLISIS DE CONTRATO COLECTIVO Y/O ACTA TRANSACCIONAL
Formulario 4: Flujo de disponibilidad presupuestaria</t>
    </r>
  </si>
  <si>
    <r>
      <rPr>
        <b/>
        <u val="single"/>
        <sz val="11"/>
        <color indexed="8"/>
        <rFont val="Calibri"/>
        <family val="2"/>
      </rPr>
      <t>SUBSECRETARÍA DE RELACIONES FISCALES</t>
    </r>
    <r>
      <rPr>
        <sz val="11"/>
        <color theme="1"/>
        <rFont val="Calibri"/>
        <family val="2"/>
      </rPr>
      <t xml:space="preserve">
</t>
    </r>
    <r>
      <rPr>
        <b/>
        <sz val="10"/>
        <color indexed="8"/>
        <rFont val="Calibri"/>
        <family val="2"/>
      </rPr>
      <t>DIRECCIÓN NACIONAL DE EMPRESAS PÚBLICAS</t>
    </r>
    <r>
      <rPr>
        <sz val="10"/>
        <color indexed="8"/>
        <rFont val="Calibri"/>
        <family val="2"/>
      </rPr>
      <t xml:space="preserve">
ANÁLISIS DE CONTRATO COLECTIVO Y/O ACTA TRANSACCIONAL
</t>
    </r>
    <r>
      <rPr>
        <sz val="9"/>
        <color indexed="8"/>
        <rFont val="Calibri"/>
        <family val="2"/>
      </rPr>
      <t>Formulario 5: Estados Financieros</t>
    </r>
  </si>
  <si>
    <t>Responsable de presentación</t>
  </si>
  <si>
    <t>Solicitud de dictamen de disponibilidad presupuestaria, al respecto de las potenciales obligaciones de la EP, producto del proyecto de contrato colectivo y/o acta transaccional, remitida por el ente rector del trabajo, y en la cual debe anexarse el resto de información habilitante</t>
  </si>
  <si>
    <t>MDT</t>
  </si>
  <si>
    <t>Pronunciamiento del ente rector del trabajo, al respecto de la pertinencia de suscripción del proyecto de contrato colectivo y/o acta transaccional, señalando que el mismo y los beneficios acordados, se encuentran conforme a la última versión negociada, y cumple con todos los requerimientos legales de acuerdo a la legislación vigente, particularmente, los relacionados a los Mandatos Constituyentes No. 2, 4 y 8, los Decretos Ejecutivos No. 1701 y 225 que reglamentan el Mandato 8; así como el Acuerdo Ministerial No. MDT-2015-0054 de 18 de marzo de 2015</t>
  </si>
  <si>
    <t>Última versión del proyecto de contrato colectivo y/o acta transaccional, suscrita por el Director Jurídico de la empresa pública y el Secretario del Comité Central de Sindicato</t>
  </si>
  <si>
    <t>EMPRESA</t>
  </si>
  <si>
    <t>Datos informativos y detalle de los supuestos utilizados, para las proyecciones realizadas (Formulario No.2), así como el costeo de las potenciales obligaciones económicas y/o financieras que generarían afectación presupuestaria cuantificable (Formulario No.3), producto del proyecto de contrato colectivo y/o acta transaccional</t>
  </si>
  <si>
    <t xml:space="preserve">Certificación Presupuestaria (actualizada y debidamente suscrita por el responsable del área financiera de la EP), en la que se detalle:
1. Que los costos y beneficios (vigentes y retroactivos), que constan en el proyecto, se encuentran considerados dentro del presupuesto institucional del ejercicio fiscal vigente, señalando los respectivos ítems de registro, conforme los conceptos del clasificador presupuestario del sector público no financiero (vigente).
2. Que las fuentes de financiamiento, corresponden a ingresos permanentes.
3. Que la empresa no va a requerir la asignación de recursos fiscales desde el PGE, durante la vigencia del proyecto; para el caso de las EP de la Función Ejecutiva, la certificación debe indicar, que el proyecto, no modifica la asignación vigente de recursos desde el PGE (en los casos que aplique), y/o el techo presupuestario autorizado por esta Cartera de Estado en los grupos de gasto de personal; así como lo acordado en el convenio de excedentes.
4. Que la empresa no haya incurrido en pagos relacionados con los beneficios pactados del proyecto.
</t>
  </si>
  <si>
    <t>Información financiera de la EP, registrada y cerrada en el módulo de consolidación del ESIGEF y actualizada hasta dos meses inmediatos anteriores, a la fecha de solicitud de dictamen (en los casos que apliquen)</t>
  </si>
  <si>
    <t>Resolución de Directorio o su delegado mediante la cual, dicho cuerpo colegiado, apruebe la fijación de remuneraciones y montos máximos para la suscripción de contratos colectivos, actas transaccionales y contratos individuales de trabajo, en la que debe constar el periodo de vigencia de los montos establecidos, denominación y remuneración máxima por cada puesto de trabajo, conforme lo establece el Acuerdo Ministerial No. MDT-2019-319 de 13 de noviembre de 2019, emitido por el ente rector en materia laboral</t>
  </si>
  <si>
    <t>Distribución anual de los costos del proyecto (7. COSTOS PROYECTADOS TOTALES - Formulario 3)</t>
  </si>
  <si>
    <t>Estados financieros debidamente auditados hasta máximo 2 periodos anteriores al ejercicio fiscal vigente, sin salvedades (aplica para las empresas públicas de la Función Ejecutiva)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</si>
</sst>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65">
    <font>
      <sz val="11"/>
      <color theme="1"/>
      <name val="Calibri"/>
      <family val="2"/>
    </font>
    <font>
      <sz val="11"/>
      <color indexed="8"/>
      <name val="Calibri"/>
      <family val="2"/>
    </font>
    <font>
      <b/>
      <sz val="10"/>
      <color indexed="8"/>
      <name val="Calibri"/>
      <family val="2"/>
    </font>
    <font>
      <sz val="11"/>
      <color indexed="9"/>
      <name val="Calibri"/>
      <family val="2"/>
    </font>
    <font>
      <sz val="10"/>
      <color indexed="8"/>
      <name val="Calibri"/>
      <family val="2"/>
    </font>
    <font>
      <sz val="8"/>
      <color indexed="8"/>
      <name val="Calibri"/>
      <family val="2"/>
    </font>
    <font>
      <sz val="9"/>
      <color indexed="8"/>
      <name val="Calibri"/>
      <family val="2"/>
    </font>
    <font>
      <b/>
      <u val="single"/>
      <sz val="11"/>
      <color indexed="8"/>
      <name val="Calibri"/>
      <family val="2"/>
    </font>
    <font>
      <sz val="8"/>
      <color indexed="49"/>
      <name val="Calibri"/>
      <family val="2"/>
    </font>
    <font>
      <b/>
      <sz val="8"/>
      <color indexed="49"/>
      <name val="Calibri"/>
      <family val="2"/>
    </font>
    <font>
      <sz val="8"/>
      <color indexed="57"/>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2"/>
      <color indexed="8"/>
      <name val="Calibri"/>
      <family val="2"/>
    </font>
    <font>
      <b/>
      <sz val="12"/>
      <color indexed="8"/>
      <name val="Calibri"/>
      <family val="2"/>
    </font>
    <font>
      <b/>
      <sz val="8"/>
      <color indexed="8"/>
      <name val="Calibri"/>
      <family val="2"/>
    </font>
    <font>
      <b/>
      <sz val="8"/>
      <color indexed="57"/>
      <name val="Calibri"/>
      <family val="2"/>
    </font>
    <font>
      <sz val="8"/>
      <name val="Calibri"/>
      <family val="2"/>
    </font>
    <font>
      <b/>
      <sz val="14"/>
      <color indexed="8"/>
      <name val="Calibri"/>
      <family val="2"/>
    </font>
    <font>
      <b/>
      <sz val="10"/>
      <color indexed="49"/>
      <name val="Calibri"/>
      <family val="2"/>
    </font>
    <font>
      <b/>
      <sz val="12"/>
      <color indexed="49"/>
      <name val="Calibri"/>
      <family val="2"/>
    </font>
    <font>
      <sz val="9"/>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Calibri"/>
      <family val="2"/>
    </font>
    <font>
      <sz val="12"/>
      <color theme="1"/>
      <name val="Calibri"/>
      <family val="2"/>
    </font>
    <font>
      <b/>
      <sz val="12"/>
      <color theme="1"/>
      <name val="Calibri"/>
      <family val="2"/>
    </font>
    <font>
      <sz val="10"/>
      <color theme="1"/>
      <name val="Calibri"/>
      <family val="2"/>
    </font>
    <font>
      <sz val="8"/>
      <color theme="4"/>
      <name val="Calibri"/>
      <family val="2"/>
    </font>
    <font>
      <sz val="8"/>
      <color theme="9"/>
      <name val="Calibri"/>
      <family val="2"/>
    </font>
    <font>
      <b/>
      <sz val="8"/>
      <color theme="1"/>
      <name val="Calibri"/>
      <family val="2"/>
    </font>
    <font>
      <b/>
      <sz val="8"/>
      <color theme="9"/>
      <name val="Calibri"/>
      <family val="2"/>
    </font>
    <font>
      <b/>
      <sz val="8"/>
      <color theme="4"/>
      <name val="Calibri"/>
      <family val="2"/>
    </font>
    <font>
      <b/>
      <sz val="14"/>
      <color theme="1"/>
      <name val="Calibri"/>
      <family val="2"/>
    </font>
    <font>
      <b/>
      <sz val="10"/>
      <color theme="4"/>
      <name val="Calibri"/>
      <family val="2"/>
    </font>
    <font>
      <b/>
      <sz val="12"/>
      <color theme="4"/>
      <name val="Calibri"/>
      <family val="2"/>
    </font>
    <font>
      <b/>
      <sz val="10"/>
      <color theme="1"/>
      <name val="Calibri"/>
      <family val="2"/>
    </font>
    <font>
      <sz val="9"/>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lightDown">
        <fgColor theme="4" tint="0.799979984760284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theme="9"/>
      </left>
      <right style="thin">
        <color theme="9"/>
      </right>
      <top style="thin">
        <color theme="9"/>
      </top>
      <bottom style="thin">
        <color theme="9"/>
      </bottom>
    </border>
    <border>
      <left style="thin">
        <color theme="4"/>
      </left>
      <right style="thin">
        <color theme="4"/>
      </right>
      <top style="thin">
        <color theme="4"/>
      </top>
      <bottom style="thin">
        <color theme="4"/>
      </bottom>
    </border>
    <border>
      <left/>
      <right style="thin">
        <color theme="4"/>
      </right>
      <top style="thin">
        <color theme="4"/>
      </top>
      <bottom style="thin">
        <color theme="4"/>
      </bottom>
    </border>
    <border>
      <left style="thin">
        <color theme="4"/>
      </left>
      <right/>
      <top style="thin">
        <color theme="4"/>
      </top>
      <bottom style="thin">
        <color theme="4"/>
      </bottom>
    </border>
    <border>
      <left/>
      <right/>
      <top style="thin"/>
      <bottom style="thin"/>
    </border>
    <border>
      <left/>
      <right style="thin"/>
      <top style="thin"/>
      <bottom style="thin"/>
    </border>
    <border>
      <left style="thin"/>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4"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cellStyleXfs>
  <cellXfs count="141">
    <xf numFmtId="0" fontId="0" fillId="0" borderId="0" xfId="0" applyFont="1" applyAlignment="1">
      <alignment/>
    </xf>
    <xf numFmtId="0" fontId="0" fillId="0" borderId="0" xfId="0" applyAlignment="1">
      <alignment horizontal="center"/>
    </xf>
    <xf numFmtId="0" fontId="0" fillId="0" borderId="0" xfId="0" applyAlignment="1">
      <alignment horizontal="left"/>
    </xf>
    <xf numFmtId="44" fontId="0" fillId="0" borderId="0" xfId="49" applyFont="1" applyAlignment="1">
      <alignment/>
    </xf>
    <xf numFmtId="0" fontId="50" fillId="0" borderId="0" xfId="0" applyFont="1" applyAlignment="1">
      <alignment horizontal="center"/>
    </xf>
    <xf numFmtId="0" fontId="50" fillId="0" borderId="0" xfId="0" applyFont="1" applyAlignment="1">
      <alignment/>
    </xf>
    <xf numFmtId="0" fontId="51" fillId="0" borderId="0" xfId="0" applyFont="1" applyAlignment="1">
      <alignment horizontal="center"/>
    </xf>
    <xf numFmtId="0" fontId="0" fillId="0" borderId="0" xfId="0" applyAlignment="1">
      <alignment/>
    </xf>
    <xf numFmtId="0" fontId="0" fillId="0" borderId="0" xfId="0" applyBorder="1" applyAlignment="1">
      <alignment/>
    </xf>
    <xf numFmtId="0" fontId="0" fillId="0" borderId="0" xfId="0" applyAlignment="1">
      <alignment vertical="center" wrapText="1"/>
    </xf>
    <xf numFmtId="0" fontId="0" fillId="0" borderId="0" xfId="0" applyFont="1" applyAlignment="1">
      <alignment vertical="center" wrapText="1"/>
    </xf>
    <xf numFmtId="0" fontId="0" fillId="0" borderId="10" xfId="0" applyBorder="1" applyAlignment="1">
      <alignment horizontal="center" vertical="center"/>
    </xf>
    <xf numFmtId="0" fontId="0" fillId="0" borderId="0" xfId="0" applyFont="1" applyAlignment="1">
      <alignment wrapText="1"/>
    </xf>
    <xf numFmtId="0" fontId="50" fillId="0" borderId="10" xfId="0" applyFont="1" applyBorder="1" applyAlignment="1">
      <alignment horizontal="center" vertical="center"/>
    </xf>
    <xf numFmtId="0" fontId="52" fillId="0" borderId="0" xfId="0" applyFont="1" applyAlignment="1">
      <alignment/>
    </xf>
    <xf numFmtId="0" fontId="53" fillId="0" borderId="0" xfId="0" applyFont="1" applyAlignment="1">
      <alignment horizontal="center"/>
    </xf>
    <xf numFmtId="0" fontId="53" fillId="0" borderId="0" xfId="0" applyFont="1" applyAlignment="1">
      <alignment/>
    </xf>
    <xf numFmtId="44" fontId="52" fillId="0" borderId="0" xfId="49" applyFont="1" applyAlignment="1">
      <alignment/>
    </xf>
    <xf numFmtId="0" fontId="54" fillId="0" borderId="10" xfId="0" applyFont="1" applyBorder="1" applyAlignment="1">
      <alignment horizontal="center" vertical="center" wrapText="1"/>
    </xf>
    <xf numFmtId="0" fontId="54" fillId="0" borderId="10" xfId="0" applyFont="1" applyBorder="1" applyAlignment="1">
      <alignment horizontal="center" vertical="center"/>
    </xf>
    <xf numFmtId="0" fontId="54" fillId="0" borderId="10" xfId="0" applyFont="1" applyBorder="1" applyAlignment="1">
      <alignment vertical="center" wrapText="1"/>
    </xf>
    <xf numFmtId="0" fontId="0" fillId="0" borderId="0" xfId="0" applyFont="1" applyAlignment="1">
      <alignment horizontal="right" wrapText="1"/>
    </xf>
    <xf numFmtId="0" fontId="54" fillId="0" borderId="10" xfId="0" applyFont="1" applyBorder="1" applyAlignment="1">
      <alignment horizontal="center" vertical="center" wrapText="1"/>
    </xf>
    <xf numFmtId="0" fontId="51" fillId="0" borderId="0" xfId="0" applyFont="1" applyAlignment="1">
      <alignment/>
    </xf>
    <xf numFmtId="0" fontId="51" fillId="0" borderId="0" xfId="0" applyFont="1" applyAlignment="1">
      <alignment horizontal="left"/>
    </xf>
    <xf numFmtId="44" fontId="51" fillId="0" borderId="0" xfId="49" applyFont="1" applyAlignment="1">
      <alignment/>
    </xf>
    <xf numFmtId="44" fontId="55" fillId="0" borderId="0" xfId="49" applyFont="1" applyAlignment="1">
      <alignment/>
    </xf>
    <xf numFmtId="44" fontId="56" fillId="0" borderId="0" xfId="49" applyFont="1" applyAlignment="1">
      <alignment/>
    </xf>
    <xf numFmtId="44" fontId="55" fillId="0" borderId="0" xfId="0" applyNumberFormat="1" applyFont="1" applyAlignment="1">
      <alignment horizontal="left"/>
    </xf>
    <xf numFmtId="0" fontId="57" fillId="0" borderId="10" xfId="0" applyFont="1" applyBorder="1" applyAlignment="1">
      <alignment horizontal="center" vertical="center"/>
    </xf>
    <xf numFmtId="14" fontId="57" fillId="0" borderId="10" xfId="0" applyNumberFormat="1" applyFont="1" applyBorder="1" applyAlignment="1">
      <alignment horizontal="center" vertical="center"/>
    </xf>
    <xf numFmtId="14" fontId="51" fillId="0" borderId="10" xfId="0" applyNumberFormat="1" applyFont="1" applyBorder="1" applyAlignment="1">
      <alignment horizontal="center" vertical="center"/>
    </xf>
    <xf numFmtId="1" fontId="55" fillId="0" borderId="10" xfId="0" applyNumberFormat="1" applyFont="1" applyBorder="1" applyAlignment="1">
      <alignment horizontal="center" vertical="center"/>
    </xf>
    <xf numFmtId="14" fontId="57" fillId="0" borderId="10" xfId="0" applyNumberFormat="1" applyFont="1" applyBorder="1" applyAlignment="1">
      <alignment horizontal="center" vertical="center" wrapText="1"/>
    </xf>
    <xf numFmtId="0" fontId="51" fillId="0" borderId="10" xfId="0" applyFont="1" applyBorder="1" applyAlignment="1">
      <alignment horizontal="center" vertical="center"/>
    </xf>
    <xf numFmtId="9" fontId="55" fillId="0" borderId="10" xfId="55" applyFont="1" applyBorder="1" applyAlignment="1">
      <alignment horizontal="center" vertical="center"/>
    </xf>
    <xf numFmtId="44" fontId="51" fillId="0" borderId="0" xfId="49" applyFont="1" applyAlignment="1">
      <alignment horizontal="left"/>
    </xf>
    <xf numFmtId="49" fontId="51" fillId="0" borderId="0" xfId="0" applyNumberFormat="1" applyFont="1" applyAlignment="1" quotePrefix="1">
      <alignment horizontal="center"/>
    </xf>
    <xf numFmtId="49" fontId="51" fillId="0" borderId="0" xfId="0" applyNumberFormat="1" applyFont="1" applyAlignment="1">
      <alignment horizontal="center"/>
    </xf>
    <xf numFmtId="0" fontId="51" fillId="0" borderId="0" xfId="0" applyFont="1" applyAlignment="1">
      <alignment/>
    </xf>
    <xf numFmtId="0" fontId="57" fillId="0" borderId="10" xfId="0" applyFont="1" applyBorder="1" applyAlignment="1">
      <alignment horizontal="center" vertical="center" wrapText="1"/>
    </xf>
    <xf numFmtId="14" fontId="57" fillId="0" borderId="10" xfId="0" applyNumberFormat="1" applyFont="1" applyBorder="1" applyAlignment="1">
      <alignment horizontal="center" vertical="center" wrapText="1"/>
    </xf>
    <xf numFmtId="0" fontId="57" fillId="0" borderId="11" xfId="0" applyFont="1" applyBorder="1" applyAlignment="1">
      <alignment horizontal="center" vertical="center" wrapText="1"/>
    </xf>
    <xf numFmtId="0" fontId="58" fillId="0" borderId="11" xfId="0" applyFont="1" applyBorder="1" applyAlignment="1">
      <alignment horizontal="center" vertical="center" wrapText="1"/>
    </xf>
    <xf numFmtId="44" fontId="58" fillId="0" borderId="11" xfId="49" applyFont="1" applyBorder="1" applyAlignment="1">
      <alignment vertical="center" wrapText="1"/>
    </xf>
    <xf numFmtId="0" fontId="55" fillId="0" borderId="12" xfId="0" applyFont="1" applyBorder="1" applyAlignment="1">
      <alignment horizontal="center" vertical="center" wrapText="1"/>
    </xf>
    <xf numFmtId="0" fontId="59" fillId="0" borderId="12" xfId="0" applyFont="1" applyBorder="1" applyAlignment="1">
      <alignment horizontal="center" vertical="center" wrapText="1"/>
    </xf>
    <xf numFmtId="44" fontId="59" fillId="0" borderId="12" xfId="49" applyFont="1" applyBorder="1" applyAlignment="1">
      <alignment vertical="center" wrapText="1"/>
    </xf>
    <xf numFmtId="0" fontId="55" fillId="0" borderId="13" xfId="0" applyFont="1" applyBorder="1" applyAlignment="1">
      <alignment horizontal="center" vertical="center" wrapText="1"/>
    </xf>
    <xf numFmtId="44" fontId="59" fillId="0" borderId="13" xfId="49" applyFont="1" applyBorder="1" applyAlignment="1">
      <alignment vertical="center" wrapText="1"/>
    </xf>
    <xf numFmtId="0" fontId="59" fillId="0" borderId="14" xfId="0" applyFont="1" applyBorder="1" applyAlignment="1">
      <alignment horizontal="center" vertical="center" wrapText="1"/>
    </xf>
    <xf numFmtId="44" fontId="59" fillId="0" borderId="14" xfId="49" applyFont="1" applyBorder="1" applyAlignment="1">
      <alignment vertical="center" wrapText="1"/>
    </xf>
    <xf numFmtId="0" fontId="59" fillId="0" borderId="10" xfId="0" applyFont="1" applyBorder="1" applyAlignment="1">
      <alignment horizontal="center" vertical="center" wrapText="1"/>
    </xf>
    <xf numFmtId="0" fontId="0" fillId="0" borderId="0" xfId="0" applyFont="1" applyAlignment="1">
      <alignment horizontal="right" wrapText="1"/>
    </xf>
    <xf numFmtId="14" fontId="57" fillId="0" borderId="10" xfId="0" applyNumberFormat="1" applyFont="1" applyBorder="1" applyAlignment="1">
      <alignment horizontal="center" vertical="center" wrapText="1"/>
    </xf>
    <xf numFmtId="0" fontId="50" fillId="0" borderId="0" xfId="0" applyFont="1" applyAlignment="1">
      <alignment horizontal="center" vertical="center"/>
    </xf>
    <xf numFmtId="0" fontId="54" fillId="0" borderId="10" xfId="0" applyFont="1" applyBorder="1" applyAlignment="1">
      <alignment horizontal="center" vertical="center" wrapText="1"/>
    </xf>
    <xf numFmtId="44" fontId="30" fillId="0" borderId="10" xfId="49" applyFont="1" applyBorder="1" applyAlignment="1">
      <alignment horizontal="center" vertical="center"/>
    </xf>
    <xf numFmtId="0" fontId="0" fillId="0" borderId="0" xfId="0" applyAlignment="1">
      <alignment/>
    </xf>
    <xf numFmtId="0" fontId="50" fillId="2" borderId="0" xfId="0" applyFont="1" applyFill="1" applyAlignment="1">
      <alignment horizontal="center"/>
    </xf>
    <xf numFmtId="0" fontId="50" fillId="2" borderId="0" xfId="0" applyFont="1" applyFill="1" applyAlignment="1">
      <alignment/>
    </xf>
    <xf numFmtId="44" fontId="50" fillId="2" borderId="0" xfId="49" applyFont="1" applyFill="1" applyAlignment="1">
      <alignment/>
    </xf>
    <xf numFmtId="0" fontId="51" fillId="0" borderId="10" xfId="0" applyFont="1" applyBorder="1" applyAlignment="1">
      <alignment vertical="center" wrapText="1"/>
    </xf>
    <xf numFmtId="0" fontId="50" fillId="0" borderId="0" xfId="0" applyFont="1" applyBorder="1" applyAlignment="1">
      <alignment horizontal="center" vertical="center"/>
    </xf>
    <xf numFmtId="0" fontId="50" fillId="0" borderId="0" xfId="0" applyFont="1" applyBorder="1" applyAlignment="1">
      <alignment horizontal="center"/>
    </xf>
    <xf numFmtId="0" fontId="0" fillId="0" borderId="0" xfId="0" applyFont="1" applyAlignment="1">
      <alignment/>
    </xf>
    <xf numFmtId="0" fontId="0" fillId="0" borderId="0" xfId="0" applyFont="1" applyBorder="1" applyAlignment="1">
      <alignment/>
    </xf>
    <xf numFmtId="44" fontId="0" fillId="0" borderId="0" xfId="49" applyFont="1" applyBorder="1" applyAlignment="1">
      <alignment/>
    </xf>
    <xf numFmtId="44" fontId="50" fillId="2" borderId="0" xfId="49" applyFont="1" applyFill="1" applyBorder="1" applyAlignment="1">
      <alignment/>
    </xf>
    <xf numFmtId="44" fontId="50" fillId="2" borderId="0" xfId="0" applyNumberFormat="1" applyFont="1" applyFill="1" applyAlignment="1">
      <alignment/>
    </xf>
    <xf numFmtId="0" fontId="0" fillId="0" borderId="15" xfId="0" applyBorder="1" applyAlignment="1">
      <alignment/>
    </xf>
    <xf numFmtId="0" fontId="0" fillId="0" borderId="16" xfId="0" applyBorder="1" applyAlignment="1">
      <alignment/>
    </xf>
    <xf numFmtId="0" fontId="50" fillId="0" borderId="17" xfId="0" applyFont="1" applyBorder="1" applyAlignment="1">
      <alignment/>
    </xf>
    <xf numFmtId="44" fontId="55" fillId="0" borderId="10" xfId="49" applyFont="1" applyBorder="1" applyAlignment="1">
      <alignment horizontal="center" vertical="center"/>
    </xf>
    <xf numFmtId="44" fontId="56" fillId="0" borderId="10" xfId="49" applyFont="1" applyBorder="1" applyAlignment="1">
      <alignment horizontal="center" vertical="center"/>
    </xf>
    <xf numFmtId="44" fontId="51" fillId="0" borderId="10" xfId="49" applyFont="1" applyBorder="1" applyAlignment="1">
      <alignment horizontal="center" vertical="center" wrapText="1"/>
    </xf>
    <xf numFmtId="0" fontId="59" fillId="0" borderId="10" xfId="0" applyFont="1" applyBorder="1" applyAlignment="1">
      <alignment vertical="center" wrapText="1"/>
    </xf>
    <xf numFmtId="44" fontId="59" fillId="0" borderId="10" xfId="49" applyFont="1" applyBorder="1" applyAlignment="1">
      <alignment horizontal="center" vertical="center"/>
    </xf>
    <xf numFmtId="0" fontId="51" fillId="0" borderId="0" xfId="0" applyFont="1" applyBorder="1" applyAlignment="1">
      <alignment horizontal="left" vertical="center" wrapText="1"/>
    </xf>
    <xf numFmtId="14" fontId="57" fillId="0" borderId="0" xfId="0" applyNumberFormat="1" applyFont="1" applyBorder="1" applyAlignment="1">
      <alignment horizontal="center" vertical="center"/>
    </xf>
    <xf numFmtId="1" fontId="55" fillId="0" borderId="0" xfId="0" applyNumberFormat="1" applyFont="1" applyBorder="1" applyAlignment="1">
      <alignment horizontal="center" vertical="center"/>
    </xf>
    <xf numFmtId="14" fontId="57" fillId="0" borderId="0" xfId="0" applyNumberFormat="1" applyFont="1" applyBorder="1" applyAlignment="1">
      <alignment horizontal="center" vertical="center" wrapText="1"/>
    </xf>
    <xf numFmtId="9" fontId="55" fillId="0" borderId="0" xfId="55" applyFont="1" applyBorder="1" applyAlignment="1">
      <alignment horizontal="center" vertical="center"/>
    </xf>
    <xf numFmtId="44" fontId="30" fillId="0" borderId="0" xfId="49" applyFont="1" applyBorder="1" applyAlignment="1">
      <alignment horizontal="center" vertical="center"/>
    </xf>
    <xf numFmtId="44" fontId="55" fillId="0" borderId="10" xfId="49" applyFont="1" applyBorder="1" applyAlignment="1">
      <alignment horizontal="center" vertical="center" wrapText="1"/>
    </xf>
    <xf numFmtId="9" fontId="60" fillId="0" borderId="10" xfId="55" applyNumberFormat="1" applyFont="1" applyBorder="1" applyAlignment="1">
      <alignment horizontal="center" vertical="center"/>
    </xf>
    <xf numFmtId="0" fontId="50" fillId="0" borderId="0" xfId="0" applyFont="1" applyAlignment="1">
      <alignment horizontal="center" vertical="center"/>
    </xf>
    <xf numFmtId="0" fontId="54" fillId="0" borderId="10" xfId="0" applyFont="1" applyBorder="1" applyAlignment="1">
      <alignment horizontal="center" vertical="center" wrapText="1"/>
    </xf>
    <xf numFmtId="0" fontId="0" fillId="0" borderId="0" xfId="0" applyAlignment="1">
      <alignment vertical="center"/>
    </xf>
    <xf numFmtId="0" fontId="54" fillId="0" borderId="0" xfId="0" applyFont="1" applyAlignment="1">
      <alignment/>
    </xf>
    <xf numFmtId="0" fontId="54" fillId="0" borderId="0" xfId="0" applyFont="1" applyAlignment="1">
      <alignment horizontal="center"/>
    </xf>
    <xf numFmtId="44" fontId="52" fillId="0" borderId="0" xfId="49" applyFont="1" applyBorder="1" applyAlignment="1">
      <alignment/>
    </xf>
    <xf numFmtId="2" fontId="54" fillId="0" borderId="0" xfId="0" applyNumberFormat="1" applyFont="1" applyAlignment="1">
      <alignment/>
    </xf>
    <xf numFmtId="0" fontId="61" fillId="0" borderId="0" xfId="0" applyFont="1" applyAlignment="1">
      <alignment horizontal="center"/>
    </xf>
    <xf numFmtId="0" fontId="62" fillId="0" borderId="0" xfId="0" applyFont="1" applyAlignment="1">
      <alignment/>
    </xf>
    <xf numFmtId="44" fontId="62" fillId="0" borderId="0" xfId="49" applyFont="1" applyBorder="1" applyAlignment="1">
      <alignment/>
    </xf>
    <xf numFmtId="44" fontId="62" fillId="0" borderId="0" xfId="49" applyFont="1" applyAlignment="1">
      <alignment/>
    </xf>
    <xf numFmtId="0" fontId="61" fillId="0" borderId="0" xfId="0" applyFont="1" applyAlignment="1">
      <alignment horizontal="center" vertical="center"/>
    </xf>
    <xf numFmtId="44" fontId="62" fillId="0" borderId="0" xfId="49" applyNumberFormat="1" applyFont="1" applyAlignment="1">
      <alignment/>
    </xf>
    <xf numFmtId="0" fontId="63" fillId="0" borderId="0" xfId="0" applyFont="1" applyAlignment="1">
      <alignment horizontal="center" vertical="center" wrapText="1"/>
    </xf>
    <xf numFmtId="0" fontId="54" fillId="0" borderId="10" xfId="0" applyFont="1" applyFill="1" applyBorder="1" applyAlignment="1">
      <alignment vertical="center" wrapText="1"/>
    </xf>
    <xf numFmtId="0" fontId="50" fillId="0" borderId="10" xfId="0" applyFont="1" applyBorder="1" applyAlignment="1">
      <alignment vertical="center"/>
    </xf>
    <xf numFmtId="0" fontId="0" fillId="0" borderId="10" xfId="0" applyFont="1" applyBorder="1" applyAlignment="1">
      <alignment vertical="center" wrapText="1"/>
    </xf>
    <xf numFmtId="0" fontId="54" fillId="0" borderId="10" xfId="0" applyFont="1" applyBorder="1" applyAlignment="1" quotePrefix="1">
      <alignment horizontal="center" vertical="center" wrapText="1"/>
    </xf>
    <xf numFmtId="0" fontId="35" fillId="0" borderId="0" xfId="0" applyFont="1" applyAlignment="1">
      <alignment vertical="center" wrapText="1"/>
    </xf>
    <xf numFmtId="0" fontId="64" fillId="0" borderId="0" xfId="0" applyFont="1" applyAlignment="1">
      <alignment vertical="center" wrapText="1"/>
    </xf>
    <xf numFmtId="0" fontId="35" fillId="0" borderId="0" xfId="0" applyFont="1" applyAlignment="1">
      <alignment/>
    </xf>
    <xf numFmtId="0" fontId="0" fillId="0" borderId="0" xfId="0" applyFont="1" applyBorder="1" applyAlignment="1">
      <alignment vertical="center" wrapText="1"/>
    </xf>
    <xf numFmtId="0" fontId="54" fillId="0" borderId="0" xfId="0" applyFont="1" applyFill="1" applyBorder="1" applyAlignment="1">
      <alignment vertical="center" wrapText="1"/>
    </xf>
    <xf numFmtId="0" fontId="63" fillId="0" borderId="10" xfId="0" applyFont="1" applyBorder="1" applyAlignment="1">
      <alignment horizontal="center" vertical="center"/>
    </xf>
    <xf numFmtId="0" fontId="63" fillId="0" borderId="10" xfId="0" applyFont="1" applyBorder="1" applyAlignment="1">
      <alignment horizontal="center" vertical="center" wrapText="1"/>
    </xf>
    <xf numFmtId="0" fontId="54" fillId="0" borderId="10" xfId="0" applyFont="1" applyBorder="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right" wrapText="1"/>
    </xf>
    <xf numFmtId="0" fontId="60" fillId="0" borderId="17" xfId="0" applyFont="1" applyBorder="1" applyAlignment="1">
      <alignment horizontal="center" vertical="center"/>
    </xf>
    <xf numFmtId="0" fontId="60" fillId="0" borderId="15" xfId="0" applyFont="1" applyBorder="1" applyAlignment="1">
      <alignment horizontal="center" vertical="center"/>
    </xf>
    <xf numFmtId="0" fontId="60" fillId="0" borderId="16" xfId="0" applyFont="1" applyBorder="1" applyAlignment="1">
      <alignment horizontal="center" vertical="center"/>
    </xf>
    <xf numFmtId="0" fontId="51" fillId="33" borderId="10" xfId="0" applyFont="1" applyFill="1" applyBorder="1" applyAlignment="1">
      <alignment horizontal="left" vertical="center" wrapText="1"/>
    </xf>
    <xf numFmtId="0" fontId="57" fillId="0" borderId="18" xfId="0" applyFont="1" applyBorder="1" applyAlignment="1">
      <alignment horizontal="left" vertical="center" wrapText="1"/>
    </xf>
    <xf numFmtId="0" fontId="57" fillId="0" borderId="19" xfId="0" applyFont="1" applyBorder="1" applyAlignment="1">
      <alignment horizontal="left" vertical="center" wrapText="1"/>
    </xf>
    <xf numFmtId="0" fontId="57" fillId="0" borderId="20" xfId="0" applyFont="1" applyBorder="1" applyAlignment="1">
      <alignment horizontal="left" vertical="center" wrapText="1"/>
    </xf>
    <xf numFmtId="0" fontId="57" fillId="0" borderId="21" xfId="0" applyFont="1" applyBorder="1" applyAlignment="1">
      <alignment horizontal="left" vertical="center" wrapText="1"/>
    </xf>
    <xf numFmtId="0" fontId="51" fillId="0" borderId="10" xfId="0" applyFont="1" applyBorder="1" applyAlignment="1">
      <alignment horizontal="left" vertical="center" wrapText="1"/>
    </xf>
    <xf numFmtId="0" fontId="51" fillId="33" borderId="10" xfId="0" applyFont="1" applyFill="1" applyBorder="1" applyAlignment="1">
      <alignment horizontal="left" vertical="center"/>
    </xf>
    <xf numFmtId="0" fontId="57" fillId="0" borderId="17" xfId="0" applyFont="1" applyBorder="1" applyAlignment="1">
      <alignment horizontal="left" vertical="center" wrapText="1"/>
    </xf>
    <xf numFmtId="0" fontId="57" fillId="0" borderId="16" xfId="0" applyFont="1" applyBorder="1" applyAlignment="1">
      <alignment horizontal="left" vertical="center" wrapText="1"/>
    </xf>
    <xf numFmtId="0" fontId="57" fillId="33" borderId="17" xfId="0" applyFont="1" applyFill="1" applyBorder="1" applyAlignment="1">
      <alignment horizontal="left" vertical="center" wrapText="1"/>
    </xf>
    <xf numFmtId="0" fontId="57" fillId="33" borderId="16" xfId="0" applyFont="1" applyFill="1" applyBorder="1" applyAlignment="1">
      <alignment horizontal="left" vertical="center" wrapText="1"/>
    </xf>
    <xf numFmtId="0" fontId="57" fillId="0" borderId="10" xfId="0" applyFont="1" applyBorder="1" applyAlignment="1">
      <alignment horizontal="left" vertical="center" wrapText="1"/>
    </xf>
    <xf numFmtId="0" fontId="57" fillId="0" borderId="22"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24" xfId="0" applyFont="1" applyBorder="1" applyAlignment="1">
      <alignment horizontal="center" vertical="center" wrapText="1"/>
    </xf>
    <xf numFmtId="0" fontId="57" fillId="0" borderId="18" xfId="0" applyFont="1" applyBorder="1" applyAlignment="1">
      <alignment horizontal="center" vertical="center" wrapText="1"/>
    </xf>
    <xf numFmtId="0" fontId="57" fillId="0" borderId="25"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10" xfId="0" applyFont="1" applyBorder="1" applyAlignment="1">
      <alignment horizontal="center"/>
    </xf>
    <xf numFmtId="0" fontId="51" fillId="0" borderId="10" xfId="0" applyFont="1" applyBorder="1" applyAlignment="1">
      <alignment horizontal="center" vertical="center" wrapText="1"/>
    </xf>
    <xf numFmtId="0" fontId="58" fillId="0" borderId="11" xfId="0" applyFont="1" applyBorder="1" applyAlignment="1">
      <alignment horizontal="center"/>
    </xf>
    <xf numFmtId="0" fontId="59" fillId="0" borderId="13" xfId="0" applyFont="1" applyBorder="1" applyAlignment="1">
      <alignment horizontal="center" vertical="center" wrapText="1"/>
    </xf>
    <xf numFmtId="0" fontId="59" fillId="0" borderId="12" xfId="0" applyFont="1" applyBorder="1" applyAlignment="1">
      <alignment horizontal="center" vertical="center" wrapText="1"/>
    </xf>
    <xf numFmtId="0" fontId="59" fillId="0" borderId="14"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Moneda 2"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981075</xdr:colOff>
      <xdr:row>1</xdr:row>
      <xdr:rowOff>9525</xdr:rowOff>
    </xdr:from>
    <xdr:to>
      <xdr:col>7</xdr:col>
      <xdr:colOff>9525</xdr:colOff>
      <xdr:row>1</xdr:row>
      <xdr:rowOff>209550</xdr:rowOff>
    </xdr:to>
    <xdr:pic>
      <xdr:nvPicPr>
        <xdr:cNvPr id="1" name="Imagen 1"/>
        <xdr:cNvPicPr preferRelativeResize="1">
          <a:picLocks noChangeAspect="1"/>
        </xdr:cNvPicPr>
      </xdr:nvPicPr>
      <xdr:blipFill>
        <a:blip r:embed="rId1"/>
        <a:srcRect l="48875" t="6864" r="7514" b="90408"/>
        <a:stretch>
          <a:fillRect/>
        </a:stretch>
      </xdr:blipFill>
      <xdr:spPr>
        <a:xfrm>
          <a:off x="10896600" y="200025"/>
          <a:ext cx="2838450" cy="200025"/>
        </a:xfrm>
        <a:prstGeom prst="rect">
          <a:avLst/>
        </a:prstGeom>
        <a:noFill/>
        <a:ln w="9525" cmpd="sng">
          <a:noFill/>
        </a:ln>
      </xdr:spPr>
    </xdr:pic>
    <xdr:clientData/>
  </xdr:twoCellAnchor>
  <xdr:twoCellAnchor editAs="oneCell">
    <xdr:from>
      <xdr:col>1</xdr:col>
      <xdr:colOff>19050</xdr:colOff>
      <xdr:row>1</xdr:row>
      <xdr:rowOff>104775</xdr:rowOff>
    </xdr:from>
    <xdr:to>
      <xdr:col>2</xdr:col>
      <xdr:colOff>1257300</xdr:colOff>
      <xdr:row>1</xdr:row>
      <xdr:rowOff>704850</xdr:rowOff>
    </xdr:to>
    <xdr:pic>
      <xdr:nvPicPr>
        <xdr:cNvPr id="2" name="Imagen 2"/>
        <xdr:cNvPicPr preferRelativeResize="1">
          <a:picLocks noChangeAspect="1"/>
        </xdr:cNvPicPr>
      </xdr:nvPicPr>
      <xdr:blipFill>
        <a:blip r:embed="rId1"/>
        <a:srcRect l="5558" t="3877" r="70295" b="87942"/>
        <a:stretch>
          <a:fillRect/>
        </a:stretch>
      </xdr:blipFill>
      <xdr:spPr>
        <a:xfrm>
          <a:off x="209550" y="295275"/>
          <a:ext cx="1571625"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1171575</xdr:colOff>
      <xdr:row>1</xdr:row>
      <xdr:rowOff>9525</xdr:rowOff>
    </xdr:from>
    <xdr:to>
      <xdr:col>6</xdr:col>
      <xdr:colOff>9525</xdr:colOff>
      <xdr:row>1</xdr:row>
      <xdr:rowOff>209550</xdr:rowOff>
    </xdr:to>
    <xdr:pic>
      <xdr:nvPicPr>
        <xdr:cNvPr id="1" name="Imagen 1"/>
        <xdr:cNvPicPr preferRelativeResize="1">
          <a:picLocks noChangeAspect="1"/>
        </xdr:cNvPicPr>
      </xdr:nvPicPr>
      <xdr:blipFill>
        <a:blip r:embed="rId1"/>
        <a:srcRect l="48875" t="6864" r="7514" b="90408"/>
        <a:stretch>
          <a:fillRect/>
        </a:stretch>
      </xdr:blipFill>
      <xdr:spPr>
        <a:xfrm>
          <a:off x="4219575" y="200025"/>
          <a:ext cx="2838450" cy="200025"/>
        </a:xfrm>
        <a:prstGeom prst="rect">
          <a:avLst/>
        </a:prstGeom>
        <a:noFill/>
        <a:ln w="9525" cmpd="sng">
          <a:noFill/>
        </a:ln>
      </xdr:spPr>
    </xdr:pic>
    <xdr:clientData/>
  </xdr:twoCellAnchor>
  <xdr:twoCellAnchor editAs="oneCell">
    <xdr:from>
      <xdr:col>1</xdr:col>
      <xdr:colOff>9525</xdr:colOff>
      <xdr:row>1</xdr:row>
      <xdr:rowOff>133350</xdr:rowOff>
    </xdr:from>
    <xdr:to>
      <xdr:col>1</xdr:col>
      <xdr:colOff>1181100</xdr:colOff>
      <xdr:row>1</xdr:row>
      <xdr:rowOff>733425</xdr:rowOff>
    </xdr:to>
    <xdr:pic>
      <xdr:nvPicPr>
        <xdr:cNvPr id="2" name="Imagen 2"/>
        <xdr:cNvPicPr preferRelativeResize="1">
          <a:picLocks noChangeAspect="1"/>
        </xdr:cNvPicPr>
      </xdr:nvPicPr>
      <xdr:blipFill>
        <a:blip r:embed="rId2"/>
        <a:srcRect l="5558" t="3877" r="70295" b="87942"/>
        <a:stretch>
          <a:fillRect/>
        </a:stretch>
      </xdr:blipFill>
      <xdr:spPr>
        <a:xfrm>
          <a:off x="200025" y="323850"/>
          <a:ext cx="1171575"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685800</xdr:colOff>
      <xdr:row>1</xdr:row>
      <xdr:rowOff>9525</xdr:rowOff>
    </xdr:from>
    <xdr:to>
      <xdr:col>12</xdr:col>
      <xdr:colOff>0</xdr:colOff>
      <xdr:row>1</xdr:row>
      <xdr:rowOff>209550</xdr:rowOff>
    </xdr:to>
    <xdr:pic>
      <xdr:nvPicPr>
        <xdr:cNvPr id="1" name="Imagen 1"/>
        <xdr:cNvPicPr preferRelativeResize="1">
          <a:picLocks noChangeAspect="1"/>
        </xdr:cNvPicPr>
      </xdr:nvPicPr>
      <xdr:blipFill>
        <a:blip r:embed="rId1"/>
        <a:srcRect l="48875" t="6864" r="7514" b="90408"/>
        <a:stretch>
          <a:fillRect/>
        </a:stretch>
      </xdr:blipFill>
      <xdr:spPr>
        <a:xfrm>
          <a:off x="9086850" y="200025"/>
          <a:ext cx="2838450" cy="200025"/>
        </a:xfrm>
        <a:prstGeom prst="rect">
          <a:avLst/>
        </a:prstGeom>
        <a:noFill/>
        <a:ln w="9525" cmpd="sng">
          <a:noFill/>
        </a:ln>
      </xdr:spPr>
    </xdr:pic>
    <xdr:clientData/>
  </xdr:twoCellAnchor>
  <xdr:twoCellAnchor editAs="oneCell">
    <xdr:from>
      <xdr:col>0</xdr:col>
      <xdr:colOff>9525</xdr:colOff>
      <xdr:row>1</xdr:row>
      <xdr:rowOff>104775</xdr:rowOff>
    </xdr:from>
    <xdr:to>
      <xdr:col>2</xdr:col>
      <xdr:colOff>57150</xdr:colOff>
      <xdr:row>1</xdr:row>
      <xdr:rowOff>762000</xdr:rowOff>
    </xdr:to>
    <xdr:pic>
      <xdr:nvPicPr>
        <xdr:cNvPr id="2" name="Imagen 2"/>
        <xdr:cNvPicPr preferRelativeResize="1">
          <a:picLocks noChangeAspect="1"/>
        </xdr:cNvPicPr>
      </xdr:nvPicPr>
      <xdr:blipFill>
        <a:blip r:embed="rId2"/>
        <a:srcRect l="5558" t="3877" r="70295" b="87942"/>
        <a:stretch>
          <a:fillRect/>
        </a:stretch>
      </xdr:blipFill>
      <xdr:spPr>
        <a:xfrm>
          <a:off x="9525" y="295275"/>
          <a:ext cx="1285875" cy="657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600075</xdr:colOff>
      <xdr:row>1</xdr:row>
      <xdr:rowOff>9525</xdr:rowOff>
    </xdr:from>
    <xdr:to>
      <xdr:col>8</xdr:col>
      <xdr:colOff>0</xdr:colOff>
      <xdr:row>1</xdr:row>
      <xdr:rowOff>209550</xdr:rowOff>
    </xdr:to>
    <xdr:pic>
      <xdr:nvPicPr>
        <xdr:cNvPr id="1" name="Imagen 1"/>
        <xdr:cNvPicPr preferRelativeResize="1">
          <a:picLocks noChangeAspect="1"/>
        </xdr:cNvPicPr>
      </xdr:nvPicPr>
      <xdr:blipFill>
        <a:blip r:embed="rId1"/>
        <a:srcRect l="48875" t="6864" r="7514" b="90408"/>
        <a:stretch>
          <a:fillRect/>
        </a:stretch>
      </xdr:blipFill>
      <xdr:spPr>
        <a:xfrm>
          <a:off x="7458075" y="200025"/>
          <a:ext cx="2828925" cy="200025"/>
        </a:xfrm>
        <a:prstGeom prst="rect">
          <a:avLst/>
        </a:prstGeom>
        <a:noFill/>
        <a:ln w="9525" cmpd="sng">
          <a:noFill/>
        </a:ln>
      </xdr:spPr>
    </xdr:pic>
    <xdr:clientData/>
  </xdr:twoCellAnchor>
  <xdr:twoCellAnchor editAs="oneCell">
    <xdr:from>
      <xdr:col>1</xdr:col>
      <xdr:colOff>19050</xdr:colOff>
      <xdr:row>1</xdr:row>
      <xdr:rowOff>104775</xdr:rowOff>
    </xdr:from>
    <xdr:to>
      <xdr:col>2</xdr:col>
      <xdr:colOff>676275</xdr:colOff>
      <xdr:row>1</xdr:row>
      <xdr:rowOff>704850</xdr:rowOff>
    </xdr:to>
    <xdr:pic>
      <xdr:nvPicPr>
        <xdr:cNvPr id="2" name="Imagen 2"/>
        <xdr:cNvPicPr preferRelativeResize="1">
          <a:picLocks noChangeAspect="1"/>
        </xdr:cNvPicPr>
      </xdr:nvPicPr>
      <xdr:blipFill>
        <a:blip r:embed="rId1"/>
        <a:srcRect l="5558" t="3877" r="70295" b="87942"/>
        <a:stretch>
          <a:fillRect/>
        </a:stretch>
      </xdr:blipFill>
      <xdr:spPr>
        <a:xfrm>
          <a:off x="247650" y="295275"/>
          <a:ext cx="1571625" cy="600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28575</xdr:colOff>
      <xdr:row>0</xdr:row>
      <xdr:rowOff>133350</xdr:rowOff>
    </xdr:from>
    <xdr:to>
      <xdr:col>6</xdr:col>
      <xdr:colOff>9525</xdr:colOff>
      <xdr:row>1</xdr:row>
      <xdr:rowOff>200025</xdr:rowOff>
    </xdr:to>
    <xdr:pic>
      <xdr:nvPicPr>
        <xdr:cNvPr id="1" name="Imagen 1"/>
        <xdr:cNvPicPr preferRelativeResize="1">
          <a:picLocks noChangeAspect="1"/>
        </xdr:cNvPicPr>
      </xdr:nvPicPr>
      <xdr:blipFill>
        <a:blip r:embed="rId1"/>
        <a:srcRect l="48875" t="6864" r="7514" b="90408"/>
        <a:stretch>
          <a:fillRect/>
        </a:stretch>
      </xdr:blipFill>
      <xdr:spPr>
        <a:xfrm>
          <a:off x="6648450" y="133350"/>
          <a:ext cx="2838450" cy="228600"/>
        </a:xfrm>
        <a:prstGeom prst="rect">
          <a:avLst/>
        </a:prstGeom>
        <a:noFill/>
        <a:ln w="9525" cmpd="sng">
          <a:noFill/>
        </a:ln>
      </xdr:spPr>
    </xdr:pic>
    <xdr:clientData/>
  </xdr:twoCellAnchor>
  <xdr:twoCellAnchor editAs="oneCell">
    <xdr:from>
      <xdr:col>2</xdr:col>
      <xdr:colOff>19050</xdr:colOff>
      <xdr:row>1</xdr:row>
      <xdr:rowOff>104775</xdr:rowOff>
    </xdr:from>
    <xdr:to>
      <xdr:col>2</xdr:col>
      <xdr:colOff>1590675</xdr:colOff>
      <xdr:row>1</xdr:row>
      <xdr:rowOff>733425</xdr:rowOff>
    </xdr:to>
    <xdr:pic>
      <xdr:nvPicPr>
        <xdr:cNvPr id="2" name="Imagen 2"/>
        <xdr:cNvPicPr preferRelativeResize="1">
          <a:picLocks noChangeAspect="1"/>
        </xdr:cNvPicPr>
      </xdr:nvPicPr>
      <xdr:blipFill>
        <a:blip r:embed="rId1"/>
        <a:srcRect l="5558" t="3877" r="70295" b="87942"/>
        <a:stretch>
          <a:fillRect/>
        </a:stretch>
      </xdr:blipFill>
      <xdr:spPr>
        <a:xfrm>
          <a:off x="971550" y="266700"/>
          <a:ext cx="1571625"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1:H48"/>
  <sheetViews>
    <sheetView showGridLines="0" tabSelected="1" zoomScale="70" zoomScaleNormal="70" zoomScalePageLayoutView="0" workbookViewId="0" topLeftCell="A1">
      <pane ySplit="8" topLeftCell="A9" activePane="bottomLeft" state="frozen"/>
      <selection pane="topLeft" activeCell="A1" sqref="A1"/>
      <selection pane="bottomLeft" activeCell="C10" sqref="C10"/>
    </sheetView>
  </sheetViews>
  <sheetFormatPr defaultColWidth="11.421875" defaultRowHeight="15" outlineLevelRow="2"/>
  <cols>
    <col min="1" max="1" width="2.8515625" style="0" customWidth="1"/>
    <col min="2" max="2" width="5.00390625" style="0" customWidth="1"/>
    <col min="3" max="3" width="85.7109375" style="0" customWidth="1"/>
    <col min="4" max="4" width="18.28125" style="58" bestFit="1" customWidth="1"/>
    <col min="5" max="5" width="15.421875" style="0" bestFit="1" customWidth="1"/>
    <col min="6" max="6" width="21.421875" style="0" customWidth="1"/>
    <col min="7" max="7" width="57.140625" style="0" customWidth="1"/>
    <col min="8" max="8" width="3.28125" style="0" customWidth="1"/>
  </cols>
  <sheetData>
    <row r="1" spans="2:8" ht="15">
      <c r="B1" s="10"/>
      <c r="C1" s="10"/>
      <c r="D1" s="10"/>
      <c r="E1" s="10"/>
      <c r="F1" s="10"/>
      <c r="G1" s="10"/>
      <c r="H1" s="10"/>
    </row>
    <row r="2" spans="2:8" ht="67.5" customHeight="1">
      <c r="B2" s="113" t="s">
        <v>193</v>
      </c>
      <c r="C2" s="113"/>
      <c r="D2" s="113"/>
      <c r="E2" s="113"/>
      <c r="F2" s="113"/>
      <c r="G2" s="113"/>
      <c r="H2" s="12"/>
    </row>
    <row r="3" spans="2:8" ht="6" customHeight="1">
      <c r="B3" s="10"/>
      <c r="C3" s="10"/>
      <c r="D3" s="10"/>
      <c r="E3" s="10"/>
      <c r="F3" s="10"/>
      <c r="G3" s="10"/>
      <c r="H3" s="10"/>
    </row>
    <row r="4" spans="2:8" s="58" customFormat="1" ht="15">
      <c r="B4" s="101" t="s">
        <v>184</v>
      </c>
      <c r="C4" s="102"/>
      <c r="D4" s="107"/>
      <c r="E4" s="10"/>
      <c r="F4" s="10"/>
      <c r="G4" s="10"/>
      <c r="H4" s="10"/>
    </row>
    <row r="5" spans="2:4" ht="15">
      <c r="B5" s="87">
        <v>2</v>
      </c>
      <c r="C5" s="100" t="s">
        <v>183</v>
      </c>
      <c r="D5" s="108"/>
    </row>
    <row r="6" spans="2:4" s="58" customFormat="1" ht="15">
      <c r="B6" s="87">
        <v>1</v>
      </c>
      <c r="C6" s="100" t="s">
        <v>182</v>
      </c>
      <c r="D6" s="108"/>
    </row>
    <row r="7" spans="2:4" s="58" customFormat="1" ht="15">
      <c r="B7" s="87">
        <v>0</v>
      </c>
      <c r="C7" s="100" t="s">
        <v>181</v>
      </c>
      <c r="D7" s="108"/>
    </row>
    <row r="8" spans="2:7" ht="25.5">
      <c r="B8" s="13" t="s">
        <v>56</v>
      </c>
      <c r="C8" s="109" t="s">
        <v>57</v>
      </c>
      <c r="D8" s="110" t="s">
        <v>198</v>
      </c>
      <c r="E8" s="110" t="s">
        <v>60</v>
      </c>
      <c r="F8" s="110" t="s">
        <v>58</v>
      </c>
      <c r="G8" s="110" t="s">
        <v>59</v>
      </c>
    </row>
    <row r="9" spans="2:7" ht="172.5" customHeight="1">
      <c r="B9" s="19">
        <v>1</v>
      </c>
      <c r="C9" s="20" t="s">
        <v>199</v>
      </c>
      <c r="D9" s="87" t="s">
        <v>200</v>
      </c>
      <c r="E9" s="18"/>
      <c r="F9" s="18"/>
      <c r="G9" s="18"/>
    </row>
    <row r="10" spans="2:7" ht="172.5" customHeight="1">
      <c r="B10" s="19">
        <v>2</v>
      </c>
      <c r="C10" s="20" t="s">
        <v>201</v>
      </c>
      <c r="D10" s="87" t="s">
        <v>200</v>
      </c>
      <c r="E10" s="18"/>
      <c r="F10" s="18"/>
      <c r="G10" s="18"/>
    </row>
    <row r="11" spans="2:7" ht="172.5" customHeight="1">
      <c r="B11" s="19">
        <v>3</v>
      </c>
      <c r="C11" s="20" t="s">
        <v>202</v>
      </c>
      <c r="D11" s="87" t="s">
        <v>203</v>
      </c>
      <c r="E11" s="18"/>
      <c r="F11" s="18"/>
      <c r="G11" s="22"/>
    </row>
    <row r="12" spans="2:7" ht="172.5" customHeight="1">
      <c r="B12" s="19">
        <v>4</v>
      </c>
      <c r="C12" s="20" t="s">
        <v>207</v>
      </c>
      <c r="D12" s="87" t="s">
        <v>203</v>
      </c>
      <c r="E12" s="18"/>
      <c r="F12" s="18"/>
      <c r="G12" s="103"/>
    </row>
    <row r="13" spans="2:7" ht="172.5" customHeight="1">
      <c r="B13" s="19">
        <v>5</v>
      </c>
      <c r="C13" s="20" t="s">
        <v>204</v>
      </c>
      <c r="D13" s="87" t="s">
        <v>203</v>
      </c>
      <c r="E13" s="11"/>
      <c r="F13" s="22"/>
      <c r="G13" s="103"/>
    </row>
    <row r="14" spans="2:7" ht="172.5" customHeight="1">
      <c r="B14" s="19">
        <v>6</v>
      </c>
      <c r="C14" s="111" t="s">
        <v>205</v>
      </c>
      <c r="D14" s="87" t="s">
        <v>203</v>
      </c>
      <c r="E14" s="18"/>
      <c r="F14" s="18"/>
      <c r="G14" s="103"/>
    </row>
    <row r="15" spans="2:7" ht="172.5" customHeight="1">
      <c r="B15" s="19">
        <v>7</v>
      </c>
      <c r="C15" s="20" t="s">
        <v>206</v>
      </c>
      <c r="D15" s="87" t="s">
        <v>203</v>
      </c>
      <c r="E15" s="18"/>
      <c r="F15" s="18"/>
      <c r="G15" s="18"/>
    </row>
    <row r="16" spans="2:7" s="58" customFormat="1" ht="172.5" customHeight="1">
      <c r="B16" s="19">
        <v>8</v>
      </c>
      <c r="C16" s="20" t="s">
        <v>209</v>
      </c>
      <c r="D16" s="87" t="s">
        <v>203</v>
      </c>
      <c r="E16" s="87"/>
      <c r="F16" s="87"/>
      <c r="G16" s="87"/>
    </row>
    <row r="17" spans="2:7" ht="172.5" customHeight="1">
      <c r="B17" s="19">
        <v>9</v>
      </c>
      <c r="C17" s="20" t="s">
        <v>190</v>
      </c>
      <c r="D17" s="87" t="s">
        <v>203</v>
      </c>
      <c r="E17" s="18"/>
      <c r="F17" s="56"/>
      <c r="G17" s="103"/>
    </row>
    <row r="18" spans="2:5" ht="30" customHeight="1">
      <c r="B18" s="114" t="s">
        <v>189</v>
      </c>
      <c r="C18" s="115"/>
      <c r="D18" s="116"/>
      <c r="E18" s="85">
        <f>_xlfn.IFERROR(SUM(E9:E17)/18,"-")</f>
        <v>0</v>
      </c>
    </row>
    <row r="19" ht="15" hidden="1" outlineLevel="1"/>
    <row r="20" spans="2:7" ht="15" hidden="1" outlineLevel="1">
      <c r="B20" s="72" t="s">
        <v>188</v>
      </c>
      <c r="C20" s="70"/>
      <c r="D20" s="70"/>
      <c r="E20" s="70"/>
      <c r="F20" s="70"/>
      <c r="G20" s="71"/>
    </row>
    <row r="21" ht="15" hidden="1" outlineLevel="1"/>
    <row r="22" ht="15" hidden="1" outlineLevel="1">
      <c r="B22" s="5" t="s">
        <v>187</v>
      </c>
    </row>
    <row r="23" ht="15" hidden="1" outlineLevel="1">
      <c r="B23" s="7" t="str">
        <f>IF(E18&lt;100%,CONCATENATE("Respuesta al ",'Formulario 2 DATOS y SUPUESTOS'!D6,", al respecto del ",'Formulario 2 DATOS y SUPUESTOS'!D5," de la ",'Formulario 2 DATOS y SUPUESTOS'!D4),"")</f>
        <v>Respuesta al , al respecto del  de la </v>
      </c>
    </row>
    <row r="24" s="58" customFormat="1" ht="15" hidden="1" outlineLevel="1">
      <c r="B24" s="7"/>
    </row>
    <row r="25" s="58" customFormat="1" ht="15" hidden="1" outlineLevel="1">
      <c r="B25" s="5" t="s">
        <v>186</v>
      </c>
    </row>
    <row r="26" spans="2:7" ht="15" customHeight="1" hidden="1" outlineLevel="2">
      <c r="B26" s="104" t="str">
        <f>CONCATENATE("Hago referencia al ",'Formulario 2 DATOS y SUPUESTOS'!D6," de ",'Formulario 2 DATOS y SUPUESTOS'!D7,", a través del cual la ",'Formulario 2 DATOS y SUPUESTOS'!D8,", solicitó el dictamen presupuestario al relacionado al ",'Formulario 2 DATOS y SUPUESTOS'!D5," de la ",'Formulario 2 DATOS y SUPUESTOS'!D4)</f>
        <v>Hago referencia al  de , a través del cual la , solicitó el dictamen presupuestario al relacionado al  de la </v>
      </c>
      <c r="C26" s="88"/>
      <c r="D26" s="88"/>
      <c r="E26" s="88"/>
      <c r="F26" s="88"/>
      <c r="G26" s="88"/>
    </row>
    <row r="27" spans="2:7" s="58" customFormat="1" ht="15" customHeight="1" hidden="1" outlineLevel="2">
      <c r="B27" s="104" t="s">
        <v>137</v>
      </c>
      <c r="C27" s="88"/>
      <c r="D27" s="88"/>
      <c r="E27" s="88"/>
      <c r="F27" s="88"/>
      <c r="G27" s="88"/>
    </row>
    <row r="28" spans="2:7" ht="15" customHeight="1" hidden="1" outlineLevel="2">
      <c r="B28" s="104" t="str">
        <f>CONCATENATE("Al respecto, y una vez revisada la información remitida, me permito comunicar que la EP ha presentado el ",E18," de la documentación habilitante, conforme se detalla en el anexo adjunto, y se describe a continuación:")</f>
        <v>Al respecto, y una vez revisada la información remitida, me permito comunicar que la EP ha presentado el 0 de la documentación habilitante, conforme se detalla en el anexo adjunto, y se describe a continuación:</v>
      </c>
      <c r="C28" s="9"/>
      <c r="D28" s="9"/>
      <c r="E28" s="9"/>
      <c r="F28" s="9"/>
      <c r="G28" s="9"/>
    </row>
    <row r="29" spans="2:7" s="58" customFormat="1" ht="15" customHeight="1" hidden="1" outlineLevel="2">
      <c r="B29" s="105" t="s">
        <v>137</v>
      </c>
      <c r="C29" s="9"/>
      <c r="D29" s="9"/>
      <c r="E29" s="9"/>
      <c r="F29" s="9"/>
      <c r="G29" s="9"/>
    </row>
    <row r="30" spans="2:7" s="58" customFormat="1" ht="15" customHeight="1" hidden="1" outlineLevel="2">
      <c r="B30" s="104">
        <f>IF(E9&lt;2,G9,"")</f>
        <v>0</v>
      </c>
      <c r="C30" s="9"/>
      <c r="D30" s="9"/>
      <c r="E30" s="9"/>
      <c r="F30" s="9"/>
      <c r="G30" s="9"/>
    </row>
    <row r="31" spans="2:7" s="58" customFormat="1" ht="15" customHeight="1" hidden="1" outlineLevel="2">
      <c r="B31" s="105" t="s">
        <v>137</v>
      </c>
      <c r="C31" s="9"/>
      <c r="D31" s="9"/>
      <c r="E31" s="9"/>
      <c r="F31" s="9"/>
      <c r="G31" s="9"/>
    </row>
    <row r="32" spans="2:7" s="58" customFormat="1" ht="15" customHeight="1" hidden="1" outlineLevel="2">
      <c r="B32" s="104">
        <f>IF(E10&lt;2,G10,"")</f>
        <v>0</v>
      </c>
      <c r="C32" s="9"/>
      <c r="D32" s="9"/>
      <c r="E32" s="9"/>
      <c r="F32" s="9"/>
      <c r="G32" s="9"/>
    </row>
    <row r="33" spans="2:7" s="58" customFormat="1" ht="15" customHeight="1" hidden="1" outlineLevel="2">
      <c r="B33" s="105" t="s">
        <v>137</v>
      </c>
      <c r="C33" s="9"/>
      <c r="D33" s="9"/>
      <c r="E33" s="9"/>
      <c r="F33" s="9"/>
      <c r="G33" s="9"/>
    </row>
    <row r="34" spans="2:7" s="58" customFormat="1" ht="15" customHeight="1" hidden="1" outlineLevel="2">
      <c r="B34" s="104">
        <f>IF(E11&lt;2,G11,"")</f>
        <v>0</v>
      </c>
      <c r="C34" s="9"/>
      <c r="D34" s="9"/>
      <c r="E34" s="9"/>
      <c r="F34" s="9"/>
      <c r="G34" s="9"/>
    </row>
    <row r="35" spans="2:7" s="58" customFormat="1" ht="15" customHeight="1" hidden="1" outlineLevel="2">
      <c r="B35" s="105" t="s">
        <v>137</v>
      </c>
      <c r="C35" s="9"/>
      <c r="D35" s="9"/>
      <c r="E35" s="9"/>
      <c r="F35" s="9"/>
      <c r="G35" s="9"/>
    </row>
    <row r="36" spans="2:7" s="58" customFormat="1" ht="15" customHeight="1" hidden="1" outlineLevel="2">
      <c r="B36" s="104">
        <f>IF(E12&lt;2,G12,"")</f>
        <v>0</v>
      </c>
      <c r="C36" s="9"/>
      <c r="D36" s="9"/>
      <c r="E36" s="9"/>
      <c r="F36" s="9"/>
      <c r="G36" s="9"/>
    </row>
    <row r="37" spans="2:7" s="58" customFormat="1" ht="15" customHeight="1" hidden="1" outlineLevel="2">
      <c r="B37" s="105" t="s">
        <v>137</v>
      </c>
      <c r="C37" s="9"/>
      <c r="D37" s="9"/>
      <c r="E37" s="9"/>
      <c r="F37" s="9"/>
      <c r="G37" s="9"/>
    </row>
    <row r="38" spans="2:7" s="58" customFormat="1" ht="15" customHeight="1" hidden="1" outlineLevel="2">
      <c r="B38" s="104">
        <f>IF(E13&lt;2,G13,"")</f>
        <v>0</v>
      </c>
      <c r="C38" s="9"/>
      <c r="D38" s="9"/>
      <c r="E38" s="9"/>
      <c r="F38" s="9"/>
      <c r="G38" s="9"/>
    </row>
    <row r="39" spans="2:7" s="58" customFormat="1" ht="15" customHeight="1" hidden="1" outlineLevel="2">
      <c r="B39" s="105" t="s">
        <v>137</v>
      </c>
      <c r="C39" s="9"/>
      <c r="D39" s="9"/>
      <c r="E39" s="9"/>
      <c r="F39" s="9"/>
      <c r="G39" s="9"/>
    </row>
    <row r="40" spans="2:7" s="58" customFormat="1" ht="15" customHeight="1" hidden="1" outlineLevel="2">
      <c r="B40" s="104">
        <f>IF(E14&lt;2,G14,"")</f>
        <v>0</v>
      </c>
      <c r="C40" s="9"/>
      <c r="D40" s="9"/>
      <c r="E40" s="9"/>
      <c r="F40" s="9"/>
      <c r="G40" s="9"/>
    </row>
    <row r="41" spans="2:7" s="58" customFormat="1" ht="15" customHeight="1" hidden="1" outlineLevel="2">
      <c r="B41" s="105" t="s">
        <v>137</v>
      </c>
      <c r="C41" s="9"/>
      <c r="D41" s="9"/>
      <c r="E41" s="9"/>
      <c r="F41" s="9"/>
      <c r="G41" s="9"/>
    </row>
    <row r="42" spans="2:7" s="58" customFormat="1" ht="15" customHeight="1" hidden="1" outlineLevel="2">
      <c r="B42" s="104">
        <f>IF(E15&lt;2,G15,"")</f>
        <v>0</v>
      </c>
      <c r="C42" s="9"/>
      <c r="D42" s="9"/>
      <c r="E42" s="9"/>
      <c r="F42" s="9"/>
      <c r="G42" s="9"/>
    </row>
    <row r="43" spans="2:7" s="58" customFormat="1" ht="15" customHeight="1" hidden="1" outlineLevel="2">
      <c r="B43" s="104" t="s">
        <v>137</v>
      </c>
      <c r="C43" s="9"/>
      <c r="D43" s="9"/>
      <c r="E43" s="9"/>
      <c r="F43" s="9"/>
      <c r="G43" s="9"/>
    </row>
    <row r="44" spans="2:7" s="58" customFormat="1" ht="15" customHeight="1" hidden="1" outlineLevel="2">
      <c r="B44" s="104">
        <f>IF(E17&lt;2,G17,"")</f>
        <v>0</v>
      </c>
      <c r="C44" s="9"/>
      <c r="D44" s="9"/>
      <c r="E44" s="9"/>
      <c r="F44" s="9"/>
      <c r="G44" s="9"/>
    </row>
    <row r="45" spans="2:7" s="58" customFormat="1" ht="15" customHeight="1" hidden="1" outlineLevel="2">
      <c r="B45" s="104" t="s">
        <v>137</v>
      </c>
      <c r="C45" s="9"/>
      <c r="D45" s="9"/>
      <c r="E45" s="9"/>
      <c r="F45" s="9"/>
      <c r="G45" s="9"/>
    </row>
    <row r="46" spans="2:7" ht="15" customHeight="1" hidden="1" outlineLevel="2">
      <c r="B46" s="104" t="s">
        <v>138</v>
      </c>
      <c r="C46" s="88"/>
      <c r="D46" s="88"/>
      <c r="E46" s="88"/>
      <c r="F46" s="88"/>
      <c r="G46" s="88"/>
    </row>
    <row r="47" ht="15" hidden="1" outlineLevel="2">
      <c r="B47" s="106" t="s">
        <v>185</v>
      </c>
    </row>
    <row r="48" spans="2:7" ht="60.75" customHeight="1" hidden="1" outlineLevel="1" collapsed="1">
      <c r="B48" s="112" t="str">
        <f>IF(E18&lt;100%,CONCATENATE(B26,B27,B28,B29,B30,B31,B32,B33,B34,B35,B36,B37,B38,B39,B40,B41,B42,B43,B44,B45,B46),"")</f>
        <v>Hago referencia al  de , a través del cual la , solicitó el dictamen presupuestario al relacionado al  de la 
Al respecto, y una vez revisada la información remitida, me permito comunicar que la EP ha presentado el 0 de la documentación habilitante, conforme se detalla en el anexo adjunto, y se describe a continuación:
0
0
0
0
0
0
0
0
En este sentido, y con el objetivo de continuar con el trámite pertinente, agradezco revisar la información detallada, y en caso de tener alguna duda al respecto, coordinar una reunión de trabajo con el Econ. Gabriel Pazmiño, funcionario de la Dirección Nacional de Empresas Públicas (gpazmino@finanzas.gob.ec).</v>
      </c>
      <c r="C48" s="112"/>
      <c r="D48" s="112"/>
      <c r="E48" s="112"/>
      <c r="F48" s="112"/>
      <c r="G48" s="112"/>
    </row>
    <row r="49" ht="15" hidden="1" outlineLevel="1"/>
    <row r="50" ht="15" collapsed="1"/>
  </sheetData>
  <sheetProtection password="C8D7" sheet="1"/>
  <mergeCells count="3">
    <mergeCell ref="B48:G48"/>
    <mergeCell ref="B2:G2"/>
    <mergeCell ref="B18:D18"/>
  </mergeCells>
  <conditionalFormatting sqref="E9:E17">
    <cfRule type="iconSet" priority="139" dxfId="0">
      <iconSet iconSet="3Symbols2" showValue="0">
        <cfvo type="percent" val="0"/>
        <cfvo type="num" val="1"/>
        <cfvo type="num" val="2"/>
      </iconSet>
    </cfRule>
  </conditionalFormatting>
  <conditionalFormatting sqref="B5:B7">
    <cfRule type="iconSet" priority="1" dxfId="0">
      <iconSet iconSet="3Symbols2" showValue="0">
        <cfvo type="percent" val="0"/>
        <cfvo type="num" val="1"/>
        <cfvo type="num" val="2"/>
      </iconSet>
    </cfRule>
  </conditionalFormatting>
  <dataValidations count="4">
    <dataValidation allowBlank="1" showInputMessage="1" showErrorMessage="1" prompt="Cumplimiento o Cumplimiento parcial = Registre la identificación y fecha del documento de respaldo.&#10;Incumplimiento = &quot;No se identifica&quot;" sqref="F9:F17"/>
    <dataValidation allowBlank="1" showInputMessage="1" showErrorMessage="1" prompt="Registre conforme la opción correspondinte:&#10;2 = Cumple o No Aplica&#10;1 = Cumple parcialmente&#10;0 = No cumple" sqref="B5:B7"/>
    <dataValidation allowBlank="1" showInputMessage="1" showErrorMessage="1" prompt="Cumplimiento = Digite &quot;No aplica&quot;&#10;Cumplimiento parcial = Redacte la observación técnica correspondiente&#10;Incumplimiento = Digite &quot;No se identifica&quot;" sqref="G9:G17"/>
    <dataValidation allowBlank="1" showInputMessage="1" showErrorMessage="1" prompt="Registre conforme la opción correspondinte:&#10;2 = Presenta o No Aplica&#10;1 = Presenta parcialmente&#10;0 = No presenta" sqref="E9:E17"/>
  </dataValidations>
  <printOptions/>
  <pageMargins left="0.7" right="0.7" top="0.75" bottom="0.75" header="0.3" footer="0.3"/>
  <pageSetup fitToHeight="0" fitToWidth="1" horizontalDpi="1200" verticalDpi="1200" orientation="portrait" paperSize="9" scale="46" r:id="rId2"/>
  <drawing r:id="rId1"/>
</worksheet>
</file>

<file path=xl/worksheets/sheet2.xml><?xml version="1.0" encoding="utf-8"?>
<worksheet xmlns="http://schemas.openxmlformats.org/spreadsheetml/2006/main" xmlns:r="http://schemas.openxmlformats.org/officeDocument/2006/relationships">
  <dimension ref="B2:H32"/>
  <sheetViews>
    <sheetView showGridLines="0" zoomScalePageLayoutView="0" workbookViewId="0" topLeftCell="A1">
      <pane ySplit="2" topLeftCell="A3" activePane="bottomLeft" state="frozen"/>
      <selection pane="topLeft" activeCell="A1" sqref="A1"/>
      <selection pane="bottomLeft" activeCell="G11" sqref="G11"/>
    </sheetView>
  </sheetViews>
  <sheetFormatPr defaultColWidth="11.421875" defaultRowHeight="15"/>
  <cols>
    <col min="1" max="1" width="2.8515625" style="0" customWidth="1"/>
    <col min="2" max="2" width="24.28125" style="0" customWidth="1"/>
    <col min="3" max="3" width="18.57421875" style="58" customWidth="1"/>
    <col min="4" max="6" width="20.00390625" style="0" customWidth="1"/>
    <col min="7" max="7" width="20.00390625" style="58" customWidth="1"/>
    <col min="8" max="8" width="3.421875" style="0" customWidth="1"/>
  </cols>
  <sheetData>
    <row r="2" spans="2:8" ht="67.5" customHeight="1">
      <c r="B2" s="113" t="s">
        <v>194</v>
      </c>
      <c r="C2" s="113"/>
      <c r="D2" s="113"/>
      <c r="E2" s="113"/>
      <c r="F2" s="113"/>
      <c r="G2" s="53"/>
      <c r="H2" s="10"/>
    </row>
    <row r="3" spans="2:7" ht="15">
      <c r="B3" s="10"/>
      <c r="C3" s="10"/>
      <c r="D3" s="10"/>
      <c r="E3" s="10"/>
      <c r="F3" s="10"/>
      <c r="G3" s="10"/>
    </row>
    <row r="4" spans="2:7" ht="33.75" customHeight="1">
      <c r="B4" s="124" t="s">
        <v>63</v>
      </c>
      <c r="C4" s="125"/>
      <c r="D4" s="122"/>
      <c r="E4" s="122"/>
      <c r="F4" s="122"/>
      <c r="G4" s="78"/>
    </row>
    <row r="5" spans="2:7" ht="33.75" customHeight="1">
      <c r="B5" s="124" t="s">
        <v>73</v>
      </c>
      <c r="C5" s="125"/>
      <c r="D5" s="122"/>
      <c r="E5" s="122"/>
      <c r="F5" s="122"/>
      <c r="G5" s="78"/>
    </row>
    <row r="6" spans="2:7" ht="33.75" customHeight="1">
      <c r="B6" s="126" t="s">
        <v>87</v>
      </c>
      <c r="C6" s="127"/>
      <c r="D6" s="123"/>
      <c r="E6" s="123"/>
      <c r="F6" s="123"/>
      <c r="G6" s="78"/>
    </row>
    <row r="7" spans="2:7" ht="33.75" customHeight="1">
      <c r="B7" s="126" t="s">
        <v>88</v>
      </c>
      <c r="C7" s="127"/>
      <c r="D7" s="123"/>
      <c r="E7" s="123"/>
      <c r="F7" s="123"/>
      <c r="G7" s="78"/>
    </row>
    <row r="8" spans="2:7" ht="33.75" customHeight="1">
      <c r="B8" s="126" t="s">
        <v>89</v>
      </c>
      <c r="C8" s="127"/>
      <c r="D8" s="117"/>
      <c r="E8" s="117"/>
      <c r="F8" s="117"/>
      <c r="G8" s="78"/>
    </row>
    <row r="9" spans="2:7" ht="33.75" customHeight="1">
      <c r="B9" s="118" t="s">
        <v>72</v>
      </c>
      <c r="C9" s="119"/>
      <c r="D9" s="29" t="s">
        <v>65</v>
      </c>
      <c r="E9" s="29" t="s">
        <v>66</v>
      </c>
      <c r="F9" s="30" t="s">
        <v>68</v>
      </c>
      <c r="G9" s="79"/>
    </row>
    <row r="10" spans="2:7" ht="33.75" customHeight="1">
      <c r="B10" s="120"/>
      <c r="C10" s="121"/>
      <c r="D10" s="31"/>
      <c r="E10" s="31"/>
      <c r="F10" s="32">
        <f>(E10-D10)/365</f>
        <v>0</v>
      </c>
      <c r="G10" s="80"/>
    </row>
    <row r="11" spans="2:7" ht="33.75" customHeight="1">
      <c r="B11" s="118" t="s">
        <v>70</v>
      </c>
      <c r="C11" s="119"/>
      <c r="D11" s="33" t="s">
        <v>69</v>
      </c>
      <c r="E11" s="33" t="s">
        <v>70</v>
      </c>
      <c r="F11" s="33" t="s">
        <v>71</v>
      </c>
      <c r="G11" s="81"/>
    </row>
    <row r="12" spans="2:7" ht="33.75" customHeight="1">
      <c r="B12" s="120"/>
      <c r="C12" s="121"/>
      <c r="D12" s="34"/>
      <c r="E12" s="34"/>
      <c r="F12" s="35" t="str">
        <f>_xlfn.IFERROR(E12/D12,"-")</f>
        <v>-</v>
      </c>
      <c r="G12" s="82"/>
    </row>
    <row r="13" spans="2:7" ht="33.75" customHeight="1">
      <c r="B13" s="118" t="s">
        <v>64</v>
      </c>
      <c r="C13" s="119"/>
      <c r="D13" s="33" t="s">
        <v>90</v>
      </c>
      <c r="E13" s="33" t="s">
        <v>86</v>
      </c>
      <c r="F13" s="33" t="s">
        <v>67</v>
      </c>
      <c r="G13" s="81"/>
    </row>
    <row r="14" spans="2:7" ht="33.75" customHeight="1">
      <c r="B14" s="120"/>
      <c r="C14" s="121"/>
      <c r="D14" s="34"/>
      <c r="E14" s="34"/>
      <c r="F14" s="35" t="str">
        <f>_xlfn.IFERROR(E14/D14,"-")</f>
        <v>-</v>
      </c>
      <c r="G14" s="82"/>
    </row>
    <row r="15" spans="2:7" ht="33.75" customHeight="1">
      <c r="B15" s="118" t="s">
        <v>120</v>
      </c>
      <c r="C15" s="119"/>
      <c r="D15" s="40" t="s">
        <v>191</v>
      </c>
      <c r="E15" s="40" t="s">
        <v>192</v>
      </c>
      <c r="F15" s="33" t="s">
        <v>101</v>
      </c>
      <c r="G15" s="81"/>
    </row>
    <row r="16" spans="2:7" ht="33.75" customHeight="1">
      <c r="B16" s="120"/>
      <c r="C16" s="121"/>
      <c r="D16" s="74">
        <f>'Formulario 3 COSTEO'!H6</f>
        <v>0</v>
      </c>
      <c r="E16" s="73">
        <f>'Formulario 3 COSTEO'!L6</f>
        <v>222264</v>
      </c>
      <c r="F16" s="35">
        <f>_xlfn.IFERROR((E16-D16)/E16,"No hay datos")</f>
        <v>1</v>
      </c>
      <c r="G16" s="82"/>
    </row>
    <row r="17" spans="2:6" ht="33.75" customHeight="1">
      <c r="B17" s="129" t="s">
        <v>208</v>
      </c>
      <c r="C17" s="40" t="s">
        <v>131</v>
      </c>
      <c r="D17" s="40" t="s">
        <v>123</v>
      </c>
      <c r="E17" s="40" t="s">
        <v>3</v>
      </c>
      <c r="F17" s="41" t="s">
        <v>4</v>
      </c>
    </row>
    <row r="18" spans="2:6" s="58" customFormat="1" ht="33.75" customHeight="1">
      <c r="B18" s="130"/>
      <c r="C18" s="62" t="s">
        <v>20</v>
      </c>
      <c r="D18" s="75"/>
      <c r="E18" s="75"/>
      <c r="F18" s="75"/>
    </row>
    <row r="19" spans="2:6" s="58" customFormat="1" ht="33.75" customHeight="1">
      <c r="B19" s="130"/>
      <c r="C19" s="62" t="s">
        <v>11</v>
      </c>
      <c r="D19" s="75"/>
      <c r="E19" s="75"/>
      <c r="F19" s="75"/>
    </row>
    <row r="20" spans="2:6" s="58" customFormat="1" ht="33.75" customHeight="1">
      <c r="B20" s="130"/>
      <c r="C20" s="62" t="s">
        <v>14</v>
      </c>
      <c r="D20" s="75"/>
      <c r="E20" s="75"/>
      <c r="F20" s="75"/>
    </row>
    <row r="21" spans="2:6" s="58" customFormat="1" ht="33.75" customHeight="1">
      <c r="B21" s="130"/>
      <c r="C21" s="62" t="s">
        <v>44</v>
      </c>
      <c r="D21" s="75"/>
      <c r="E21" s="75"/>
      <c r="F21" s="75"/>
    </row>
    <row r="22" spans="2:6" ht="33.75" customHeight="1">
      <c r="B22" s="130"/>
      <c r="C22" s="62" t="s">
        <v>46</v>
      </c>
      <c r="D22" s="57"/>
      <c r="E22" s="57"/>
      <c r="F22" s="57"/>
    </row>
    <row r="23" spans="2:7" s="58" customFormat="1" ht="15">
      <c r="B23" s="130"/>
      <c r="C23" s="76" t="s">
        <v>135</v>
      </c>
      <c r="D23" s="77">
        <f>SUM(D18:D22)</f>
        <v>0</v>
      </c>
      <c r="E23" s="77">
        <f>SUM(E18:E22)</f>
        <v>0</v>
      </c>
      <c r="F23" s="77">
        <f>SUM(F18:F22)</f>
        <v>0</v>
      </c>
      <c r="G23" s="84">
        <f>SUM(D23:F23)</f>
        <v>0</v>
      </c>
    </row>
    <row r="24" spans="2:7" s="58" customFormat="1" ht="15">
      <c r="B24" s="131"/>
      <c r="C24" s="76" t="s">
        <v>136</v>
      </c>
      <c r="D24" s="35" t="str">
        <f>_xlfn.IFERROR((D23-C23)/D23,"No hay datos")</f>
        <v>No hay datos</v>
      </c>
      <c r="E24" s="35" t="str">
        <f>_xlfn.IFERROR((E23-D23)/E23,"No hay datos")</f>
        <v>No hay datos</v>
      </c>
      <c r="F24" s="35" t="str">
        <f>_xlfn.IFERROR((F23-E23)/F23,"No hay datos")</f>
        <v>No hay datos</v>
      </c>
      <c r="G24" s="83"/>
    </row>
    <row r="25" spans="2:7" s="58" customFormat="1" ht="33.75" customHeight="1">
      <c r="B25" s="128" t="s">
        <v>134</v>
      </c>
      <c r="C25" s="40" t="s">
        <v>132</v>
      </c>
      <c r="D25" s="40" t="s">
        <v>123</v>
      </c>
      <c r="E25" s="40" t="s">
        <v>3</v>
      </c>
      <c r="F25" s="54" t="s">
        <v>4</v>
      </c>
      <c r="G25" s="81"/>
    </row>
    <row r="26" spans="2:7" ht="33.75" customHeight="1">
      <c r="B26" s="128"/>
      <c r="C26" s="62" t="s">
        <v>52</v>
      </c>
      <c r="D26" s="40"/>
      <c r="E26" s="40"/>
      <c r="F26" s="54"/>
      <c r="G26" s="81"/>
    </row>
    <row r="27" spans="2:7" ht="33.75" customHeight="1">
      <c r="B27" s="128"/>
      <c r="C27" s="62" t="s">
        <v>6</v>
      </c>
      <c r="D27" s="40"/>
      <c r="E27" s="40"/>
      <c r="F27" s="54"/>
      <c r="G27" s="81"/>
    </row>
    <row r="28" spans="2:7" ht="33.75" customHeight="1">
      <c r="B28" s="128"/>
      <c r="C28" s="62" t="s">
        <v>55</v>
      </c>
      <c r="D28" s="40"/>
      <c r="E28" s="40"/>
      <c r="F28" s="54"/>
      <c r="G28" s="81"/>
    </row>
    <row r="29" spans="2:7" ht="33.75" customHeight="1">
      <c r="B29" s="128"/>
      <c r="C29" s="62" t="s">
        <v>7</v>
      </c>
      <c r="D29" s="40"/>
      <c r="E29" s="40"/>
      <c r="F29" s="54"/>
      <c r="G29" s="81"/>
    </row>
    <row r="30" spans="2:7" ht="33.75" customHeight="1">
      <c r="B30" s="128"/>
      <c r="C30" s="62" t="s">
        <v>8</v>
      </c>
      <c r="D30" s="40"/>
      <c r="E30" s="40"/>
      <c r="F30" s="54"/>
      <c r="G30" s="81"/>
    </row>
    <row r="31" spans="2:7" ht="33.75" customHeight="1">
      <c r="B31" s="128"/>
      <c r="C31" s="62" t="s">
        <v>9</v>
      </c>
      <c r="D31" s="40"/>
      <c r="E31" s="40"/>
      <c r="F31" s="54"/>
      <c r="G31" s="81"/>
    </row>
    <row r="32" spans="2:7" ht="33.75" customHeight="1">
      <c r="B32" s="128"/>
      <c r="C32" s="62" t="s">
        <v>124</v>
      </c>
      <c r="D32" s="40"/>
      <c r="E32" s="40"/>
      <c r="F32" s="54"/>
      <c r="G32" s="81"/>
    </row>
  </sheetData>
  <sheetProtection/>
  <mergeCells count="17">
    <mergeCell ref="B6:C6"/>
    <mergeCell ref="B5:C5"/>
    <mergeCell ref="B25:B32"/>
    <mergeCell ref="B17:B24"/>
    <mergeCell ref="B9:C10"/>
    <mergeCell ref="B8:C8"/>
    <mergeCell ref="B7:C7"/>
    <mergeCell ref="D8:F8"/>
    <mergeCell ref="B15:C16"/>
    <mergeCell ref="B13:C14"/>
    <mergeCell ref="B11:C12"/>
    <mergeCell ref="B2:F2"/>
    <mergeCell ref="D4:F4"/>
    <mergeCell ref="D5:F5"/>
    <mergeCell ref="D6:F6"/>
    <mergeCell ref="D7:F7"/>
    <mergeCell ref="B4:C4"/>
  </mergeCells>
  <dataValidations count="13">
    <dataValidation allowBlank="1" showInputMessage="1" showErrorMessage="1" prompt="Digite el nombre completo de la EP" sqref="D4:G4"/>
    <dataValidation allowBlank="1" showInputMessage="1" showErrorMessage="1" prompt="Digite el asunto relacionado al incremento salarial, contraro colectivo y/o acta transaccional" sqref="D5:G5 G6:G8"/>
    <dataValidation allowBlank="1" showInputMessage="1" showErrorMessage="1" prompt="De registro exclusivo del MEF. No digite información alguna" sqref="D23:F24 D6:F8 G23"/>
    <dataValidation allowBlank="1" showInputMessage="1" showErrorMessage="1" prompt="Registre la fecha de inicio de la vigencia del proyecto dd/mm/aaaa" sqref="D10"/>
    <dataValidation allowBlank="1" showInputMessage="1" showErrorMessage="1" prompt="Registre la fecha de finalización de la vigencia del proyecto dd/mm/aaaa" sqref="E10"/>
    <dataValidation allowBlank="1" showInputMessage="1" showErrorMessage="1" prompt="Registre el número de la nómina total de la empresa" sqref="D12"/>
    <dataValidation allowBlank="1" showInputMessage="1" showErrorMessage="1" prompt="Registre el número de beneficiarios del proyecto" sqref="E12"/>
    <dataValidation allowBlank="1" showInputMessage="1" showErrorMessage="1" prompt="Digite el número total de articulados del proyecto (incluyendo disposiciones generales y transitorias)" sqref="D14"/>
    <dataValidation allowBlank="1" showInputMessage="1" showErrorMessage="1" prompt="Digite el número total de articulados del proyecto (incluyendo disposiciones generales y transitorias), con efectación presupuestaria" sqref="E14"/>
    <dataValidation allowBlank="1" showInputMessage="1" showErrorMessage="1" prompt="Enlace/registre el costo vigente de RMU y beneficios de los beneficiarios del proyecto (Ver 3. COSTOS VIGENTES - Formulario 3)" sqref="D16"/>
    <dataValidation allowBlank="1" showInputMessage="1" showErrorMessage="1" prompt="Enlace/registre el costo proyectado total correspondiente a los beneficios del proyecto (Ver 7. COSTOS PROYECTADOS TOTALES- Formulario 3)" sqref="E16"/>
    <dataValidation allowBlank="1" showInputMessage="1" showErrorMessage="1" prompt="Distribuya los costos del proyecto (7. COSTOS PROYECTADOS TOTALES - Formulario 3), de acuerdo al grupo de gasto y al periodo de afectación. Para las celdas en blanco, digite cero &quot;0&quot;" sqref="D18:F22"/>
    <dataValidation allowBlank="1" showInputMessage="1" showErrorMessage="1" prompt="Explique/detalle/redacte/resuma, los principales supuestos utilizados para la proyección de ingresos, que financiarian los costos del proyecto. En caso de no contar con un supuesto, registre un guión &quot;-&quot;" sqref="D26:G32"/>
  </dataValidations>
  <printOptions/>
  <pageMargins left="0.7" right="0.7" top="0.75" bottom="0.75" header="0.3" footer="0.3"/>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2:AY69"/>
  <sheetViews>
    <sheetView showGridLines="0" zoomScalePageLayoutView="0" workbookViewId="0" topLeftCell="A1">
      <pane xSplit="12" ySplit="6" topLeftCell="M7" activePane="bottomRight" state="frozen"/>
      <selection pane="topLeft" activeCell="A1" sqref="A1"/>
      <selection pane="topRight" activeCell="G1" sqref="G1"/>
      <selection pane="bottomLeft" activeCell="A7" sqref="A7"/>
      <selection pane="bottomRight" activeCell="M6" sqref="M6"/>
    </sheetView>
  </sheetViews>
  <sheetFormatPr defaultColWidth="14.28125" defaultRowHeight="15"/>
  <cols>
    <col min="1" max="1" width="8.57421875" style="23" customWidth="1"/>
    <col min="2" max="2" width="10.00390625" style="23" customWidth="1"/>
    <col min="3" max="3" width="18.57421875" style="23" customWidth="1"/>
    <col min="4" max="4" width="14.28125" style="23" customWidth="1"/>
    <col min="5" max="5" width="32.8515625" style="23" customWidth="1"/>
    <col min="6" max="7" width="11.57421875" style="23" customWidth="1"/>
    <col min="8" max="8" width="18.57421875" style="23" customWidth="1"/>
    <col min="9" max="11" width="11.421875" style="23" customWidth="1"/>
    <col min="12" max="12" width="18.57421875" style="23" customWidth="1"/>
    <col min="13" max="15" width="14.28125" style="23" customWidth="1"/>
    <col min="16" max="16" width="14.28125" style="6" customWidth="1"/>
    <col min="17" max="17" width="14.28125" style="25" customWidth="1"/>
    <col min="18" max="16384" width="14.28125" style="23" customWidth="1"/>
  </cols>
  <sheetData>
    <row r="1" ht="15"/>
    <row r="2" spans="1:24" ht="67.5" customHeight="1">
      <c r="A2" s="113" t="s">
        <v>195</v>
      </c>
      <c r="B2" s="113"/>
      <c r="C2" s="113"/>
      <c r="D2" s="113"/>
      <c r="E2" s="113"/>
      <c r="F2" s="113"/>
      <c r="G2" s="113"/>
      <c r="H2" s="113"/>
      <c r="I2" s="113"/>
      <c r="J2" s="113"/>
      <c r="K2" s="113"/>
      <c r="L2" s="113"/>
      <c r="M2" s="21"/>
      <c r="N2" s="21"/>
      <c r="O2" s="21"/>
      <c r="P2" s="12"/>
      <c r="Q2" s="21"/>
      <c r="R2" s="21"/>
      <c r="S2" s="21"/>
      <c r="T2" s="21"/>
      <c r="U2" s="21"/>
      <c r="V2" s="21"/>
      <c r="W2" s="21"/>
      <c r="X2" s="21"/>
    </row>
    <row r="3" spans="1:24" ht="15">
      <c r="A3" s="10"/>
      <c r="B3" s="10"/>
      <c r="C3" s="10"/>
      <c r="D3" s="10"/>
      <c r="E3" s="10"/>
      <c r="F3" s="10"/>
      <c r="G3" s="10"/>
      <c r="H3" s="10"/>
      <c r="I3" s="10"/>
      <c r="J3" s="10"/>
      <c r="K3" s="10"/>
      <c r="L3" s="10"/>
      <c r="M3" s="10"/>
      <c r="N3" s="10"/>
      <c r="O3" s="10"/>
      <c r="P3" s="10"/>
      <c r="Q3" s="10"/>
      <c r="R3" s="10"/>
      <c r="S3" s="10"/>
      <c r="T3" s="10"/>
      <c r="U3" s="10"/>
      <c r="V3" s="10"/>
      <c r="W3" s="10"/>
      <c r="X3" s="10"/>
    </row>
    <row r="4" spans="1:51" ht="11.25" customHeight="1">
      <c r="A4" s="129" t="s">
        <v>74</v>
      </c>
      <c r="B4" s="129" t="s">
        <v>94</v>
      </c>
      <c r="C4" s="129" t="s">
        <v>95</v>
      </c>
      <c r="D4" s="129" t="s">
        <v>76</v>
      </c>
      <c r="E4" s="132" t="s">
        <v>75</v>
      </c>
      <c r="F4" s="137" t="s">
        <v>81</v>
      </c>
      <c r="G4" s="137"/>
      <c r="H4" s="137"/>
      <c r="I4" s="138" t="s">
        <v>82</v>
      </c>
      <c r="J4" s="139"/>
      <c r="K4" s="139"/>
      <c r="L4" s="140"/>
      <c r="M4" s="135" t="s">
        <v>85</v>
      </c>
      <c r="N4" s="135"/>
      <c r="O4" s="135"/>
      <c r="P4" s="135" t="s">
        <v>107</v>
      </c>
      <c r="Q4" s="135"/>
      <c r="R4" s="135"/>
      <c r="S4" s="135" t="s">
        <v>108</v>
      </c>
      <c r="T4" s="135"/>
      <c r="U4" s="135"/>
      <c r="V4" s="135" t="s">
        <v>109</v>
      </c>
      <c r="W4" s="135"/>
      <c r="X4" s="135"/>
      <c r="Y4" s="135" t="s">
        <v>110</v>
      </c>
      <c r="Z4" s="135"/>
      <c r="AA4" s="135"/>
      <c r="AB4" s="135" t="s">
        <v>111</v>
      </c>
      <c r="AC4" s="135"/>
      <c r="AD4" s="135"/>
      <c r="AE4" s="135" t="s">
        <v>112</v>
      </c>
      <c r="AF4" s="135"/>
      <c r="AG4" s="135"/>
      <c r="AH4" s="135" t="s">
        <v>113</v>
      </c>
      <c r="AI4" s="135"/>
      <c r="AJ4" s="135"/>
      <c r="AK4" s="135" t="s">
        <v>114</v>
      </c>
      <c r="AL4" s="135"/>
      <c r="AM4" s="135"/>
      <c r="AN4" s="135" t="s">
        <v>115</v>
      </c>
      <c r="AO4" s="135"/>
      <c r="AP4" s="135"/>
      <c r="AQ4" s="135" t="s">
        <v>116</v>
      </c>
      <c r="AR4" s="135"/>
      <c r="AS4" s="135"/>
      <c r="AT4" s="135" t="s">
        <v>117</v>
      </c>
      <c r="AU4" s="135"/>
      <c r="AV4" s="135"/>
      <c r="AW4" s="135" t="s">
        <v>118</v>
      </c>
      <c r="AX4" s="135"/>
      <c r="AY4" s="135"/>
    </row>
    <row r="5" spans="1:51" ht="68.25" customHeight="1">
      <c r="A5" s="130"/>
      <c r="B5" s="130"/>
      <c r="C5" s="130"/>
      <c r="D5" s="130"/>
      <c r="E5" s="133"/>
      <c r="F5" s="42" t="s">
        <v>83</v>
      </c>
      <c r="G5" s="42" t="s">
        <v>84</v>
      </c>
      <c r="H5" s="43" t="s">
        <v>122</v>
      </c>
      <c r="I5" s="48" t="s">
        <v>102</v>
      </c>
      <c r="J5" s="45" t="s">
        <v>119</v>
      </c>
      <c r="K5" s="46" t="s">
        <v>133</v>
      </c>
      <c r="L5" s="50" t="s">
        <v>121</v>
      </c>
      <c r="M5" s="136" t="s">
        <v>97</v>
      </c>
      <c r="N5" s="136"/>
      <c r="O5" s="136"/>
      <c r="P5" s="136" t="s">
        <v>91</v>
      </c>
      <c r="Q5" s="136"/>
      <c r="R5" s="136"/>
      <c r="S5" s="136" t="s">
        <v>92</v>
      </c>
      <c r="T5" s="136"/>
      <c r="U5" s="136"/>
      <c r="V5" s="136" t="s">
        <v>93</v>
      </c>
      <c r="W5" s="136"/>
      <c r="X5" s="136"/>
      <c r="Y5" s="136" t="s">
        <v>98</v>
      </c>
      <c r="Z5" s="136"/>
      <c r="AA5" s="136"/>
      <c r="AB5" s="136" t="s">
        <v>99</v>
      </c>
      <c r="AC5" s="136"/>
      <c r="AD5" s="136"/>
      <c r="AE5" s="136" t="s">
        <v>100</v>
      </c>
      <c r="AF5" s="136"/>
      <c r="AG5" s="136"/>
      <c r="AH5" s="136" t="s">
        <v>103</v>
      </c>
      <c r="AI5" s="136"/>
      <c r="AJ5" s="136"/>
      <c r="AK5" s="136" t="s">
        <v>104</v>
      </c>
      <c r="AL5" s="136"/>
      <c r="AM5" s="136"/>
      <c r="AN5" s="136" t="s">
        <v>105</v>
      </c>
      <c r="AO5" s="136"/>
      <c r="AP5" s="136"/>
      <c r="AQ5" s="136" t="s">
        <v>79</v>
      </c>
      <c r="AR5" s="136"/>
      <c r="AS5" s="136"/>
      <c r="AT5" s="136" t="s">
        <v>80</v>
      </c>
      <c r="AU5" s="136"/>
      <c r="AV5" s="136"/>
      <c r="AW5" s="136" t="s">
        <v>106</v>
      </c>
      <c r="AX5" s="136"/>
      <c r="AY5" s="136"/>
    </row>
    <row r="6" spans="1:51" ht="68.25" customHeight="1">
      <c r="A6" s="131"/>
      <c r="B6" s="131"/>
      <c r="C6" s="131"/>
      <c r="D6" s="131"/>
      <c r="E6" s="134"/>
      <c r="F6" s="44">
        <f>SUM(F7:F69)</f>
        <v>0</v>
      </c>
      <c r="G6" s="44">
        <f aca="true" t="shared" si="0" ref="G6:L6">SUM(G7:G69)</f>
        <v>0</v>
      </c>
      <c r="H6" s="44">
        <f t="shared" si="0"/>
        <v>0</v>
      </c>
      <c r="I6" s="49">
        <f t="shared" si="0"/>
        <v>1890</v>
      </c>
      <c r="J6" s="47">
        <f t="shared" si="0"/>
        <v>1890</v>
      </c>
      <c r="K6" s="47">
        <f t="shared" si="0"/>
        <v>16632</v>
      </c>
      <c r="L6" s="51">
        <f t="shared" si="0"/>
        <v>222264</v>
      </c>
      <c r="M6" s="40" t="s">
        <v>77</v>
      </c>
      <c r="N6" s="40" t="s">
        <v>78</v>
      </c>
      <c r="O6" s="52" t="s">
        <v>96</v>
      </c>
      <c r="P6" s="40" t="s">
        <v>77</v>
      </c>
      <c r="Q6" s="40" t="s">
        <v>78</v>
      </c>
      <c r="R6" s="52" t="s">
        <v>96</v>
      </c>
      <c r="S6" s="40" t="s">
        <v>77</v>
      </c>
      <c r="T6" s="40" t="s">
        <v>78</v>
      </c>
      <c r="U6" s="52" t="s">
        <v>96</v>
      </c>
      <c r="V6" s="40" t="s">
        <v>77</v>
      </c>
      <c r="W6" s="40" t="s">
        <v>78</v>
      </c>
      <c r="X6" s="52" t="s">
        <v>96</v>
      </c>
      <c r="Y6" s="40" t="s">
        <v>77</v>
      </c>
      <c r="Z6" s="40" t="s">
        <v>78</v>
      </c>
      <c r="AA6" s="52" t="s">
        <v>96</v>
      </c>
      <c r="AB6" s="40" t="s">
        <v>77</v>
      </c>
      <c r="AC6" s="40" t="s">
        <v>78</v>
      </c>
      <c r="AD6" s="52" t="s">
        <v>96</v>
      </c>
      <c r="AE6" s="40" t="s">
        <v>77</v>
      </c>
      <c r="AF6" s="40" t="s">
        <v>78</v>
      </c>
      <c r="AG6" s="52" t="s">
        <v>96</v>
      </c>
      <c r="AH6" s="40" t="s">
        <v>77</v>
      </c>
      <c r="AI6" s="40" t="s">
        <v>78</v>
      </c>
      <c r="AJ6" s="52" t="s">
        <v>96</v>
      </c>
      <c r="AK6" s="40" t="s">
        <v>77</v>
      </c>
      <c r="AL6" s="40" t="s">
        <v>78</v>
      </c>
      <c r="AM6" s="52" t="s">
        <v>96</v>
      </c>
      <c r="AN6" s="40" t="s">
        <v>77</v>
      </c>
      <c r="AO6" s="40" t="s">
        <v>78</v>
      </c>
      <c r="AP6" s="52" t="s">
        <v>96</v>
      </c>
      <c r="AQ6" s="40" t="s">
        <v>77</v>
      </c>
      <c r="AR6" s="40" t="s">
        <v>78</v>
      </c>
      <c r="AS6" s="52" t="s">
        <v>96</v>
      </c>
      <c r="AT6" s="40" t="s">
        <v>77</v>
      </c>
      <c r="AU6" s="40" t="s">
        <v>78</v>
      </c>
      <c r="AV6" s="52" t="s">
        <v>96</v>
      </c>
      <c r="AW6" s="40" t="s">
        <v>77</v>
      </c>
      <c r="AX6" s="40" t="s">
        <v>78</v>
      </c>
      <c r="AY6" s="52" t="s">
        <v>96</v>
      </c>
    </row>
    <row r="7" spans="1:51" ht="11.25">
      <c r="A7" s="6"/>
      <c r="B7" s="37"/>
      <c r="C7" s="39"/>
      <c r="D7" s="6"/>
      <c r="E7" s="24"/>
      <c r="F7" s="36"/>
      <c r="G7" s="36"/>
      <c r="H7" s="27">
        <f>(F7+G7)*12</f>
        <v>0</v>
      </c>
      <c r="I7" s="26">
        <f>O7</f>
        <v>30</v>
      </c>
      <c r="J7" s="26">
        <f>F7+I7</f>
        <v>30</v>
      </c>
      <c r="K7" s="26">
        <f>R7+U7+X7+AA7+AD7+AG7+AJ7+AM7+AP7+AS7+AV7+AY7</f>
        <v>264</v>
      </c>
      <c r="L7" s="28">
        <f>(J7+K7)*12</f>
        <v>3528</v>
      </c>
      <c r="M7" s="6">
        <v>1</v>
      </c>
      <c r="N7" s="25">
        <v>30</v>
      </c>
      <c r="O7" s="26">
        <f>M7*N7</f>
        <v>30</v>
      </c>
      <c r="Q7" s="25">
        <f>(400*1%)/12</f>
        <v>0.3333333333333333</v>
      </c>
      <c r="R7" s="26">
        <f>P7*Q7</f>
        <v>0</v>
      </c>
      <c r="S7" s="26"/>
      <c r="T7" s="25">
        <f>(425*1%)/12</f>
        <v>0.3541666666666667</v>
      </c>
      <c r="U7" s="26">
        <f>S7*T7</f>
        <v>0</v>
      </c>
      <c r="V7" s="26"/>
      <c r="W7" s="25">
        <f>(425*1%)/12</f>
        <v>0.3541666666666667</v>
      </c>
      <c r="X7" s="26">
        <f>V7*W7</f>
        <v>0</v>
      </c>
      <c r="Y7" s="6"/>
      <c r="Z7" s="25"/>
      <c r="AA7" s="26">
        <f>Y7*Z7</f>
        <v>0</v>
      </c>
      <c r="AB7" s="6"/>
      <c r="AC7" s="25"/>
      <c r="AD7" s="26">
        <f>AB7*AC7</f>
        <v>0</v>
      </c>
      <c r="AE7" s="6"/>
      <c r="AF7" s="25"/>
      <c r="AG7" s="26">
        <f>AE7*AF7</f>
        <v>0</v>
      </c>
      <c r="AH7" s="6">
        <v>22</v>
      </c>
      <c r="AI7" s="25">
        <v>0.5</v>
      </c>
      <c r="AJ7" s="26">
        <f>AH7*AI7</f>
        <v>11</v>
      </c>
      <c r="AK7" s="6">
        <v>22</v>
      </c>
      <c r="AL7" s="25">
        <v>0.5</v>
      </c>
      <c r="AM7" s="26">
        <f>AK7*AL7</f>
        <v>11</v>
      </c>
      <c r="AN7" s="6">
        <v>22</v>
      </c>
      <c r="AO7" s="25">
        <v>0.5</v>
      </c>
      <c r="AP7" s="26">
        <f>AN7*AO7</f>
        <v>11</v>
      </c>
      <c r="AQ7" s="6">
        <v>22</v>
      </c>
      <c r="AR7" s="25">
        <v>2.5</v>
      </c>
      <c r="AS7" s="26">
        <f>AQ7*AR7</f>
        <v>55</v>
      </c>
      <c r="AT7" s="6">
        <v>22</v>
      </c>
      <c r="AU7" s="25">
        <v>4</v>
      </c>
      <c r="AV7" s="26">
        <f>AT7*AU7</f>
        <v>88</v>
      </c>
      <c r="AW7" s="6">
        <v>22</v>
      </c>
      <c r="AX7" s="25">
        <v>4</v>
      </c>
      <c r="AY7" s="26">
        <f>AW7*AX7</f>
        <v>88</v>
      </c>
    </row>
    <row r="8" spans="1:51" ht="11.25">
      <c r="A8" s="6"/>
      <c r="B8" s="38"/>
      <c r="C8" s="39"/>
      <c r="D8" s="6"/>
      <c r="E8" s="24"/>
      <c r="F8" s="24"/>
      <c r="G8" s="24"/>
      <c r="H8" s="27">
        <f aca="true" t="shared" si="1" ref="H8:H69">(F8+G8)*12</f>
        <v>0</v>
      </c>
      <c r="I8" s="26">
        <f aca="true" t="shared" si="2" ref="I8:I69">O8</f>
        <v>30</v>
      </c>
      <c r="J8" s="26">
        <f aca="true" t="shared" si="3" ref="J8:J69">F8+I8</f>
        <v>30</v>
      </c>
      <c r="K8" s="26">
        <f aca="true" t="shared" si="4" ref="K8:K69">R8+U8+X8+AA8+AD8+AG8+AJ8+AM8+AP8+AS8+AV8+AY8</f>
        <v>264</v>
      </c>
      <c r="L8" s="28">
        <f aca="true" t="shared" si="5" ref="L8:L69">(J8+K8)*12</f>
        <v>3528</v>
      </c>
      <c r="M8" s="6">
        <v>1</v>
      </c>
      <c r="N8" s="25">
        <v>30</v>
      </c>
      <c r="O8" s="26">
        <f aca="true" t="shared" si="6" ref="O8:O69">M8*N8</f>
        <v>30</v>
      </c>
      <c r="Q8" s="25">
        <f aca="true" t="shared" si="7" ref="Q8:Q69">(400*1%)/12</f>
        <v>0.3333333333333333</v>
      </c>
      <c r="R8" s="26">
        <f aca="true" t="shared" si="8" ref="R8:R69">P8*Q8</f>
        <v>0</v>
      </c>
      <c r="S8" s="26"/>
      <c r="T8" s="25">
        <f aca="true" t="shared" si="9" ref="T8:T69">(425*1%)/12</f>
        <v>0.3541666666666667</v>
      </c>
      <c r="U8" s="26">
        <f aca="true" t="shared" si="10" ref="U8:U69">S8*T8</f>
        <v>0</v>
      </c>
      <c r="V8" s="26"/>
      <c r="W8" s="25">
        <f aca="true" t="shared" si="11" ref="W8:W69">(425*1%)/12</f>
        <v>0.3541666666666667</v>
      </c>
      <c r="X8" s="26">
        <f>V8*W8</f>
        <v>0</v>
      </c>
      <c r="Y8" s="6"/>
      <c r="Z8" s="25"/>
      <c r="AA8" s="26">
        <f aca="true" t="shared" si="12" ref="AA8:AA69">Y8*Z8</f>
        <v>0</v>
      </c>
      <c r="AB8" s="6"/>
      <c r="AC8" s="25"/>
      <c r="AD8" s="26">
        <f aca="true" t="shared" si="13" ref="AD8:AD69">AB8*AC8</f>
        <v>0</v>
      </c>
      <c r="AE8" s="6"/>
      <c r="AF8" s="25"/>
      <c r="AG8" s="26">
        <f aca="true" t="shared" si="14" ref="AG8:AG69">AE8*AF8</f>
        <v>0</v>
      </c>
      <c r="AH8" s="6">
        <v>22</v>
      </c>
      <c r="AI8" s="25">
        <v>0.5</v>
      </c>
      <c r="AJ8" s="26">
        <f>AH8*AI8</f>
        <v>11</v>
      </c>
      <c r="AK8" s="6">
        <v>22</v>
      </c>
      <c r="AL8" s="25">
        <v>0.5</v>
      </c>
      <c r="AM8" s="26">
        <f>AK8*AL8</f>
        <v>11</v>
      </c>
      <c r="AN8" s="6">
        <v>22</v>
      </c>
      <c r="AO8" s="25">
        <v>0.5</v>
      </c>
      <c r="AP8" s="26">
        <f aca="true" t="shared" si="15" ref="AP8:AP69">AN8*AO8</f>
        <v>11</v>
      </c>
      <c r="AQ8" s="6">
        <v>22</v>
      </c>
      <c r="AR8" s="25">
        <v>2.5</v>
      </c>
      <c r="AS8" s="26">
        <f aca="true" t="shared" si="16" ref="AS8:AS69">AQ8*AR8</f>
        <v>55</v>
      </c>
      <c r="AT8" s="6">
        <v>22</v>
      </c>
      <c r="AU8" s="25">
        <v>4</v>
      </c>
      <c r="AV8" s="26">
        <f aca="true" t="shared" si="17" ref="AV8:AV69">AT8*AU8</f>
        <v>88</v>
      </c>
      <c r="AW8" s="6">
        <v>22</v>
      </c>
      <c r="AX8" s="25">
        <v>4</v>
      </c>
      <c r="AY8" s="26">
        <f aca="true" t="shared" si="18" ref="AY8:AY69">AW8*AX8</f>
        <v>88</v>
      </c>
    </row>
    <row r="9" spans="1:51" ht="11.25">
      <c r="A9" s="6"/>
      <c r="B9" s="38"/>
      <c r="C9" s="39"/>
      <c r="D9" s="6"/>
      <c r="E9" s="24"/>
      <c r="F9" s="24"/>
      <c r="G9" s="24"/>
      <c r="H9" s="27">
        <f t="shared" si="1"/>
        <v>0</v>
      </c>
      <c r="I9" s="26">
        <f t="shared" si="2"/>
        <v>30</v>
      </c>
      <c r="J9" s="26">
        <f t="shared" si="3"/>
        <v>30</v>
      </c>
      <c r="K9" s="26">
        <f t="shared" si="4"/>
        <v>264</v>
      </c>
      <c r="L9" s="28">
        <f t="shared" si="5"/>
        <v>3528</v>
      </c>
      <c r="M9" s="6">
        <v>1</v>
      </c>
      <c r="N9" s="25">
        <v>30</v>
      </c>
      <c r="O9" s="26">
        <f t="shared" si="6"/>
        <v>30</v>
      </c>
      <c r="Q9" s="25">
        <f t="shared" si="7"/>
        <v>0.3333333333333333</v>
      </c>
      <c r="R9" s="26">
        <f t="shared" si="8"/>
        <v>0</v>
      </c>
      <c r="S9" s="26"/>
      <c r="T9" s="25">
        <f t="shared" si="9"/>
        <v>0.3541666666666667</v>
      </c>
      <c r="U9" s="26">
        <f t="shared" si="10"/>
        <v>0</v>
      </c>
      <c r="V9" s="26"/>
      <c r="W9" s="25">
        <f t="shared" si="11"/>
        <v>0.3541666666666667</v>
      </c>
      <c r="X9" s="26">
        <f aca="true" t="shared" si="19" ref="X9:X69">V9*W9</f>
        <v>0</v>
      </c>
      <c r="Y9" s="6"/>
      <c r="Z9" s="25"/>
      <c r="AA9" s="26">
        <f t="shared" si="12"/>
        <v>0</v>
      </c>
      <c r="AB9" s="6"/>
      <c r="AC9" s="25"/>
      <c r="AD9" s="26">
        <f t="shared" si="13"/>
        <v>0</v>
      </c>
      <c r="AE9" s="6"/>
      <c r="AF9" s="25"/>
      <c r="AG9" s="26">
        <f t="shared" si="14"/>
        <v>0</v>
      </c>
      <c r="AH9" s="6">
        <v>22</v>
      </c>
      <c r="AI9" s="25">
        <v>0.5</v>
      </c>
      <c r="AJ9" s="26">
        <f aca="true" t="shared" si="20" ref="AJ9:AJ69">AH9*AI9</f>
        <v>11</v>
      </c>
      <c r="AK9" s="6">
        <v>22</v>
      </c>
      <c r="AL9" s="25">
        <v>0.5</v>
      </c>
      <c r="AM9" s="26">
        <f aca="true" t="shared" si="21" ref="AM9:AM69">AK9*AL9</f>
        <v>11</v>
      </c>
      <c r="AN9" s="6">
        <v>22</v>
      </c>
      <c r="AO9" s="25">
        <v>0.5</v>
      </c>
      <c r="AP9" s="26">
        <f t="shared" si="15"/>
        <v>11</v>
      </c>
      <c r="AQ9" s="6">
        <v>22</v>
      </c>
      <c r="AR9" s="25">
        <v>2.5</v>
      </c>
      <c r="AS9" s="26">
        <f t="shared" si="16"/>
        <v>55</v>
      </c>
      <c r="AT9" s="6">
        <v>22</v>
      </c>
      <c r="AU9" s="25">
        <v>4</v>
      </c>
      <c r="AV9" s="26">
        <f t="shared" si="17"/>
        <v>88</v>
      </c>
      <c r="AW9" s="6">
        <v>22</v>
      </c>
      <c r="AX9" s="25">
        <v>4</v>
      </c>
      <c r="AY9" s="26">
        <f t="shared" si="18"/>
        <v>88</v>
      </c>
    </row>
    <row r="10" spans="1:51" ht="11.25">
      <c r="A10" s="6"/>
      <c r="B10" s="38"/>
      <c r="C10" s="39"/>
      <c r="D10" s="6"/>
      <c r="E10" s="24"/>
      <c r="F10" s="24"/>
      <c r="G10" s="24"/>
      <c r="H10" s="27">
        <f t="shared" si="1"/>
        <v>0</v>
      </c>
      <c r="I10" s="26">
        <f t="shared" si="2"/>
        <v>30</v>
      </c>
      <c r="J10" s="26">
        <f t="shared" si="3"/>
        <v>30</v>
      </c>
      <c r="K10" s="26">
        <f t="shared" si="4"/>
        <v>264</v>
      </c>
      <c r="L10" s="28">
        <f t="shared" si="5"/>
        <v>3528</v>
      </c>
      <c r="M10" s="6">
        <v>1</v>
      </c>
      <c r="N10" s="25">
        <v>30</v>
      </c>
      <c r="O10" s="26">
        <f t="shared" si="6"/>
        <v>30</v>
      </c>
      <c r="Q10" s="25">
        <f t="shared" si="7"/>
        <v>0.3333333333333333</v>
      </c>
      <c r="R10" s="26">
        <f t="shared" si="8"/>
        <v>0</v>
      </c>
      <c r="S10" s="26"/>
      <c r="T10" s="25">
        <f t="shared" si="9"/>
        <v>0.3541666666666667</v>
      </c>
      <c r="U10" s="26">
        <f t="shared" si="10"/>
        <v>0</v>
      </c>
      <c r="V10" s="26"/>
      <c r="W10" s="25">
        <f t="shared" si="11"/>
        <v>0.3541666666666667</v>
      </c>
      <c r="X10" s="26">
        <f t="shared" si="19"/>
        <v>0</v>
      </c>
      <c r="Y10" s="6"/>
      <c r="Z10" s="25"/>
      <c r="AA10" s="26">
        <f t="shared" si="12"/>
        <v>0</v>
      </c>
      <c r="AB10" s="6"/>
      <c r="AC10" s="25"/>
      <c r="AD10" s="26">
        <f t="shared" si="13"/>
        <v>0</v>
      </c>
      <c r="AE10" s="6"/>
      <c r="AF10" s="25"/>
      <c r="AG10" s="26">
        <f t="shared" si="14"/>
        <v>0</v>
      </c>
      <c r="AH10" s="6">
        <v>22</v>
      </c>
      <c r="AI10" s="25">
        <v>0.5</v>
      </c>
      <c r="AJ10" s="26">
        <f t="shared" si="20"/>
        <v>11</v>
      </c>
      <c r="AK10" s="6">
        <v>22</v>
      </c>
      <c r="AL10" s="25">
        <v>0.5</v>
      </c>
      <c r="AM10" s="26">
        <f t="shared" si="21"/>
        <v>11</v>
      </c>
      <c r="AN10" s="6">
        <v>22</v>
      </c>
      <c r="AO10" s="25">
        <v>0.5</v>
      </c>
      <c r="AP10" s="26">
        <f t="shared" si="15"/>
        <v>11</v>
      </c>
      <c r="AQ10" s="6">
        <v>22</v>
      </c>
      <c r="AR10" s="25">
        <v>2.5</v>
      </c>
      <c r="AS10" s="26">
        <f t="shared" si="16"/>
        <v>55</v>
      </c>
      <c r="AT10" s="6">
        <v>22</v>
      </c>
      <c r="AU10" s="25">
        <v>4</v>
      </c>
      <c r="AV10" s="26">
        <f t="shared" si="17"/>
        <v>88</v>
      </c>
      <c r="AW10" s="6">
        <v>22</v>
      </c>
      <c r="AX10" s="25">
        <v>4</v>
      </c>
      <c r="AY10" s="26">
        <f t="shared" si="18"/>
        <v>88</v>
      </c>
    </row>
    <row r="11" spans="1:51" ht="11.25">
      <c r="A11" s="6"/>
      <c r="B11" s="38"/>
      <c r="C11" s="39"/>
      <c r="D11" s="6"/>
      <c r="E11" s="24"/>
      <c r="F11" s="24"/>
      <c r="G11" s="24"/>
      <c r="H11" s="27">
        <f t="shared" si="1"/>
        <v>0</v>
      </c>
      <c r="I11" s="26">
        <f t="shared" si="2"/>
        <v>30</v>
      </c>
      <c r="J11" s="26">
        <f t="shared" si="3"/>
        <v>30</v>
      </c>
      <c r="K11" s="26">
        <f t="shared" si="4"/>
        <v>264</v>
      </c>
      <c r="L11" s="28">
        <f t="shared" si="5"/>
        <v>3528</v>
      </c>
      <c r="M11" s="6">
        <v>1</v>
      </c>
      <c r="N11" s="25">
        <v>30</v>
      </c>
      <c r="O11" s="26">
        <f t="shared" si="6"/>
        <v>30</v>
      </c>
      <c r="Q11" s="25">
        <f t="shared" si="7"/>
        <v>0.3333333333333333</v>
      </c>
      <c r="R11" s="26">
        <f t="shared" si="8"/>
        <v>0</v>
      </c>
      <c r="S11" s="26"/>
      <c r="T11" s="25">
        <f t="shared" si="9"/>
        <v>0.3541666666666667</v>
      </c>
      <c r="U11" s="26">
        <f t="shared" si="10"/>
        <v>0</v>
      </c>
      <c r="V11" s="26"/>
      <c r="W11" s="25">
        <f t="shared" si="11"/>
        <v>0.3541666666666667</v>
      </c>
      <c r="X11" s="26">
        <f t="shared" si="19"/>
        <v>0</v>
      </c>
      <c r="Y11" s="6"/>
      <c r="Z11" s="25"/>
      <c r="AA11" s="26">
        <f t="shared" si="12"/>
        <v>0</v>
      </c>
      <c r="AB11" s="6"/>
      <c r="AC11" s="25"/>
      <c r="AD11" s="26">
        <f t="shared" si="13"/>
        <v>0</v>
      </c>
      <c r="AE11" s="6"/>
      <c r="AF11" s="25"/>
      <c r="AG11" s="26">
        <f t="shared" si="14"/>
        <v>0</v>
      </c>
      <c r="AH11" s="6">
        <v>22</v>
      </c>
      <c r="AI11" s="25">
        <v>0.5</v>
      </c>
      <c r="AJ11" s="26">
        <f t="shared" si="20"/>
        <v>11</v>
      </c>
      <c r="AK11" s="6">
        <v>22</v>
      </c>
      <c r="AL11" s="25">
        <v>0.5</v>
      </c>
      <c r="AM11" s="26">
        <f t="shared" si="21"/>
        <v>11</v>
      </c>
      <c r="AN11" s="6">
        <v>22</v>
      </c>
      <c r="AO11" s="25">
        <v>0.5</v>
      </c>
      <c r="AP11" s="26">
        <f t="shared" si="15"/>
        <v>11</v>
      </c>
      <c r="AQ11" s="6">
        <v>22</v>
      </c>
      <c r="AR11" s="25">
        <v>2.5</v>
      </c>
      <c r="AS11" s="26">
        <f t="shared" si="16"/>
        <v>55</v>
      </c>
      <c r="AT11" s="6">
        <v>22</v>
      </c>
      <c r="AU11" s="25">
        <v>4</v>
      </c>
      <c r="AV11" s="26">
        <f t="shared" si="17"/>
        <v>88</v>
      </c>
      <c r="AW11" s="6">
        <v>22</v>
      </c>
      <c r="AX11" s="25">
        <v>4</v>
      </c>
      <c r="AY11" s="26">
        <f t="shared" si="18"/>
        <v>88</v>
      </c>
    </row>
    <row r="12" spans="1:51" ht="11.25">
      <c r="A12" s="6"/>
      <c r="B12" s="38"/>
      <c r="C12" s="39"/>
      <c r="D12" s="6"/>
      <c r="E12" s="24"/>
      <c r="F12" s="24"/>
      <c r="G12" s="24"/>
      <c r="H12" s="27">
        <f t="shared" si="1"/>
        <v>0</v>
      </c>
      <c r="I12" s="26">
        <f t="shared" si="2"/>
        <v>30</v>
      </c>
      <c r="J12" s="26">
        <f t="shared" si="3"/>
        <v>30</v>
      </c>
      <c r="K12" s="26">
        <f t="shared" si="4"/>
        <v>264</v>
      </c>
      <c r="L12" s="28">
        <f t="shared" si="5"/>
        <v>3528</v>
      </c>
      <c r="M12" s="6">
        <v>1</v>
      </c>
      <c r="N12" s="25">
        <v>30</v>
      </c>
      <c r="O12" s="26">
        <f t="shared" si="6"/>
        <v>30</v>
      </c>
      <c r="Q12" s="25">
        <f t="shared" si="7"/>
        <v>0.3333333333333333</v>
      </c>
      <c r="R12" s="26">
        <f t="shared" si="8"/>
        <v>0</v>
      </c>
      <c r="S12" s="26"/>
      <c r="T12" s="25">
        <f t="shared" si="9"/>
        <v>0.3541666666666667</v>
      </c>
      <c r="U12" s="26">
        <f t="shared" si="10"/>
        <v>0</v>
      </c>
      <c r="V12" s="26"/>
      <c r="W12" s="25">
        <f t="shared" si="11"/>
        <v>0.3541666666666667</v>
      </c>
      <c r="X12" s="26">
        <f t="shared" si="19"/>
        <v>0</v>
      </c>
      <c r="Y12" s="6"/>
      <c r="Z12" s="25"/>
      <c r="AA12" s="26">
        <f t="shared" si="12"/>
        <v>0</v>
      </c>
      <c r="AB12" s="6"/>
      <c r="AC12" s="25"/>
      <c r="AD12" s="26">
        <f t="shared" si="13"/>
        <v>0</v>
      </c>
      <c r="AE12" s="6"/>
      <c r="AF12" s="25"/>
      <c r="AG12" s="26">
        <f t="shared" si="14"/>
        <v>0</v>
      </c>
      <c r="AH12" s="6">
        <v>22</v>
      </c>
      <c r="AI12" s="25">
        <v>0.5</v>
      </c>
      <c r="AJ12" s="26">
        <f t="shared" si="20"/>
        <v>11</v>
      </c>
      <c r="AK12" s="6">
        <v>22</v>
      </c>
      <c r="AL12" s="25">
        <v>0.5</v>
      </c>
      <c r="AM12" s="26">
        <f t="shared" si="21"/>
        <v>11</v>
      </c>
      <c r="AN12" s="6">
        <v>22</v>
      </c>
      <c r="AO12" s="25">
        <v>0.5</v>
      </c>
      <c r="AP12" s="26">
        <f t="shared" si="15"/>
        <v>11</v>
      </c>
      <c r="AQ12" s="6">
        <v>22</v>
      </c>
      <c r="AR12" s="25">
        <v>2.5</v>
      </c>
      <c r="AS12" s="26">
        <f t="shared" si="16"/>
        <v>55</v>
      </c>
      <c r="AT12" s="6">
        <v>22</v>
      </c>
      <c r="AU12" s="25">
        <v>4</v>
      </c>
      <c r="AV12" s="26">
        <f t="shared" si="17"/>
        <v>88</v>
      </c>
      <c r="AW12" s="6">
        <v>22</v>
      </c>
      <c r="AX12" s="25">
        <v>4</v>
      </c>
      <c r="AY12" s="26">
        <f t="shared" si="18"/>
        <v>88</v>
      </c>
    </row>
    <row r="13" spans="1:51" ht="11.25">
      <c r="A13" s="6"/>
      <c r="B13" s="38"/>
      <c r="C13" s="39"/>
      <c r="D13" s="6"/>
      <c r="E13" s="24"/>
      <c r="F13" s="24"/>
      <c r="G13" s="24"/>
      <c r="H13" s="27">
        <f t="shared" si="1"/>
        <v>0</v>
      </c>
      <c r="I13" s="26">
        <f t="shared" si="2"/>
        <v>30</v>
      </c>
      <c r="J13" s="26">
        <f t="shared" si="3"/>
        <v>30</v>
      </c>
      <c r="K13" s="26">
        <f t="shared" si="4"/>
        <v>264</v>
      </c>
      <c r="L13" s="28">
        <f t="shared" si="5"/>
        <v>3528</v>
      </c>
      <c r="M13" s="6">
        <v>1</v>
      </c>
      <c r="N13" s="25">
        <v>30</v>
      </c>
      <c r="O13" s="26">
        <f t="shared" si="6"/>
        <v>30</v>
      </c>
      <c r="Q13" s="25">
        <f t="shared" si="7"/>
        <v>0.3333333333333333</v>
      </c>
      <c r="R13" s="26">
        <f t="shared" si="8"/>
        <v>0</v>
      </c>
      <c r="S13" s="26"/>
      <c r="T13" s="25">
        <f t="shared" si="9"/>
        <v>0.3541666666666667</v>
      </c>
      <c r="U13" s="26">
        <f t="shared" si="10"/>
        <v>0</v>
      </c>
      <c r="V13" s="26"/>
      <c r="W13" s="25">
        <f t="shared" si="11"/>
        <v>0.3541666666666667</v>
      </c>
      <c r="X13" s="26">
        <f t="shared" si="19"/>
        <v>0</v>
      </c>
      <c r="Y13" s="6"/>
      <c r="Z13" s="25"/>
      <c r="AA13" s="26">
        <f t="shared" si="12"/>
        <v>0</v>
      </c>
      <c r="AB13" s="6"/>
      <c r="AC13" s="25"/>
      <c r="AD13" s="26">
        <f t="shared" si="13"/>
        <v>0</v>
      </c>
      <c r="AE13" s="6"/>
      <c r="AF13" s="25"/>
      <c r="AG13" s="26">
        <f t="shared" si="14"/>
        <v>0</v>
      </c>
      <c r="AH13" s="6">
        <v>22</v>
      </c>
      <c r="AI13" s="25">
        <v>0.5</v>
      </c>
      <c r="AJ13" s="26">
        <f t="shared" si="20"/>
        <v>11</v>
      </c>
      <c r="AK13" s="6">
        <v>22</v>
      </c>
      <c r="AL13" s="25">
        <v>0.5</v>
      </c>
      <c r="AM13" s="26">
        <f t="shared" si="21"/>
        <v>11</v>
      </c>
      <c r="AN13" s="6">
        <v>22</v>
      </c>
      <c r="AO13" s="25">
        <v>0.5</v>
      </c>
      <c r="AP13" s="26">
        <f t="shared" si="15"/>
        <v>11</v>
      </c>
      <c r="AQ13" s="6">
        <v>22</v>
      </c>
      <c r="AR13" s="25">
        <v>2.5</v>
      </c>
      <c r="AS13" s="26">
        <f t="shared" si="16"/>
        <v>55</v>
      </c>
      <c r="AT13" s="6">
        <v>22</v>
      </c>
      <c r="AU13" s="25">
        <v>4</v>
      </c>
      <c r="AV13" s="26">
        <f t="shared" si="17"/>
        <v>88</v>
      </c>
      <c r="AW13" s="6">
        <v>22</v>
      </c>
      <c r="AX13" s="25">
        <v>4</v>
      </c>
      <c r="AY13" s="26">
        <f t="shared" si="18"/>
        <v>88</v>
      </c>
    </row>
    <row r="14" spans="1:51" ht="11.25">
      <c r="A14" s="6"/>
      <c r="B14" s="38"/>
      <c r="C14" s="39"/>
      <c r="D14" s="6"/>
      <c r="E14" s="24"/>
      <c r="F14" s="24"/>
      <c r="G14" s="24"/>
      <c r="H14" s="27">
        <f t="shared" si="1"/>
        <v>0</v>
      </c>
      <c r="I14" s="26">
        <f t="shared" si="2"/>
        <v>30</v>
      </c>
      <c r="J14" s="26">
        <f t="shared" si="3"/>
        <v>30</v>
      </c>
      <c r="K14" s="26">
        <f t="shared" si="4"/>
        <v>264</v>
      </c>
      <c r="L14" s="28">
        <f t="shared" si="5"/>
        <v>3528</v>
      </c>
      <c r="M14" s="6">
        <v>1</v>
      </c>
      <c r="N14" s="25">
        <v>30</v>
      </c>
      <c r="O14" s="26">
        <f t="shared" si="6"/>
        <v>30</v>
      </c>
      <c r="Q14" s="25">
        <f t="shared" si="7"/>
        <v>0.3333333333333333</v>
      </c>
      <c r="R14" s="26">
        <f t="shared" si="8"/>
        <v>0</v>
      </c>
      <c r="S14" s="26"/>
      <c r="T14" s="25">
        <f t="shared" si="9"/>
        <v>0.3541666666666667</v>
      </c>
      <c r="U14" s="26">
        <f t="shared" si="10"/>
        <v>0</v>
      </c>
      <c r="V14" s="26"/>
      <c r="W14" s="25">
        <f t="shared" si="11"/>
        <v>0.3541666666666667</v>
      </c>
      <c r="X14" s="26">
        <f t="shared" si="19"/>
        <v>0</v>
      </c>
      <c r="Y14" s="6"/>
      <c r="Z14" s="25"/>
      <c r="AA14" s="26">
        <f t="shared" si="12"/>
        <v>0</v>
      </c>
      <c r="AB14" s="6"/>
      <c r="AC14" s="25"/>
      <c r="AD14" s="26">
        <f t="shared" si="13"/>
        <v>0</v>
      </c>
      <c r="AE14" s="6"/>
      <c r="AF14" s="25"/>
      <c r="AG14" s="26">
        <f t="shared" si="14"/>
        <v>0</v>
      </c>
      <c r="AH14" s="6">
        <v>22</v>
      </c>
      <c r="AI14" s="25">
        <v>0.5</v>
      </c>
      <c r="AJ14" s="26">
        <f t="shared" si="20"/>
        <v>11</v>
      </c>
      <c r="AK14" s="6">
        <v>22</v>
      </c>
      <c r="AL14" s="25">
        <v>0.5</v>
      </c>
      <c r="AM14" s="26">
        <f t="shared" si="21"/>
        <v>11</v>
      </c>
      <c r="AN14" s="6">
        <v>22</v>
      </c>
      <c r="AO14" s="25">
        <v>0.5</v>
      </c>
      <c r="AP14" s="26">
        <f t="shared" si="15"/>
        <v>11</v>
      </c>
      <c r="AQ14" s="6">
        <v>22</v>
      </c>
      <c r="AR14" s="25">
        <v>2.5</v>
      </c>
      <c r="AS14" s="26">
        <f t="shared" si="16"/>
        <v>55</v>
      </c>
      <c r="AT14" s="6">
        <v>22</v>
      </c>
      <c r="AU14" s="25">
        <v>4</v>
      </c>
      <c r="AV14" s="26">
        <f t="shared" si="17"/>
        <v>88</v>
      </c>
      <c r="AW14" s="6">
        <v>22</v>
      </c>
      <c r="AX14" s="25">
        <v>4</v>
      </c>
      <c r="AY14" s="26">
        <f t="shared" si="18"/>
        <v>88</v>
      </c>
    </row>
    <row r="15" spans="1:51" ht="11.25">
      <c r="A15" s="6"/>
      <c r="B15" s="38"/>
      <c r="C15" s="39"/>
      <c r="D15" s="6"/>
      <c r="E15" s="24"/>
      <c r="F15" s="24"/>
      <c r="G15" s="24"/>
      <c r="H15" s="27">
        <f t="shared" si="1"/>
        <v>0</v>
      </c>
      <c r="I15" s="26">
        <f t="shared" si="2"/>
        <v>30</v>
      </c>
      <c r="J15" s="26">
        <f t="shared" si="3"/>
        <v>30</v>
      </c>
      <c r="K15" s="26">
        <f t="shared" si="4"/>
        <v>264</v>
      </c>
      <c r="L15" s="28">
        <f t="shared" si="5"/>
        <v>3528</v>
      </c>
      <c r="M15" s="6">
        <v>1</v>
      </c>
      <c r="N15" s="25">
        <v>30</v>
      </c>
      <c r="O15" s="26">
        <f t="shared" si="6"/>
        <v>30</v>
      </c>
      <c r="Q15" s="25">
        <f t="shared" si="7"/>
        <v>0.3333333333333333</v>
      </c>
      <c r="R15" s="26">
        <f t="shared" si="8"/>
        <v>0</v>
      </c>
      <c r="S15" s="26"/>
      <c r="T15" s="25">
        <f t="shared" si="9"/>
        <v>0.3541666666666667</v>
      </c>
      <c r="U15" s="26">
        <f t="shared" si="10"/>
        <v>0</v>
      </c>
      <c r="V15" s="26"/>
      <c r="W15" s="25">
        <f t="shared" si="11"/>
        <v>0.3541666666666667</v>
      </c>
      <c r="X15" s="26">
        <f t="shared" si="19"/>
        <v>0</v>
      </c>
      <c r="Y15" s="6"/>
      <c r="Z15" s="25"/>
      <c r="AA15" s="26">
        <f t="shared" si="12"/>
        <v>0</v>
      </c>
      <c r="AB15" s="6"/>
      <c r="AC15" s="25"/>
      <c r="AD15" s="26">
        <f t="shared" si="13"/>
        <v>0</v>
      </c>
      <c r="AE15" s="6"/>
      <c r="AF15" s="25"/>
      <c r="AG15" s="26">
        <f t="shared" si="14"/>
        <v>0</v>
      </c>
      <c r="AH15" s="6">
        <v>22</v>
      </c>
      <c r="AI15" s="25">
        <v>0.5</v>
      </c>
      <c r="AJ15" s="26">
        <f t="shared" si="20"/>
        <v>11</v>
      </c>
      <c r="AK15" s="6">
        <v>22</v>
      </c>
      <c r="AL15" s="25">
        <v>0.5</v>
      </c>
      <c r="AM15" s="26">
        <f t="shared" si="21"/>
        <v>11</v>
      </c>
      <c r="AN15" s="6">
        <v>22</v>
      </c>
      <c r="AO15" s="25">
        <v>0.5</v>
      </c>
      <c r="AP15" s="26">
        <f t="shared" si="15"/>
        <v>11</v>
      </c>
      <c r="AQ15" s="6">
        <v>22</v>
      </c>
      <c r="AR15" s="25">
        <v>2.5</v>
      </c>
      <c r="AS15" s="26">
        <f t="shared" si="16"/>
        <v>55</v>
      </c>
      <c r="AT15" s="6">
        <v>22</v>
      </c>
      <c r="AU15" s="25">
        <v>4</v>
      </c>
      <c r="AV15" s="26">
        <f t="shared" si="17"/>
        <v>88</v>
      </c>
      <c r="AW15" s="6">
        <v>22</v>
      </c>
      <c r="AX15" s="25">
        <v>4</v>
      </c>
      <c r="AY15" s="26">
        <f t="shared" si="18"/>
        <v>88</v>
      </c>
    </row>
    <row r="16" spans="1:51" ht="11.25">
      <c r="A16" s="6"/>
      <c r="B16" s="38"/>
      <c r="C16" s="39"/>
      <c r="D16" s="6"/>
      <c r="E16" s="24"/>
      <c r="F16" s="24"/>
      <c r="G16" s="24"/>
      <c r="H16" s="27">
        <f t="shared" si="1"/>
        <v>0</v>
      </c>
      <c r="I16" s="26">
        <f t="shared" si="2"/>
        <v>30</v>
      </c>
      <c r="J16" s="26">
        <f t="shared" si="3"/>
        <v>30</v>
      </c>
      <c r="K16" s="26">
        <f t="shared" si="4"/>
        <v>264</v>
      </c>
      <c r="L16" s="28">
        <f t="shared" si="5"/>
        <v>3528</v>
      </c>
      <c r="M16" s="6">
        <v>1</v>
      </c>
      <c r="N16" s="25">
        <v>30</v>
      </c>
      <c r="O16" s="26">
        <f t="shared" si="6"/>
        <v>30</v>
      </c>
      <c r="Q16" s="25">
        <f t="shared" si="7"/>
        <v>0.3333333333333333</v>
      </c>
      <c r="R16" s="26">
        <f t="shared" si="8"/>
        <v>0</v>
      </c>
      <c r="S16" s="26"/>
      <c r="T16" s="25">
        <f t="shared" si="9"/>
        <v>0.3541666666666667</v>
      </c>
      <c r="U16" s="26">
        <f t="shared" si="10"/>
        <v>0</v>
      </c>
      <c r="V16" s="26"/>
      <c r="W16" s="25">
        <f t="shared" si="11"/>
        <v>0.3541666666666667</v>
      </c>
      <c r="X16" s="26">
        <f t="shared" si="19"/>
        <v>0</v>
      </c>
      <c r="Y16" s="6"/>
      <c r="Z16" s="25"/>
      <c r="AA16" s="26">
        <f t="shared" si="12"/>
        <v>0</v>
      </c>
      <c r="AB16" s="6"/>
      <c r="AC16" s="25"/>
      <c r="AD16" s="26">
        <f t="shared" si="13"/>
        <v>0</v>
      </c>
      <c r="AE16" s="6"/>
      <c r="AF16" s="25"/>
      <c r="AG16" s="26">
        <f t="shared" si="14"/>
        <v>0</v>
      </c>
      <c r="AH16" s="6">
        <v>22</v>
      </c>
      <c r="AI16" s="25">
        <v>0.5</v>
      </c>
      <c r="AJ16" s="26">
        <f t="shared" si="20"/>
        <v>11</v>
      </c>
      <c r="AK16" s="6">
        <v>22</v>
      </c>
      <c r="AL16" s="25">
        <v>0.5</v>
      </c>
      <c r="AM16" s="26">
        <f t="shared" si="21"/>
        <v>11</v>
      </c>
      <c r="AN16" s="6">
        <v>22</v>
      </c>
      <c r="AO16" s="25">
        <v>0.5</v>
      </c>
      <c r="AP16" s="26">
        <f t="shared" si="15"/>
        <v>11</v>
      </c>
      <c r="AQ16" s="6">
        <v>22</v>
      </c>
      <c r="AR16" s="25">
        <v>2.5</v>
      </c>
      <c r="AS16" s="26">
        <f t="shared" si="16"/>
        <v>55</v>
      </c>
      <c r="AT16" s="6">
        <v>22</v>
      </c>
      <c r="AU16" s="25">
        <v>4</v>
      </c>
      <c r="AV16" s="26">
        <f t="shared" si="17"/>
        <v>88</v>
      </c>
      <c r="AW16" s="6">
        <v>22</v>
      </c>
      <c r="AX16" s="25">
        <v>4</v>
      </c>
      <c r="AY16" s="26">
        <f t="shared" si="18"/>
        <v>88</v>
      </c>
    </row>
    <row r="17" spans="1:51" ht="11.25">
      <c r="A17" s="6"/>
      <c r="B17" s="38"/>
      <c r="C17" s="39"/>
      <c r="D17" s="6"/>
      <c r="E17" s="24"/>
      <c r="F17" s="24"/>
      <c r="G17" s="24"/>
      <c r="H17" s="27">
        <f t="shared" si="1"/>
        <v>0</v>
      </c>
      <c r="I17" s="26">
        <f t="shared" si="2"/>
        <v>30</v>
      </c>
      <c r="J17" s="26">
        <f t="shared" si="3"/>
        <v>30</v>
      </c>
      <c r="K17" s="26">
        <f t="shared" si="4"/>
        <v>264</v>
      </c>
      <c r="L17" s="28">
        <f t="shared" si="5"/>
        <v>3528</v>
      </c>
      <c r="M17" s="6">
        <v>1</v>
      </c>
      <c r="N17" s="25">
        <v>30</v>
      </c>
      <c r="O17" s="26">
        <f t="shared" si="6"/>
        <v>30</v>
      </c>
      <c r="Q17" s="25">
        <f t="shared" si="7"/>
        <v>0.3333333333333333</v>
      </c>
      <c r="R17" s="26">
        <f t="shared" si="8"/>
        <v>0</v>
      </c>
      <c r="S17" s="26"/>
      <c r="T17" s="25">
        <f t="shared" si="9"/>
        <v>0.3541666666666667</v>
      </c>
      <c r="U17" s="26">
        <f t="shared" si="10"/>
        <v>0</v>
      </c>
      <c r="V17" s="26"/>
      <c r="W17" s="25">
        <f t="shared" si="11"/>
        <v>0.3541666666666667</v>
      </c>
      <c r="X17" s="26">
        <f t="shared" si="19"/>
        <v>0</v>
      </c>
      <c r="Y17" s="6"/>
      <c r="Z17" s="25"/>
      <c r="AA17" s="26">
        <f t="shared" si="12"/>
        <v>0</v>
      </c>
      <c r="AB17" s="6"/>
      <c r="AC17" s="25"/>
      <c r="AD17" s="26">
        <f t="shared" si="13"/>
        <v>0</v>
      </c>
      <c r="AE17" s="6"/>
      <c r="AF17" s="25"/>
      <c r="AG17" s="26">
        <f t="shared" si="14"/>
        <v>0</v>
      </c>
      <c r="AH17" s="6">
        <v>22</v>
      </c>
      <c r="AI17" s="25">
        <v>0.5</v>
      </c>
      <c r="AJ17" s="26">
        <f t="shared" si="20"/>
        <v>11</v>
      </c>
      <c r="AK17" s="6">
        <v>22</v>
      </c>
      <c r="AL17" s="25">
        <v>0.5</v>
      </c>
      <c r="AM17" s="26">
        <f t="shared" si="21"/>
        <v>11</v>
      </c>
      <c r="AN17" s="6">
        <v>22</v>
      </c>
      <c r="AO17" s="25">
        <v>0.5</v>
      </c>
      <c r="AP17" s="26">
        <f t="shared" si="15"/>
        <v>11</v>
      </c>
      <c r="AQ17" s="6">
        <v>22</v>
      </c>
      <c r="AR17" s="25">
        <v>2.5</v>
      </c>
      <c r="AS17" s="26">
        <f t="shared" si="16"/>
        <v>55</v>
      </c>
      <c r="AT17" s="6">
        <v>22</v>
      </c>
      <c r="AU17" s="25">
        <v>4</v>
      </c>
      <c r="AV17" s="26">
        <f t="shared" si="17"/>
        <v>88</v>
      </c>
      <c r="AW17" s="6">
        <v>22</v>
      </c>
      <c r="AX17" s="25">
        <v>4</v>
      </c>
      <c r="AY17" s="26">
        <f t="shared" si="18"/>
        <v>88</v>
      </c>
    </row>
    <row r="18" spans="1:51" ht="11.25">
      <c r="A18" s="6"/>
      <c r="B18" s="38"/>
      <c r="C18" s="39"/>
      <c r="D18" s="6"/>
      <c r="E18" s="24"/>
      <c r="F18" s="24"/>
      <c r="G18" s="24"/>
      <c r="H18" s="27">
        <f t="shared" si="1"/>
        <v>0</v>
      </c>
      <c r="I18" s="26">
        <f t="shared" si="2"/>
        <v>30</v>
      </c>
      <c r="J18" s="26">
        <f t="shared" si="3"/>
        <v>30</v>
      </c>
      <c r="K18" s="26">
        <f t="shared" si="4"/>
        <v>264</v>
      </c>
      <c r="L18" s="28">
        <f t="shared" si="5"/>
        <v>3528</v>
      </c>
      <c r="M18" s="6">
        <v>1</v>
      </c>
      <c r="N18" s="25">
        <v>30</v>
      </c>
      <c r="O18" s="26">
        <f t="shared" si="6"/>
        <v>30</v>
      </c>
      <c r="Q18" s="25">
        <f t="shared" si="7"/>
        <v>0.3333333333333333</v>
      </c>
      <c r="R18" s="26">
        <f t="shared" si="8"/>
        <v>0</v>
      </c>
      <c r="S18" s="26"/>
      <c r="T18" s="25">
        <f t="shared" si="9"/>
        <v>0.3541666666666667</v>
      </c>
      <c r="U18" s="26">
        <f t="shared" si="10"/>
        <v>0</v>
      </c>
      <c r="V18" s="26"/>
      <c r="W18" s="25">
        <f t="shared" si="11"/>
        <v>0.3541666666666667</v>
      </c>
      <c r="X18" s="26">
        <f t="shared" si="19"/>
        <v>0</v>
      </c>
      <c r="Y18" s="6"/>
      <c r="Z18" s="25"/>
      <c r="AA18" s="26">
        <f t="shared" si="12"/>
        <v>0</v>
      </c>
      <c r="AB18" s="6"/>
      <c r="AC18" s="25"/>
      <c r="AD18" s="26">
        <f t="shared" si="13"/>
        <v>0</v>
      </c>
      <c r="AE18" s="6"/>
      <c r="AF18" s="25"/>
      <c r="AG18" s="26">
        <f t="shared" si="14"/>
        <v>0</v>
      </c>
      <c r="AH18" s="6">
        <v>22</v>
      </c>
      <c r="AI18" s="25">
        <v>0.5</v>
      </c>
      <c r="AJ18" s="26">
        <f t="shared" si="20"/>
        <v>11</v>
      </c>
      <c r="AK18" s="6">
        <v>22</v>
      </c>
      <c r="AL18" s="25">
        <v>0.5</v>
      </c>
      <c r="AM18" s="26">
        <f t="shared" si="21"/>
        <v>11</v>
      </c>
      <c r="AN18" s="6">
        <v>22</v>
      </c>
      <c r="AO18" s="25">
        <v>0.5</v>
      </c>
      <c r="AP18" s="26">
        <f t="shared" si="15"/>
        <v>11</v>
      </c>
      <c r="AQ18" s="6">
        <v>22</v>
      </c>
      <c r="AR18" s="25">
        <v>2.5</v>
      </c>
      <c r="AS18" s="26">
        <f t="shared" si="16"/>
        <v>55</v>
      </c>
      <c r="AT18" s="6">
        <v>22</v>
      </c>
      <c r="AU18" s="25">
        <v>4</v>
      </c>
      <c r="AV18" s="26">
        <f t="shared" si="17"/>
        <v>88</v>
      </c>
      <c r="AW18" s="6">
        <v>22</v>
      </c>
      <c r="AX18" s="25">
        <v>4</v>
      </c>
      <c r="AY18" s="26">
        <f t="shared" si="18"/>
        <v>88</v>
      </c>
    </row>
    <row r="19" spans="1:51" ht="11.25">
      <c r="A19" s="6"/>
      <c r="B19" s="38"/>
      <c r="C19" s="39"/>
      <c r="D19" s="6"/>
      <c r="E19" s="24"/>
      <c r="F19" s="24"/>
      <c r="G19" s="24"/>
      <c r="H19" s="27">
        <f t="shared" si="1"/>
        <v>0</v>
      </c>
      <c r="I19" s="26">
        <f t="shared" si="2"/>
        <v>30</v>
      </c>
      <c r="J19" s="26">
        <f t="shared" si="3"/>
        <v>30</v>
      </c>
      <c r="K19" s="26">
        <f t="shared" si="4"/>
        <v>264</v>
      </c>
      <c r="L19" s="28">
        <f t="shared" si="5"/>
        <v>3528</v>
      </c>
      <c r="M19" s="6">
        <v>1</v>
      </c>
      <c r="N19" s="25">
        <v>30</v>
      </c>
      <c r="O19" s="26">
        <f t="shared" si="6"/>
        <v>30</v>
      </c>
      <c r="Q19" s="25">
        <f t="shared" si="7"/>
        <v>0.3333333333333333</v>
      </c>
      <c r="R19" s="26">
        <f t="shared" si="8"/>
        <v>0</v>
      </c>
      <c r="S19" s="26"/>
      <c r="T19" s="25">
        <f t="shared" si="9"/>
        <v>0.3541666666666667</v>
      </c>
      <c r="U19" s="26">
        <f t="shared" si="10"/>
        <v>0</v>
      </c>
      <c r="V19" s="26"/>
      <c r="W19" s="25">
        <f t="shared" si="11"/>
        <v>0.3541666666666667</v>
      </c>
      <c r="X19" s="26">
        <f t="shared" si="19"/>
        <v>0</v>
      </c>
      <c r="Y19" s="6"/>
      <c r="Z19" s="25"/>
      <c r="AA19" s="26">
        <f t="shared" si="12"/>
        <v>0</v>
      </c>
      <c r="AB19" s="6"/>
      <c r="AC19" s="25"/>
      <c r="AD19" s="26">
        <f t="shared" si="13"/>
        <v>0</v>
      </c>
      <c r="AE19" s="6"/>
      <c r="AF19" s="25"/>
      <c r="AG19" s="26">
        <f t="shared" si="14"/>
        <v>0</v>
      </c>
      <c r="AH19" s="6">
        <v>22</v>
      </c>
      <c r="AI19" s="25">
        <v>0.5</v>
      </c>
      <c r="AJ19" s="26">
        <f t="shared" si="20"/>
        <v>11</v>
      </c>
      <c r="AK19" s="6">
        <v>22</v>
      </c>
      <c r="AL19" s="25">
        <v>0.5</v>
      </c>
      <c r="AM19" s="26">
        <f t="shared" si="21"/>
        <v>11</v>
      </c>
      <c r="AN19" s="6">
        <v>22</v>
      </c>
      <c r="AO19" s="25">
        <v>0.5</v>
      </c>
      <c r="AP19" s="26">
        <f t="shared" si="15"/>
        <v>11</v>
      </c>
      <c r="AQ19" s="6">
        <v>22</v>
      </c>
      <c r="AR19" s="25">
        <v>2.5</v>
      </c>
      <c r="AS19" s="26">
        <f t="shared" si="16"/>
        <v>55</v>
      </c>
      <c r="AT19" s="6">
        <v>22</v>
      </c>
      <c r="AU19" s="25">
        <v>4</v>
      </c>
      <c r="AV19" s="26">
        <f t="shared" si="17"/>
        <v>88</v>
      </c>
      <c r="AW19" s="6">
        <v>22</v>
      </c>
      <c r="AX19" s="25">
        <v>4</v>
      </c>
      <c r="AY19" s="26">
        <f t="shared" si="18"/>
        <v>88</v>
      </c>
    </row>
    <row r="20" spans="1:51" ht="11.25">
      <c r="A20" s="6"/>
      <c r="B20" s="38"/>
      <c r="C20" s="39"/>
      <c r="D20" s="6"/>
      <c r="E20" s="24"/>
      <c r="F20" s="24"/>
      <c r="G20" s="24"/>
      <c r="H20" s="27">
        <f t="shared" si="1"/>
        <v>0</v>
      </c>
      <c r="I20" s="26">
        <f t="shared" si="2"/>
        <v>30</v>
      </c>
      <c r="J20" s="26">
        <f t="shared" si="3"/>
        <v>30</v>
      </c>
      <c r="K20" s="26">
        <f t="shared" si="4"/>
        <v>264</v>
      </c>
      <c r="L20" s="28">
        <f t="shared" si="5"/>
        <v>3528</v>
      </c>
      <c r="M20" s="6">
        <v>1</v>
      </c>
      <c r="N20" s="25">
        <v>30</v>
      </c>
      <c r="O20" s="26">
        <f t="shared" si="6"/>
        <v>30</v>
      </c>
      <c r="Q20" s="25">
        <f t="shared" si="7"/>
        <v>0.3333333333333333</v>
      </c>
      <c r="R20" s="26">
        <f t="shared" si="8"/>
        <v>0</v>
      </c>
      <c r="S20" s="26"/>
      <c r="T20" s="25">
        <f t="shared" si="9"/>
        <v>0.3541666666666667</v>
      </c>
      <c r="U20" s="26">
        <f t="shared" si="10"/>
        <v>0</v>
      </c>
      <c r="V20" s="26"/>
      <c r="W20" s="25">
        <f t="shared" si="11"/>
        <v>0.3541666666666667</v>
      </c>
      <c r="X20" s="26">
        <f t="shared" si="19"/>
        <v>0</v>
      </c>
      <c r="Y20" s="6"/>
      <c r="Z20" s="25"/>
      <c r="AA20" s="26">
        <f t="shared" si="12"/>
        <v>0</v>
      </c>
      <c r="AB20" s="6"/>
      <c r="AC20" s="25"/>
      <c r="AD20" s="26">
        <f t="shared" si="13"/>
        <v>0</v>
      </c>
      <c r="AE20" s="6"/>
      <c r="AF20" s="25"/>
      <c r="AG20" s="26">
        <f t="shared" si="14"/>
        <v>0</v>
      </c>
      <c r="AH20" s="6">
        <v>22</v>
      </c>
      <c r="AI20" s="25">
        <v>0.5</v>
      </c>
      <c r="AJ20" s="26">
        <f t="shared" si="20"/>
        <v>11</v>
      </c>
      <c r="AK20" s="6">
        <v>22</v>
      </c>
      <c r="AL20" s="25">
        <v>0.5</v>
      </c>
      <c r="AM20" s="26">
        <f t="shared" si="21"/>
        <v>11</v>
      </c>
      <c r="AN20" s="6">
        <v>22</v>
      </c>
      <c r="AO20" s="25">
        <v>0.5</v>
      </c>
      <c r="AP20" s="26">
        <f t="shared" si="15"/>
        <v>11</v>
      </c>
      <c r="AQ20" s="6">
        <v>22</v>
      </c>
      <c r="AR20" s="25">
        <v>2.5</v>
      </c>
      <c r="AS20" s="26">
        <f t="shared" si="16"/>
        <v>55</v>
      </c>
      <c r="AT20" s="6">
        <v>22</v>
      </c>
      <c r="AU20" s="25">
        <v>4</v>
      </c>
      <c r="AV20" s="26">
        <f t="shared" si="17"/>
        <v>88</v>
      </c>
      <c r="AW20" s="6">
        <v>22</v>
      </c>
      <c r="AX20" s="25">
        <v>4</v>
      </c>
      <c r="AY20" s="26">
        <f t="shared" si="18"/>
        <v>88</v>
      </c>
    </row>
    <row r="21" spans="1:51" ht="11.25">
      <c r="A21" s="6"/>
      <c r="B21" s="38"/>
      <c r="C21" s="39"/>
      <c r="D21" s="6"/>
      <c r="E21" s="24"/>
      <c r="F21" s="24"/>
      <c r="G21" s="24"/>
      <c r="H21" s="27">
        <f t="shared" si="1"/>
        <v>0</v>
      </c>
      <c r="I21" s="26">
        <f t="shared" si="2"/>
        <v>30</v>
      </c>
      <c r="J21" s="26">
        <f t="shared" si="3"/>
        <v>30</v>
      </c>
      <c r="K21" s="26">
        <f t="shared" si="4"/>
        <v>264</v>
      </c>
      <c r="L21" s="28">
        <f t="shared" si="5"/>
        <v>3528</v>
      </c>
      <c r="M21" s="6">
        <v>1</v>
      </c>
      <c r="N21" s="25">
        <v>30</v>
      </c>
      <c r="O21" s="26">
        <f t="shared" si="6"/>
        <v>30</v>
      </c>
      <c r="Q21" s="25">
        <f t="shared" si="7"/>
        <v>0.3333333333333333</v>
      </c>
      <c r="R21" s="26">
        <f t="shared" si="8"/>
        <v>0</v>
      </c>
      <c r="S21" s="26"/>
      <c r="T21" s="25">
        <f t="shared" si="9"/>
        <v>0.3541666666666667</v>
      </c>
      <c r="U21" s="26">
        <f t="shared" si="10"/>
        <v>0</v>
      </c>
      <c r="V21" s="26"/>
      <c r="W21" s="25">
        <f t="shared" si="11"/>
        <v>0.3541666666666667</v>
      </c>
      <c r="X21" s="26">
        <f t="shared" si="19"/>
        <v>0</v>
      </c>
      <c r="Y21" s="6"/>
      <c r="Z21" s="25"/>
      <c r="AA21" s="26">
        <f t="shared" si="12"/>
        <v>0</v>
      </c>
      <c r="AB21" s="6"/>
      <c r="AC21" s="25"/>
      <c r="AD21" s="26">
        <f t="shared" si="13"/>
        <v>0</v>
      </c>
      <c r="AE21" s="6"/>
      <c r="AF21" s="25"/>
      <c r="AG21" s="26">
        <f t="shared" si="14"/>
        <v>0</v>
      </c>
      <c r="AH21" s="6">
        <v>22</v>
      </c>
      <c r="AI21" s="25">
        <v>0.5</v>
      </c>
      <c r="AJ21" s="26">
        <f t="shared" si="20"/>
        <v>11</v>
      </c>
      <c r="AK21" s="6">
        <v>22</v>
      </c>
      <c r="AL21" s="25">
        <v>0.5</v>
      </c>
      <c r="AM21" s="26">
        <f t="shared" si="21"/>
        <v>11</v>
      </c>
      <c r="AN21" s="6">
        <v>22</v>
      </c>
      <c r="AO21" s="25">
        <v>0.5</v>
      </c>
      <c r="AP21" s="26">
        <f t="shared" si="15"/>
        <v>11</v>
      </c>
      <c r="AQ21" s="6">
        <v>22</v>
      </c>
      <c r="AR21" s="25">
        <v>2.5</v>
      </c>
      <c r="AS21" s="26">
        <f t="shared" si="16"/>
        <v>55</v>
      </c>
      <c r="AT21" s="6">
        <v>22</v>
      </c>
      <c r="AU21" s="25">
        <v>4</v>
      </c>
      <c r="AV21" s="26">
        <f t="shared" si="17"/>
        <v>88</v>
      </c>
      <c r="AW21" s="6">
        <v>22</v>
      </c>
      <c r="AX21" s="25">
        <v>4</v>
      </c>
      <c r="AY21" s="26">
        <f t="shared" si="18"/>
        <v>88</v>
      </c>
    </row>
    <row r="22" spans="1:51" ht="11.25">
      <c r="A22" s="6"/>
      <c r="B22" s="38"/>
      <c r="C22" s="39"/>
      <c r="D22" s="6"/>
      <c r="E22" s="24"/>
      <c r="F22" s="24"/>
      <c r="G22" s="24"/>
      <c r="H22" s="27">
        <f t="shared" si="1"/>
        <v>0</v>
      </c>
      <c r="I22" s="26">
        <f t="shared" si="2"/>
        <v>30</v>
      </c>
      <c r="J22" s="26">
        <f t="shared" si="3"/>
        <v>30</v>
      </c>
      <c r="K22" s="26">
        <f t="shared" si="4"/>
        <v>264</v>
      </c>
      <c r="L22" s="28">
        <f t="shared" si="5"/>
        <v>3528</v>
      </c>
      <c r="M22" s="6">
        <v>1</v>
      </c>
      <c r="N22" s="25">
        <v>30</v>
      </c>
      <c r="O22" s="26">
        <f t="shared" si="6"/>
        <v>30</v>
      </c>
      <c r="Q22" s="25">
        <f t="shared" si="7"/>
        <v>0.3333333333333333</v>
      </c>
      <c r="R22" s="26">
        <f t="shared" si="8"/>
        <v>0</v>
      </c>
      <c r="S22" s="26"/>
      <c r="T22" s="25">
        <f t="shared" si="9"/>
        <v>0.3541666666666667</v>
      </c>
      <c r="U22" s="26">
        <f t="shared" si="10"/>
        <v>0</v>
      </c>
      <c r="V22" s="26"/>
      <c r="W22" s="25">
        <f t="shared" si="11"/>
        <v>0.3541666666666667</v>
      </c>
      <c r="X22" s="26">
        <f t="shared" si="19"/>
        <v>0</v>
      </c>
      <c r="Y22" s="6"/>
      <c r="Z22" s="25"/>
      <c r="AA22" s="26">
        <f t="shared" si="12"/>
        <v>0</v>
      </c>
      <c r="AB22" s="6"/>
      <c r="AC22" s="25"/>
      <c r="AD22" s="26">
        <f t="shared" si="13"/>
        <v>0</v>
      </c>
      <c r="AE22" s="6"/>
      <c r="AF22" s="25"/>
      <c r="AG22" s="26">
        <f t="shared" si="14"/>
        <v>0</v>
      </c>
      <c r="AH22" s="6">
        <v>22</v>
      </c>
      <c r="AI22" s="25">
        <v>0.5</v>
      </c>
      <c r="AJ22" s="26">
        <f t="shared" si="20"/>
        <v>11</v>
      </c>
      <c r="AK22" s="6">
        <v>22</v>
      </c>
      <c r="AL22" s="25">
        <v>0.5</v>
      </c>
      <c r="AM22" s="26">
        <f t="shared" si="21"/>
        <v>11</v>
      </c>
      <c r="AN22" s="6">
        <v>22</v>
      </c>
      <c r="AO22" s="25">
        <v>0.5</v>
      </c>
      <c r="AP22" s="26">
        <f t="shared" si="15"/>
        <v>11</v>
      </c>
      <c r="AQ22" s="6">
        <v>22</v>
      </c>
      <c r="AR22" s="25">
        <v>2.5</v>
      </c>
      <c r="AS22" s="26">
        <f t="shared" si="16"/>
        <v>55</v>
      </c>
      <c r="AT22" s="6">
        <v>22</v>
      </c>
      <c r="AU22" s="25">
        <v>4</v>
      </c>
      <c r="AV22" s="26">
        <f t="shared" si="17"/>
        <v>88</v>
      </c>
      <c r="AW22" s="6">
        <v>22</v>
      </c>
      <c r="AX22" s="25">
        <v>4</v>
      </c>
      <c r="AY22" s="26">
        <f t="shared" si="18"/>
        <v>88</v>
      </c>
    </row>
    <row r="23" spans="1:51" ht="11.25">
      <c r="A23" s="6"/>
      <c r="B23" s="38"/>
      <c r="C23" s="39"/>
      <c r="D23" s="6"/>
      <c r="E23" s="24"/>
      <c r="F23" s="24"/>
      <c r="G23" s="24"/>
      <c r="H23" s="27">
        <f t="shared" si="1"/>
        <v>0</v>
      </c>
      <c r="I23" s="26">
        <f t="shared" si="2"/>
        <v>30</v>
      </c>
      <c r="J23" s="26">
        <f t="shared" si="3"/>
        <v>30</v>
      </c>
      <c r="K23" s="26">
        <f t="shared" si="4"/>
        <v>264</v>
      </c>
      <c r="L23" s="28">
        <f t="shared" si="5"/>
        <v>3528</v>
      </c>
      <c r="M23" s="6">
        <v>1</v>
      </c>
      <c r="N23" s="25">
        <v>30</v>
      </c>
      <c r="O23" s="26">
        <f t="shared" si="6"/>
        <v>30</v>
      </c>
      <c r="Q23" s="25">
        <f t="shared" si="7"/>
        <v>0.3333333333333333</v>
      </c>
      <c r="R23" s="26">
        <f t="shared" si="8"/>
        <v>0</v>
      </c>
      <c r="S23" s="26"/>
      <c r="T23" s="25">
        <f t="shared" si="9"/>
        <v>0.3541666666666667</v>
      </c>
      <c r="U23" s="26">
        <f t="shared" si="10"/>
        <v>0</v>
      </c>
      <c r="V23" s="26"/>
      <c r="W23" s="25">
        <f t="shared" si="11"/>
        <v>0.3541666666666667</v>
      </c>
      <c r="X23" s="26">
        <f t="shared" si="19"/>
        <v>0</v>
      </c>
      <c r="Y23" s="6"/>
      <c r="Z23" s="25"/>
      <c r="AA23" s="26">
        <f t="shared" si="12"/>
        <v>0</v>
      </c>
      <c r="AB23" s="6"/>
      <c r="AC23" s="25"/>
      <c r="AD23" s="26">
        <f t="shared" si="13"/>
        <v>0</v>
      </c>
      <c r="AE23" s="6"/>
      <c r="AF23" s="25"/>
      <c r="AG23" s="26">
        <f t="shared" si="14"/>
        <v>0</v>
      </c>
      <c r="AH23" s="6">
        <v>22</v>
      </c>
      <c r="AI23" s="25">
        <v>0.5</v>
      </c>
      <c r="AJ23" s="26">
        <f t="shared" si="20"/>
        <v>11</v>
      </c>
      <c r="AK23" s="6">
        <v>22</v>
      </c>
      <c r="AL23" s="25">
        <v>0.5</v>
      </c>
      <c r="AM23" s="26">
        <f t="shared" si="21"/>
        <v>11</v>
      </c>
      <c r="AN23" s="6">
        <v>22</v>
      </c>
      <c r="AO23" s="25">
        <v>0.5</v>
      </c>
      <c r="AP23" s="26">
        <f t="shared" si="15"/>
        <v>11</v>
      </c>
      <c r="AQ23" s="6">
        <v>22</v>
      </c>
      <c r="AR23" s="25">
        <v>2.5</v>
      </c>
      <c r="AS23" s="26">
        <f t="shared" si="16"/>
        <v>55</v>
      </c>
      <c r="AT23" s="6">
        <v>22</v>
      </c>
      <c r="AU23" s="25">
        <v>4</v>
      </c>
      <c r="AV23" s="26">
        <f t="shared" si="17"/>
        <v>88</v>
      </c>
      <c r="AW23" s="6">
        <v>22</v>
      </c>
      <c r="AX23" s="25">
        <v>4</v>
      </c>
      <c r="AY23" s="26">
        <f t="shared" si="18"/>
        <v>88</v>
      </c>
    </row>
    <row r="24" spans="1:51" ht="11.25">
      <c r="A24" s="6"/>
      <c r="B24" s="38"/>
      <c r="C24" s="39"/>
      <c r="D24" s="6"/>
      <c r="E24" s="24"/>
      <c r="F24" s="24"/>
      <c r="G24" s="24"/>
      <c r="H24" s="27">
        <f t="shared" si="1"/>
        <v>0</v>
      </c>
      <c r="I24" s="26">
        <f t="shared" si="2"/>
        <v>30</v>
      </c>
      <c r="J24" s="26">
        <f t="shared" si="3"/>
        <v>30</v>
      </c>
      <c r="K24" s="26">
        <f t="shared" si="4"/>
        <v>264</v>
      </c>
      <c r="L24" s="28">
        <f t="shared" si="5"/>
        <v>3528</v>
      </c>
      <c r="M24" s="6">
        <v>1</v>
      </c>
      <c r="N24" s="25">
        <v>30</v>
      </c>
      <c r="O24" s="26">
        <f t="shared" si="6"/>
        <v>30</v>
      </c>
      <c r="Q24" s="25">
        <f t="shared" si="7"/>
        <v>0.3333333333333333</v>
      </c>
      <c r="R24" s="26">
        <f t="shared" si="8"/>
        <v>0</v>
      </c>
      <c r="S24" s="26"/>
      <c r="T24" s="25">
        <f t="shared" si="9"/>
        <v>0.3541666666666667</v>
      </c>
      <c r="U24" s="26">
        <f t="shared" si="10"/>
        <v>0</v>
      </c>
      <c r="V24" s="26"/>
      <c r="W24" s="25">
        <f t="shared" si="11"/>
        <v>0.3541666666666667</v>
      </c>
      <c r="X24" s="26">
        <f t="shared" si="19"/>
        <v>0</v>
      </c>
      <c r="Y24" s="6"/>
      <c r="Z24" s="25"/>
      <c r="AA24" s="26">
        <f t="shared" si="12"/>
        <v>0</v>
      </c>
      <c r="AB24" s="6"/>
      <c r="AC24" s="25"/>
      <c r="AD24" s="26">
        <f t="shared" si="13"/>
        <v>0</v>
      </c>
      <c r="AE24" s="6"/>
      <c r="AF24" s="25"/>
      <c r="AG24" s="26">
        <f t="shared" si="14"/>
        <v>0</v>
      </c>
      <c r="AH24" s="6">
        <v>22</v>
      </c>
      <c r="AI24" s="25">
        <v>0.5</v>
      </c>
      <c r="AJ24" s="26">
        <f t="shared" si="20"/>
        <v>11</v>
      </c>
      <c r="AK24" s="6">
        <v>22</v>
      </c>
      <c r="AL24" s="25">
        <v>0.5</v>
      </c>
      <c r="AM24" s="26">
        <f t="shared" si="21"/>
        <v>11</v>
      </c>
      <c r="AN24" s="6">
        <v>22</v>
      </c>
      <c r="AO24" s="25">
        <v>0.5</v>
      </c>
      <c r="AP24" s="26">
        <f t="shared" si="15"/>
        <v>11</v>
      </c>
      <c r="AQ24" s="6">
        <v>22</v>
      </c>
      <c r="AR24" s="25">
        <v>2.5</v>
      </c>
      <c r="AS24" s="26">
        <f t="shared" si="16"/>
        <v>55</v>
      </c>
      <c r="AT24" s="6">
        <v>22</v>
      </c>
      <c r="AU24" s="25">
        <v>4</v>
      </c>
      <c r="AV24" s="26">
        <f t="shared" si="17"/>
        <v>88</v>
      </c>
      <c r="AW24" s="6">
        <v>22</v>
      </c>
      <c r="AX24" s="25">
        <v>4</v>
      </c>
      <c r="AY24" s="26">
        <f t="shared" si="18"/>
        <v>88</v>
      </c>
    </row>
    <row r="25" spans="1:51" ht="11.25">
      <c r="A25" s="6"/>
      <c r="B25" s="38"/>
      <c r="C25" s="39"/>
      <c r="D25" s="6"/>
      <c r="E25" s="24"/>
      <c r="F25" s="24"/>
      <c r="G25" s="24"/>
      <c r="H25" s="27">
        <f t="shared" si="1"/>
        <v>0</v>
      </c>
      <c r="I25" s="26">
        <f t="shared" si="2"/>
        <v>30</v>
      </c>
      <c r="J25" s="26">
        <f t="shared" si="3"/>
        <v>30</v>
      </c>
      <c r="K25" s="26">
        <f t="shared" si="4"/>
        <v>264</v>
      </c>
      <c r="L25" s="28">
        <f t="shared" si="5"/>
        <v>3528</v>
      </c>
      <c r="M25" s="6">
        <v>1</v>
      </c>
      <c r="N25" s="25">
        <v>30</v>
      </c>
      <c r="O25" s="26">
        <f t="shared" si="6"/>
        <v>30</v>
      </c>
      <c r="Q25" s="25">
        <f t="shared" si="7"/>
        <v>0.3333333333333333</v>
      </c>
      <c r="R25" s="26">
        <f t="shared" si="8"/>
        <v>0</v>
      </c>
      <c r="S25" s="26"/>
      <c r="T25" s="25">
        <f t="shared" si="9"/>
        <v>0.3541666666666667</v>
      </c>
      <c r="U25" s="26">
        <f t="shared" si="10"/>
        <v>0</v>
      </c>
      <c r="V25" s="26"/>
      <c r="W25" s="25">
        <f t="shared" si="11"/>
        <v>0.3541666666666667</v>
      </c>
      <c r="X25" s="26">
        <f t="shared" si="19"/>
        <v>0</v>
      </c>
      <c r="Y25" s="6"/>
      <c r="Z25" s="25"/>
      <c r="AA25" s="26">
        <f t="shared" si="12"/>
        <v>0</v>
      </c>
      <c r="AB25" s="6"/>
      <c r="AC25" s="25"/>
      <c r="AD25" s="26">
        <f t="shared" si="13"/>
        <v>0</v>
      </c>
      <c r="AE25" s="6"/>
      <c r="AF25" s="25"/>
      <c r="AG25" s="26">
        <f t="shared" si="14"/>
        <v>0</v>
      </c>
      <c r="AH25" s="6">
        <v>22</v>
      </c>
      <c r="AI25" s="25">
        <v>0.5</v>
      </c>
      <c r="AJ25" s="26">
        <f t="shared" si="20"/>
        <v>11</v>
      </c>
      <c r="AK25" s="6">
        <v>22</v>
      </c>
      <c r="AL25" s="25">
        <v>0.5</v>
      </c>
      <c r="AM25" s="26">
        <f t="shared" si="21"/>
        <v>11</v>
      </c>
      <c r="AN25" s="6">
        <v>22</v>
      </c>
      <c r="AO25" s="25">
        <v>0.5</v>
      </c>
      <c r="AP25" s="26">
        <f t="shared" si="15"/>
        <v>11</v>
      </c>
      <c r="AQ25" s="6">
        <v>22</v>
      </c>
      <c r="AR25" s="25">
        <v>2.5</v>
      </c>
      <c r="AS25" s="26">
        <f t="shared" si="16"/>
        <v>55</v>
      </c>
      <c r="AT25" s="6">
        <v>22</v>
      </c>
      <c r="AU25" s="25">
        <v>4</v>
      </c>
      <c r="AV25" s="26">
        <f t="shared" si="17"/>
        <v>88</v>
      </c>
      <c r="AW25" s="6">
        <v>22</v>
      </c>
      <c r="AX25" s="25">
        <v>4</v>
      </c>
      <c r="AY25" s="26">
        <f t="shared" si="18"/>
        <v>88</v>
      </c>
    </row>
    <row r="26" spans="1:51" ht="11.25">
      <c r="A26" s="6"/>
      <c r="B26" s="38"/>
      <c r="C26" s="39"/>
      <c r="D26" s="6"/>
      <c r="E26" s="24"/>
      <c r="F26" s="24"/>
      <c r="G26" s="24"/>
      <c r="H26" s="27">
        <f t="shared" si="1"/>
        <v>0</v>
      </c>
      <c r="I26" s="26">
        <f t="shared" si="2"/>
        <v>30</v>
      </c>
      <c r="J26" s="26">
        <f t="shared" si="3"/>
        <v>30</v>
      </c>
      <c r="K26" s="26">
        <f t="shared" si="4"/>
        <v>264</v>
      </c>
      <c r="L26" s="28">
        <f t="shared" si="5"/>
        <v>3528</v>
      </c>
      <c r="M26" s="6">
        <v>1</v>
      </c>
      <c r="N26" s="25">
        <v>30</v>
      </c>
      <c r="O26" s="26">
        <f t="shared" si="6"/>
        <v>30</v>
      </c>
      <c r="Q26" s="25">
        <f t="shared" si="7"/>
        <v>0.3333333333333333</v>
      </c>
      <c r="R26" s="26">
        <f t="shared" si="8"/>
        <v>0</v>
      </c>
      <c r="S26" s="26"/>
      <c r="T26" s="25">
        <f t="shared" si="9"/>
        <v>0.3541666666666667</v>
      </c>
      <c r="U26" s="26">
        <f t="shared" si="10"/>
        <v>0</v>
      </c>
      <c r="V26" s="26"/>
      <c r="W26" s="25">
        <f t="shared" si="11"/>
        <v>0.3541666666666667</v>
      </c>
      <c r="X26" s="26">
        <f t="shared" si="19"/>
        <v>0</v>
      </c>
      <c r="Y26" s="6"/>
      <c r="Z26" s="25"/>
      <c r="AA26" s="26">
        <f t="shared" si="12"/>
        <v>0</v>
      </c>
      <c r="AB26" s="6"/>
      <c r="AC26" s="25"/>
      <c r="AD26" s="26">
        <f t="shared" si="13"/>
        <v>0</v>
      </c>
      <c r="AE26" s="6"/>
      <c r="AF26" s="25"/>
      <c r="AG26" s="26">
        <f t="shared" si="14"/>
        <v>0</v>
      </c>
      <c r="AH26" s="6">
        <v>22</v>
      </c>
      <c r="AI26" s="25">
        <v>0.5</v>
      </c>
      <c r="AJ26" s="26">
        <f t="shared" si="20"/>
        <v>11</v>
      </c>
      <c r="AK26" s="6">
        <v>22</v>
      </c>
      <c r="AL26" s="25">
        <v>0.5</v>
      </c>
      <c r="AM26" s="26">
        <f t="shared" si="21"/>
        <v>11</v>
      </c>
      <c r="AN26" s="6">
        <v>22</v>
      </c>
      <c r="AO26" s="25">
        <v>0.5</v>
      </c>
      <c r="AP26" s="26">
        <f t="shared" si="15"/>
        <v>11</v>
      </c>
      <c r="AQ26" s="6">
        <v>22</v>
      </c>
      <c r="AR26" s="25">
        <v>2.5</v>
      </c>
      <c r="AS26" s="26">
        <f t="shared" si="16"/>
        <v>55</v>
      </c>
      <c r="AT26" s="6">
        <v>22</v>
      </c>
      <c r="AU26" s="25">
        <v>4</v>
      </c>
      <c r="AV26" s="26">
        <f t="shared" si="17"/>
        <v>88</v>
      </c>
      <c r="AW26" s="6">
        <v>22</v>
      </c>
      <c r="AX26" s="25">
        <v>4</v>
      </c>
      <c r="AY26" s="26">
        <f t="shared" si="18"/>
        <v>88</v>
      </c>
    </row>
    <row r="27" spans="1:51" ht="11.25">
      <c r="A27" s="6"/>
      <c r="B27" s="38"/>
      <c r="C27" s="39"/>
      <c r="D27" s="6"/>
      <c r="E27" s="24"/>
      <c r="F27" s="24"/>
      <c r="G27" s="24"/>
      <c r="H27" s="27">
        <f t="shared" si="1"/>
        <v>0</v>
      </c>
      <c r="I27" s="26">
        <f t="shared" si="2"/>
        <v>30</v>
      </c>
      <c r="J27" s="26">
        <f t="shared" si="3"/>
        <v>30</v>
      </c>
      <c r="K27" s="26">
        <f t="shared" si="4"/>
        <v>264</v>
      </c>
      <c r="L27" s="28">
        <f t="shared" si="5"/>
        <v>3528</v>
      </c>
      <c r="M27" s="6">
        <v>1</v>
      </c>
      <c r="N27" s="25">
        <v>30</v>
      </c>
      <c r="O27" s="26">
        <f t="shared" si="6"/>
        <v>30</v>
      </c>
      <c r="Q27" s="25">
        <f t="shared" si="7"/>
        <v>0.3333333333333333</v>
      </c>
      <c r="R27" s="26">
        <f t="shared" si="8"/>
        <v>0</v>
      </c>
      <c r="S27" s="26"/>
      <c r="T27" s="25">
        <f t="shared" si="9"/>
        <v>0.3541666666666667</v>
      </c>
      <c r="U27" s="26">
        <f t="shared" si="10"/>
        <v>0</v>
      </c>
      <c r="V27" s="26"/>
      <c r="W27" s="25">
        <f t="shared" si="11"/>
        <v>0.3541666666666667</v>
      </c>
      <c r="X27" s="26">
        <f t="shared" si="19"/>
        <v>0</v>
      </c>
      <c r="Y27" s="6"/>
      <c r="Z27" s="25"/>
      <c r="AA27" s="26">
        <f t="shared" si="12"/>
        <v>0</v>
      </c>
      <c r="AB27" s="6"/>
      <c r="AC27" s="25"/>
      <c r="AD27" s="26">
        <f t="shared" si="13"/>
        <v>0</v>
      </c>
      <c r="AE27" s="6"/>
      <c r="AF27" s="25"/>
      <c r="AG27" s="26">
        <f t="shared" si="14"/>
        <v>0</v>
      </c>
      <c r="AH27" s="6">
        <v>22</v>
      </c>
      <c r="AI27" s="25">
        <v>0.5</v>
      </c>
      <c r="AJ27" s="26">
        <f t="shared" si="20"/>
        <v>11</v>
      </c>
      <c r="AK27" s="6">
        <v>22</v>
      </c>
      <c r="AL27" s="25">
        <v>0.5</v>
      </c>
      <c r="AM27" s="26">
        <f t="shared" si="21"/>
        <v>11</v>
      </c>
      <c r="AN27" s="6">
        <v>22</v>
      </c>
      <c r="AO27" s="25">
        <v>0.5</v>
      </c>
      <c r="AP27" s="26">
        <f t="shared" si="15"/>
        <v>11</v>
      </c>
      <c r="AQ27" s="6">
        <v>22</v>
      </c>
      <c r="AR27" s="25">
        <v>2.5</v>
      </c>
      <c r="AS27" s="26">
        <f t="shared" si="16"/>
        <v>55</v>
      </c>
      <c r="AT27" s="6">
        <v>22</v>
      </c>
      <c r="AU27" s="25">
        <v>4</v>
      </c>
      <c r="AV27" s="26">
        <f t="shared" si="17"/>
        <v>88</v>
      </c>
      <c r="AW27" s="6">
        <v>22</v>
      </c>
      <c r="AX27" s="25">
        <v>4</v>
      </c>
      <c r="AY27" s="26">
        <f t="shared" si="18"/>
        <v>88</v>
      </c>
    </row>
    <row r="28" spans="1:51" ht="11.25">
      <c r="A28" s="6"/>
      <c r="B28" s="38"/>
      <c r="C28" s="39"/>
      <c r="D28" s="6"/>
      <c r="E28" s="24"/>
      <c r="F28" s="24"/>
      <c r="G28" s="24"/>
      <c r="H28" s="27">
        <f t="shared" si="1"/>
        <v>0</v>
      </c>
      <c r="I28" s="26">
        <f t="shared" si="2"/>
        <v>30</v>
      </c>
      <c r="J28" s="26">
        <f t="shared" si="3"/>
        <v>30</v>
      </c>
      <c r="K28" s="26">
        <f t="shared" si="4"/>
        <v>264</v>
      </c>
      <c r="L28" s="28">
        <f t="shared" si="5"/>
        <v>3528</v>
      </c>
      <c r="M28" s="6">
        <v>1</v>
      </c>
      <c r="N28" s="25">
        <v>30</v>
      </c>
      <c r="O28" s="26">
        <f t="shared" si="6"/>
        <v>30</v>
      </c>
      <c r="Q28" s="25">
        <f t="shared" si="7"/>
        <v>0.3333333333333333</v>
      </c>
      <c r="R28" s="26">
        <f t="shared" si="8"/>
        <v>0</v>
      </c>
      <c r="S28" s="26"/>
      <c r="T28" s="25">
        <f t="shared" si="9"/>
        <v>0.3541666666666667</v>
      </c>
      <c r="U28" s="26">
        <f t="shared" si="10"/>
        <v>0</v>
      </c>
      <c r="V28" s="26"/>
      <c r="W28" s="25">
        <f t="shared" si="11"/>
        <v>0.3541666666666667</v>
      </c>
      <c r="X28" s="26">
        <f t="shared" si="19"/>
        <v>0</v>
      </c>
      <c r="Y28" s="6"/>
      <c r="Z28" s="25"/>
      <c r="AA28" s="26">
        <f t="shared" si="12"/>
        <v>0</v>
      </c>
      <c r="AB28" s="6"/>
      <c r="AC28" s="25"/>
      <c r="AD28" s="26">
        <f t="shared" si="13"/>
        <v>0</v>
      </c>
      <c r="AE28" s="6"/>
      <c r="AF28" s="25"/>
      <c r="AG28" s="26">
        <f t="shared" si="14"/>
        <v>0</v>
      </c>
      <c r="AH28" s="6">
        <v>22</v>
      </c>
      <c r="AI28" s="25">
        <v>0.5</v>
      </c>
      <c r="AJ28" s="26">
        <f t="shared" si="20"/>
        <v>11</v>
      </c>
      <c r="AK28" s="6">
        <v>22</v>
      </c>
      <c r="AL28" s="25">
        <v>0.5</v>
      </c>
      <c r="AM28" s="26">
        <f t="shared" si="21"/>
        <v>11</v>
      </c>
      <c r="AN28" s="6">
        <v>22</v>
      </c>
      <c r="AO28" s="25">
        <v>0.5</v>
      </c>
      <c r="AP28" s="26">
        <f t="shared" si="15"/>
        <v>11</v>
      </c>
      <c r="AQ28" s="6">
        <v>22</v>
      </c>
      <c r="AR28" s="25">
        <v>2.5</v>
      </c>
      <c r="AS28" s="26">
        <f t="shared" si="16"/>
        <v>55</v>
      </c>
      <c r="AT28" s="6">
        <v>22</v>
      </c>
      <c r="AU28" s="25">
        <v>4</v>
      </c>
      <c r="AV28" s="26">
        <f t="shared" si="17"/>
        <v>88</v>
      </c>
      <c r="AW28" s="6">
        <v>22</v>
      </c>
      <c r="AX28" s="25">
        <v>4</v>
      </c>
      <c r="AY28" s="26">
        <f t="shared" si="18"/>
        <v>88</v>
      </c>
    </row>
    <row r="29" spans="1:51" ht="11.25">
      <c r="A29" s="6"/>
      <c r="B29" s="38"/>
      <c r="C29" s="39"/>
      <c r="D29" s="6"/>
      <c r="E29" s="24"/>
      <c r="F29" s="24"/>
      <c r="G29" s="24"/>
      <c r="H29" s="27">
        <f t="shared" si="1"/>
        <v>0</v>
      </c>
      <c r="I29" s="26">
        <f t="shared" si="2"/>
        <v>30</v>
      </c>
      <c r="J29" s="26">
        <f t="shared" si="3"/>
        <v>30</v>
      </c>
      <c r="K29" s="26">
        <f t="shared" si="4"/>
        <v>264</v>
      </c>
      <c r="L29" s="28">
        <f t="shared" si="5"/>
        <v>3528</v>
      </c>
      <c r="M29" s="6">
        <v>1</v>
      </c>
      <c r="N29" s="25">
        <v>30</v>
      </c>
      <c r="O29" s="26">
        <f t="shared" si="6"/>
        <v>30</v>
      </c>
      <c r="Q29" s="25">
        <f t="shared" si="7"/>
        <v>0.3333333333333333</v>
      </c>
      <c r="R29" s="26">
        <f t="shared" si="8"/>
        <v>0</v>
      </c>
      <c r="S29" s="26"/>
      <c r="T29" s="25">
        <f t="shared" si="9"/>
        <v>0.3541666666666667</v>
      </c>
      <c r="U29" s="26">
        <f t="shared" si="10"/>
        <v>0</v>
      </c>
      <c r="V29" s="26"/>
      <c r="W29" s="25">
        <f t="shared" si="11"/>
        <v>0.3541666666666667</v>
      </c>
      <c r="X29" s="26">
        <f t="shared" si="19"/>
        <v>0</v>
      </c>
      <c r="Y29" s="6"/>
      <c r="Z29" s="25"/>
      <c r="AA29" s="26">
        <f t="shared" si="12"/>
        <v>0</v>
      </c>
      <c r="AB29" s="6"/>
      <c r="AC29" s="25"/>
      <c r="AD29" s="26">
        <f t="shared" si="13"/>
        <v>0</v>
      </c>
      <c r="AE29" s="6"/>
      <c r="AF29" s="25"/>
      <c r="AG29" s="26">
        <f t="shared" si="14"/>
        <v>0</v>
      </c>
      <c r="AH29" s="6">
        <v>22</v>
      </c>
      <c r="AI29" s="25">
        <v>0.5</v>
      </c>
      <c r="AJ29" s="26">
        <f t="shared" si="20"/>
        <v>11</v>
      </c>
      <c r="AK29" s="6">
        <v>22</v>
      </c>
      <c r="AL29" s="25">
        <v>0.5</v>
      </c>
      <c r="AM29" s="26">
        <f t="shared" si="21"/>
        <v>11</v>
      </c>
      <c r="AN29" s="6">
        <v>22</v>
      </c>
      <c r="AO29" s="25">
        <v>0.5</v>
      </c>
      <c r="AP29" s="26">
        <f t="shared" si="15"/>
        <v>11</v>
      </c>
      <c r="AQ29" s="6">
        <v>22</v>
      </c>
      <c r="AR29" s="25">
        <v>2.5</v>
      </c>
      <c r="AS29" s="26">
        <f t="shared" si="16"/>
        <v>55</v>
      </c>
      <c r="AT29" s="6">
        <v>22</v>
      </c>
      <c r="AU29" s="25">
        <v>4</v>
      </c>
      <c r="AV29" s="26">
        <f t="shared" si="17"/>
        <v>88</v>
      </c>
      <c r="AW29" s="6">
        <v>22</v>
      </c>
      <c r="AX29" s="25">
        <v>4</v>
      </c>
      <c r="AY29" s="26">
        <f t="shared" si="18"/>
        <v>88</v>
      </c>
    </row>
    <row r="30" spans="1:51" ht="11.25">
      <c r="A30" s="6"/>
      <c r="B30" s="38"/>
      <c r="C30" s="39"/>
      <c r="D30" s="6"/>
      <c r="E30" s="24"/>
      <c r="F30" s="24"/>
      <c r="G30" s="24"/>
      <c r="H30" s="27">
        <f t="shared" si="1"/>
        <v>0</v>
      </c>
      <c r="I30" s="26">
        <f t="shared" si="2"/>
        <v>30</v>
      </c>
      <c r="J30" s="26">
        <f t="shared" si="3"/>
        <v>30</v>
      </c>
      <c r="K30" s="26">
        <f t="shared" si="4"/>
        <v>264</v>
      </c>
      <c r="L30" s="28">
        <f t="shared" si="5"/>
        <v>3528</v>
      </c>
      <c r="M30" s="6">
        <v>1</v>
      </c>
      <c r="N30" s="25">
        <v>30</v>
      </c>
      <c r="O30" s="26">
        <f t="shared" si="6"/>
        <v>30</v>
      </c>
      <c r="Q30" s="25">
        <f t="shared" si="7"/>
        <v>0.3333333333333333</v>
      </c>
      <c r="R30" s="26">
        <f t="shared" si="8"/>
        <v>0</v>
      </c>
      <c r="S30" s="26"/>
      <c r="T30" s="25">
        <f t="shared" si="9"/>
        <v>0.3541666666666667</v>
      </c>
      <c r="U30" s="26">
        <f t="shared" si="10"/>
        <v>0</v>
      </c>
      <c r="V30" s="26"/>
      <c r="W30" s="25">
        <f t="shared" si="11"/>
        <v>0.3541666666666667</v>
      </c>
      <c r="X30" s="26">
        <f t="shared" si="19"/>
        <v>0</v>
      </c>
      <c r="Y30" s="6"/>
      <c r="Z30" s="25"/>
      <c r="AA30" s="26">
        <f t="shared" si="12"/>
        <v>0</v>
      </c>
      <c r="AB30" s="6"/>
      <c r="AC30" s="25"/>
      <c r="AD30" s="26">
        <f t="shared" si="13"/>
        <v>0</v>
      </c>
      <c r="AE30" s="6"/>
      <c r="AF30" s="25"/>
      <c r="AG30" s="26">
        <f t="shared" si="14"/>
        <v>0</v>
      </c>
      <c r="AH30" s="6">
        <v>22</v>
      </c>
      <c r="AI30" s="25">
        <v>0.5</v>
      </c>
      <c r="AJ30" s="26">
        <f t="shared" si="20"/>
        <v>11</v>
      </c>
      <c r="AK30" s="6">
        <v>22</v>
      </c>
      <c r="AL30" s="25">
        <v>0.5</v>
      </c>
      <c r="AM30" s="26">
        <f t="shared" si="21"/>
        <v>11</v>
      </c>
      <c r="AN30" s="6">
        <v>22</v>
      </c>
      <c r="AO30" s="25">
        <v>0.5</v>
      </c>
      <c r="AP30" s="26">
        <f t="shared" si="15"/>
        <v>11</v>
      </c>
      <c r="AQ30" s="6">
        <v>22</v>
      </c>
      <c r="AR30" s="25">
        <v>2.5</v>
      </c>
      <c r="AS30" s="26">
        <f t="shared" si="16"/>
        <v>55</v>
      </c>
      <c r="AT30" s="6">
        <v>22</v>
      </c>
      <c r="AU30" s="25">
        <v>4</v>
      </c>
      <c r="AV30" s="26">
        <f t="shared" si="17"/>
        <v>88</v>
      </c>
      <c r="AW30" s="6">
        <v>22</v>
      </c>
      <c r="AX30" s="25">
        <v>4</v>
      </c>
      <c r="AY30" s="26">
        <f t="shared" si="18"/>
        <v>88</v>
      </c>
    </row>
    <row r="31" spans="1:51" ht="11.25">
      <c r="A31" s="6"/>
      <c r="B31" s="38"/>
      <c r="C31" s="39"/>
      <c r="D31" s="6"/>
      <c r="E31" s="24"/>
      <c r="F31" s="24"/>
      <c r="G31" s="24"/>
      <c r="H31" s="27">
        <f t="shared" si="1"/>
        <v>0</v>
      </c>
      <c r="I31" s="26">
        <f t="shared" si="2"/>
        <v>30</v>
      </c>
      <c r="J31" s="26">
        <f t="shared" si="3"/>
        <v>30</v>
      </c>
      <c r="K31" s="26">
        <f t="shared" si="4"/>
        <v>264</v>
      </c>
      <c r="L31" s="28">
        <f t="shared" si="5"/>
        <v>3528</v>
      </c>
      <c r="M31" s="6">
        <v>1</v>
      </c>
      <c r="N31" s="25">
        <v>30</v>
      </c>
      <c r="O31" s="26">
        <f t="shared" si="6"/>
        <v>30</v>
      </c>
      <c r="Q31" s="25">
        <f t="shared" si="7"/>
        <v>0.3333333333333333</v>
      </c>
      <c r="R31" s="26">
        <f t="shared" si="8"/>
        <v>0</v>
      </c>
      <c r="S31" s="26"/>
      <c r="T31" s="25">
        <f t="shared" si="9"/>
        <v>0.3541666666666667</v>
      </c>
      <c r="U31" s="26">
        <f t="shared" si="10"/>
        <v>0</v>
      </c>
      <c r="V31" s="26"/>
      <c r="W31" s="25">
        <f t="shared" si="11"/>
        <v>0.3541666666666667</v>
      </c>
      <c r="X31" s="26">
        <f t="shared" si="19"/>
        <v>0</v>
      </c>
      <c r="Y31" s="6"/>
      <c r="Z31" s="25"/>
      <c r="AA31" s="26">
        <f t="shared" si="12"/>
        <v>0</v>
      </c>
      <c r="AB31" s="6"/>
      <c r="AC31" s="25"/>
      <c r="AD31" s="26">
        <f t="shared" si="13"/>
        <v>0</v>
      </c>
      <c r="AE31" s="6"/>
      <c r="AF31" s="25"/>
      <c r="AG31" s="26">
        <f t="shared" si="14"/>
        <v>0</v>
      </c>
      <c r="AH31" s="6">
        <v>22</v>
      </c>
      <c r="AI31" s="25">
        <v>0.5</v>
      </c>
      <c r="AJ31" s="26">
        <f t="shared" si="20"/>
        <v>11</v>
      </c>
      <c r="AK31" s="6">
        <v>22</v>
      </c>
      <c r="AL31" s="25">
        <v>0.5</v>
      </c>
      <c r="AM31" s="26">
        <f t="shared" si="21"/>
        <v>11</v>
      </c>
      <c r="AN31" s="6">
        <v>22</v>
      </c>
      <c r="AO31" s="25">
        <v>0.5</v>
      </c>
      <c r="AP31" s="26">
        <f t="shared" si="15"/>
        <v>11</v>
      </c>
      <c r="AQ31" s="6">
        <v>22</v>
      </c>
      <c r="AR31" s="25">
        <v>2.5</v>
      </c>
      <c r="AS31" s="26">
        <f t="shared" si="16"/>
        <v>55</v>
      </c>
      <c r="AT31" s="6">
        <v>22</v>
      </c>
      <c r="AU31" s="25">
        <v>4</v>
      </c>
      <c r="AV31" s="26">
        <f t="shared" si="17"/>
        <v>88</v>
      </c>
      <c r="AW31" s="6">
        <v>22</v>
      </c>
      <c r="AX31" s="25">
        <v>4</v>
      </c>
      <c r="AY31" s="26">
        <f t="shared" si="18"/>
        <v>88</v>
      </c>
    </row>
    <row r="32" spans="1:51" ht="11.25">
      <c r="A32" s="6"/>
      <c r="B32" s="38"/>
      <c r="C32" s="39"/>
      <c r="D32" s="6"/>
      <c r="E32" s="24"/>
      <c r="F32" s="24"/>
      <c r="G32" s="24"/>
      <c r="H32" s="27">
        <f t="shared" si="1"/>
        <v>0</v>
      </c>
      <c r="I32" s="26">
        <f t="shared" si="2"/>
        <v>30</v>
      </c>
      <c r="J32" s="26">
        <f t="shared" si="3"/>
        <v>30</v>
      </c>
      <c r="K32" s="26">
        <f t="shared" si="4"/>
        <v>264</v>
      </c>
      <c r="L32" s="28">
        <f t="shared" si="5"/>
        <v>3528</v>
      </c>
      <c r="M32" s="6">
        <v>1</v>
      </c>
      <c r="N32" s="25">
        <v>30</v>
      </c>
      <c r="O32" s="26">
        <f t="shared" si="6"/>
        <v>30</v>
      </c>
      <c r="Q32" s="25">
        <f t="shared" si="7"/>
        <v>0.3333333333333333</v>
      </c>
      <c r="R32" s="26">
        <f t="shared" si="8"/>
        <v>0</v>
      </c>
      <c r="S32" s="26"/>
      <c r="T32" s="25">
        <f t="shared" si="9"/>
        <v>0.3541666666666667</v>
      </c>
      <c r="U32" s="26">
        <f t="shared" si="10"/>
        <v>0</v>
      </c>
      <c r="V32" s="26"/>
      <c r="W32" s="25">
        <f t="shared" si="11"/>
        <v>0.3541666666666667</v>
      </c>
      <c r="X32" s="26">
        <f t="shared" si="19"/>
        <v>0</v>
      </c>
      <c r="Y32" s="6"/>
      <c r="Z32" s="25"/>
      <c r="AA32" s="26">
        <f t="shared" si="12"/>
        <v>0</v>
      </c>
      <c r="AB32" s="6"/>
      <c r="AC32" s="25"/>
      <c r="AD32" s="26">
        <f t="shared" si="13"/>
        <v>0</v>
      </c>
      <c r="AE32" s="6"/>
      <c r="AF32" s="25"/>
      <c r="AG32" s="26">
        <f t="shared" si="14"/>
        <v>0</v>
      </c>
      <c r="AH32" s="6">
        <v>22</v>
      </c>
      <c r="AI32" s="25">
        <v>0.5</v>
      </c>
      <c r="AJ32" s="26">
        <f t="shared" si="20"/>
        <v>11</v>
      </c>
      <c r="AK32" s="6">
        <v>22</v>
      </c>
      <c r="AL32" s="25">
        <v>0.5</v>
      </c>
      <c r="AM32" s="26">
        <f t="shared" si="21"/>
        <v>11</v>
      </c>
      <c r="AN32" s="6">
        <v>22</v>
      </c>
      <c r="AO32" s="25">
        <v>0.5</v>
      </c>
      <c r="AP32" s="26">
        <f t="shared" si="15"/>
        <v>11</v>
      </c>
      <c r="AQ32" s="6">
        <v>22</v>
      </c>
      <c r="AR32" s="25">
        <v>2.5</v>
      </c>
      <c r="AS32" s="26">
        <f t="shared" si="16"/>
        <v>55</v>
      </c>
      <c r="AT32" s="6">
        <v>22</v>
      </c>
      <c r="AU32" s="25">
        <v>4</v>
      </c>
      <c r="AV32" s="26">
        <f t="shared" si="17"/>
        <v>88</v>
      </c>
      <c r="AW32" s="6">
        <v>22</v>
      </c>
      <c r="AX32" s="25">
        <v>4</v>
      </c>
      <c r="AY32" s="26">
        <f t="shared" si="18"/>
        <v>88</v>
      </c>
    </row>
    <row r="33" spans="1:51" ht="11.25">
      <c r="A33" s="6"/>
      <c r="B33" s="38"/>
      <c r="C33" s="39"/>
      <c r="D33" s="6"/>
      <c r="E33" s="24"/>
      <c r="F33" s="24"/>
      <c r="G33" s="24"/>
      <c r="H33" s="27">
        <f t="shared" si="1"/>
        <v>0</v>
      </c>
      <c r="I33" s="26">
        <f t="shared" si="2"/>
        <v>30</v>
      </c>
      <c r="J33" s="26">
        <f t="shared" si="3"/>
        <v>30</v>
      </c>
      <c r="K33" s="26">
        <f t="shared" si="4"/>
        <v>264</v>
      </c>
      <c r="L33" s="28">
        <f t="shared" si="5"/>
        <v>3528</v>
      </c>
      <c r="M33" s="6">
        <v>1</v>
      </c>
      <c r="N33" s="25">
        <v>30</v>
      </c>
      <c r="O33" s="26">
        <f t="shared" si="6"/>
        <v>30</v>
      </c>
      <c r="Q33" s="25">
        <f t="shared" si="7"/>
        <v>0.3333333333333333</v>
      </c>
      <c r="R33" s="26">
        <f t="shared" si="8"/>
        <v>0</v>
      </c>
      <c r="S33" s="26"/>
      <c r="T33" s="25">
        <f t="shared" si="9"/>
        <v>0.3541666666666667</v>
      </c>
      <c r="U33" s="26">
        <f t="shared" si="10"/>
        <v>0</v>
      </c>
      <c r="V33" s="26"/>
      <c r="W33" s="25">
        <f t="shared" si="11"/>
        <v>0.3541666666666667</v>
      </c>
      <c r="X33" s="26">
        <f t="shared" si="19"/>
        <v>0</v>
      </c>
      <c r="Y33" s="6"/>
      <c r="Z33" s="25"/>
      <c r="AA33" s="26">
        <f t="shared" si="12"/>
        <v>0</v>
      </c>
      <c r="AB33" s="6"/>
      <c r="AC33" s="25"/>
      <c r="AD33" s="26">
        <f t="shared" si="13"/>
        <v>0</v>
      </c>
      <c r="AE33" s="6"/>
      <c r="AF33" s="25"/>
      <c r="AG33" s="26">
        <f t="shared" si="14"/>
        <v>0</v>
      </c>
      <c r="AH33" s="6">
        <v>22</v>
      </c>
      <c r="AI33" s="25">
        <v>0.5</v>
      </c>
      <c r="AJ33" s="26">
        <f t="shared" si="20"/>
        <v>11</v>
      </c>
      <c r="AK33" s="6">
        <v>22</v>
      </c>
      <c r="AL33" s="25">
        <v>0.5</v>
      </c>
      <c r="AM33" s="26">
        <f t="shared" si="21"/>
        <v>11</v>
      </c>
      <c r="AN33" s="6">
        <v>22</v>
      </c>
      <c r="AO33" s="25">
        <v>0.5</v>
      </c>
      <c r="AP33" s="26">
        <f t="shared" si="15"/>
        <v>11</v>
      </c>
      <c r="AQ33" s="6">
        <v>22</v>
      </c>
      <c r="AR33" s="25">
        <v>2.5</v>
      </c>
      <c r="AS33" s="26">
        <f t="shared" si="16"/>
        <v>55</v>
      </c>
      <c r="AT33" s="6">
        <v>22</v>
      </c>
      <c r="AU33" s="25">
        <v>4</v>
      </c>
      <c r="AV33" s="26">
        <f t="shared" si="17"/>
        <v>88</v>
      </c>
      <c r="AW33" s="6">
        <v>22</v>
      </c>
      <c r="AX33" s="25">
        <v>4</v>
      </c>
      <c r="AY33" s="26">
        <f t="shared" si="18"/>
        <v>88</v>
      </c>
    </row>
    <row r="34" spans="1:51" ht="11.25">
      <c r="A34" s="6"/>
      <c r="B34" s="38"/>
      <c r="C34" s="39"/>
      <c r="D34" s="6"/>
      <c r="E34" s="24"/>
      <c r="F34" s="24"/>
      <c r="G34" s="24"/>
      <c r="H34" s="27">
        <f t="shared" si="1"/>
        <v>0</v>
      </c>
      <c r="I34" s="26">
        <f t="shared" si="2"/>
        <v>30</v>
      </c>
      <c r="J34" s="26">
        <f t="shared" si="3"/>
        <v>30</v>
      </c>
      <c r="K34" s="26">
        <f t="shared" si="4"/>
        <v>264</v>
      </c>
      <c r="L34" s="28">
        <f t="shared" si="5"/>
        <v>3528</v>
      </c>
      <c r="M34" s="6">
        <v>1</v>
      </c>
      <c r="N34" s="25">
        <v>30</v>
      </c>
      <c r="O34" s="26">
        <f t="shared" si="6"/>
        <v>30</v>
      </c>
      <c r="Q34" s="25">
        <f t="shared" si="7"/>
        <v>0.3333333333333333</v>
      </c>
      <c r="R34" s="26">
        <f t="shared" si="8"/>
        <v>0</v>
      </c>
      <c r="S34" s="26"/>
      <c r="T34" s="25">
        <f t="shared" si="9"/>
        <v>0.3541666666666667</v>
      </c>
      <c r="U34" s="26">
        <f t="shared" si="10"/>
        <v>0</v>
      </c>
      <c r="V34" s="26"/>
      <c r="W34" s="25">
        <f t="shared" si="11"/>
        <v>0.3541666666666667</v>
      </c>
      <c r="X34" s="26">
        <f t="shared" si="19"/>
        <v>0</v>
      </c>
      <c r="Y34" s="6"/>
      <c r="Z34" s="25"/>
      <c r="AA34" s="26">
        <f t="shared" si="12"/>
        <v>0</v>
      </c>
      <c r="AB34" s="6"/>
      <c r="AC34" s="25"/>
      <c r="AD34" s="26">
        <f t="shared" si="13"/>
        <v>0</v>
      </c>
      <c r="AE34" s="6"/>
      <c r="AF34" s="25"/>
      <c r="AG34" s="26">
        <f t="shared" si="14"/>
        <v>0</v>
      </c>
      <c r="AH34" s="6">
        <v>22</v>
      </c>
      <c r="AI34" s="25">
        <v>0.5</v>
      </c>
      <c r="AJ34" s="26">
        <f t="shared" si="20"/>
        <v>11</v>
      </c>
      <c r="AK34" s="6">
        <v>22</v>
      </c>
      <c r="AL34" s="25">
        <v>0.5</v>
      </c>
      <c r="AM34" s="26">
        <f t="shared" si="21"/>
        <v>11</v>
      </c>
      <c r="AN34" s="6">
        <v>22</v>
      </c>
      <c r="AO34" s="25">
        <v>0.5</v>
      </c>
      <c r="AP34" s="26">
        <f t="shared" si="15"/>
        <v>11</v>
      </c>
      <c r="AQ34" s="6">
        <v>22</v>
      </c>
      <c r="AR34" s="25">
        <v>2.5</v>
      </c>
      <c r="AS34" s="26">
        <f t="shared" si="16"/>
        <v>55</v>
      </c>
      <c r="AT34" s="6">
        <v>22</v>
      </c>
      <c r="AU34" s="25">
        <v>4</v>
      </c>
      <c r="AV34" s="26">
        <f t="shared" si="17"/>
        <v>88</v>
      </c>
      <c r="AW34" s="6">
        <v>22</v>
      </c>
      <c r="AX34" s="25">
        <v>4</v>
      </c>
      <c r="AY34" s="26">
        <f t="shared" si="18"/>
        <v>88</v>
      </c>
    </row>
    <row r="35" spans="1:51" ht="11.25">
      <c r="A35" s="6"/>
      <c r="B35" s="38"/>
      <c r="C35" s="39"/>
      <c r="D35" s="6"/>
      <c r="E35" s="24"/>
      <c r="F35" s="24"/>
      <c r="G35" s="24"/>
      <c r="H35" s="27">
        <f t="shared" si="1"/>
        <v>0</v>
      </c>
      <c r="I35" s="26">
        <f t="shared" si="2"/>
        <v>30</v>
      </c>
      <c r="J35" s="26">
        <f t="shared" si="3"/>
        <v>30</v>
      </c>
      <c r="K35" s="26">
        <f t="shared" si="4"/>
        <v>264</v>
      </c>
      <c r="L35" s="28">
        <f t="shared" si="5"/>
        <v>3528</v>
      </c>
      <c r="M35" s="6">
        <v>1</v>
      </c>
      <c r="N35" s="25">
        <v>30</v>
      </c>
      <c r="O35" s="26">
        <f t="shared" si="6"/>
        <v>30</v>
      </c>
      <c r="Q35" s="25">
        <f t="shared" si="7"/>
        <v>0.3333333333333333</v>
      </c>
      <c r="R35" s="26">
        <f t="shared" si="8"/>
        <v>0</v>
      </c>
      <c r="S35" s="26"/>
      <c r="T35" s="25">
        <f t="shared" si="9"/>
        <v>0.3541666666666667</v>
      </c>
      <c r="U35" s="26">
        <f t="shared" si="10"/>
        <v>0</v>
      </c>
      <c r="V35" s="26"/>
      <c r="W35" s="25">
        <f t="shared" si="11"/>
        <v>0.3541666666666667</v>
      </c>
      <c r="X35" s="26">
        <f t="shared" si="19"/>
        <v>0</v>
      </c>
      <c r="Y35" s="6"/>
      <c r="Z35" s="25"/>
      <c r="AA35" s="26">
        <f t="shared" si="12"/>
        <v>0</v>
      </c>
      <c r="AB35" s="6"/>
      <c r="AC35" s="25"/>
      <c r="AD35" s="26">
        <f t="shared" si="13"/>
        <v>0</v>
      </c>
      <c r="AE35" s="6"/>
      <c r="AF35" s="25"/>
      <c r="AG35" s="26">
        <f t="shared" si="14"/>
        <v>0</v>
      </c>
      <c r="AH35" s="6">
        <v>22</v>
      </c>
      <c r="AI35" s="25">
        <v>0.5</v>
      </c>
      <c r="AJ35" s="26">
        <f t="shared" si="20"/>
        <v>11</v>
      </c>
      <c r="AK35" s="6">
        <v>22</v>
      </c>
      <c r="AL35" s="25">
        <v>0.5</v>
      </c>
      <c r="AM35" s="26">
        <f t="shared" si="21"/>
        <v>11</v>
      </c>
      <c r="AN35" s="6">
        <v>22</v>
      </c>
      <c r="AO35" s="25">
        <v>0.5</v>
      </c>
      <c r="AP35" s="26">
        <f t="shared" si="15"/>
        <v>11</v>
      </c>
      <c r="AQ35" s="6">
        <v>22</v>
      </c>
      <c r="AR35" s="25">
        <v>2.5</v>
      </c>
      <c r="AS35" s="26">
        <f t="shared" si="16"/>
        <v>55</v>
      </c>
      <c r="AT35" s="6">
        <v>22</v>
      </c>
      <c r="AU35" s="25">
        <v>4</v>
      </c>
      <c r="AV35" s="26">
        <f t="shared" si="17"/>
        <v>88</v>
      </c>
      <c r="AW35" s="6">
        <v>22</v>
      </c>
      <c r="AX35" s="25">
        <v>4</v>
      </c>
      <c r="AY35" s="26">
        <f t="shared" si="18"/>
        <v>88</v>
      </c>
    </row>
    <row r="36" spans="1:51" ht="11.25">
      <c r="A36" s="6"/>
      <c r="B36" s="38"/>
      <c r="C36" s="39"/>
      <c r="D36" s="6"/>
      <c r="E36" s="24"/>
      <c r="F36" s="24"/>
      <c r="G36" s="24"/>
      <c r="H36" s="27">
        <f t="shared" si="1"/>
        <v>0</v>
      </c>
      <c r="I36" s="26">
        <f t="shared" si="2"/>
        <v>30</v>
      </c>
      <c r="J36" s="26">
        <f t="shared" si="3"/>
        <v>30</v>
      </c>
      <c r="K36" s="26">
        <f t="shared" si="4"/>
        <v>264</v>
      </c>
      <c r="L36" s="28">
        <f t="shared" si="5"/>
        <v>3528</v>
      </c>
      <c r="M36" s="6">
        <v>1</v>
      </c>
      <c r="N36" s="25">
        <v>30</v>
      </c>
      <c r="O36" s="26">
        <f t="shared" si="6"/>
        <v>30</v>
      </c>
      <c r="Q36" s="25">
        <f t="shared" si="7"/>
        <v>0.3333333333333333</v>
      </c>
      <c r="R36" s="26">
        <f t="shared" si="8"/>
        <v>0</v>
      </c>
      <c r="S36" s="26"/>
      <c r="T36" s="25">
        <f t="shared" si="9"/>
        <v>0.3541666666666667</v>
      </c>
      <c r="U36" s="26">
        <f t="shared" si="10"/>
        <v>0</v>
      </c>
      <c r="V36" s="26"/>
      <c r="W36" s="25">
        <f t="shared" si="11"/>
        <v>0.3541666666666667</v>
      </c>
      <c r="X36" s="26">
        <f t="shared" si="19"/>
        <v>0</v>
      </c>
      <c r="Y36" s="6"/>
      <c r="Z36" s="25"/>
      <c r="AA36" s="26">
        <f t="shared" si="12"/>
        <v>0</v>
      </c>
      <c r="AB36" s="6"/>
      <c r="AC36" s="25"/>
      <c r="AD36" s="26">
        <f t="shared" si="13"/>
        <v>0</v>
      </c>
      <c r="AE36" s="6"/>
      <c r="AF36" s="25"/>
      <c r="AG36" s="26">
        <f t="shared" si="14"/>
        <v>0</v>
      </c>
      <c r="AH36" s="6">
        <v>22</v>
      </c>
      <c r="AI36" s="25">
        <v>0.5</v>
      </c>
      <c r="AJ36" s="26">
        <f t="shared" si="20"/>
        <v>11</v>
      </c>
      <c r="AK36" s="6">
        <v>22</v>
      </c>
      <c r="AL36" s="25">
        <v>0.5</v>
      </c>
      <c r="AM36" s="26">
        <f t="shared" si="21"/>
        <v>11</v>
      </c>
      <c r="AN36" s="6">
        <v>22</v>
      </c>
      <c r="AO36" s="25">
        <v>0.5</v>
      </c>
      <c r="AP36" s="26">
        <f t="shared" si="15"/>
        <v>11</v>
      </c>
      <c r="AQ36" s="6">
        <v>22</v>
      </c>
      <c r="AR36" s="25">
        <v>2.5</v>
      </c>
      <c r="AS36" s="26">
        <f t="shared" si="16"/>
        <v>55</v>
      </c>
      <c r="AT36" s="6">
        <v>22</v>
      </c>
      <c r="AU36" s="25">
        <v>4</v>
      </c>
      <c r="AV36" s="26">
        <f t="shared" si="17"/>
        <v>88</v>
      </c>
      <c r="AW36" s="6">
        <v>22</v>
      </c>
      <c r="AX36" s="25">
        <v>4</v>
      </c>
      <c r="AY36" s="26">
        <f t="shared" si="18"/>
        <v>88</v>
      </c>
    </row>
    <row r="37" spans="1:51" ht="11.25">
      <c r="A37" s="6"/>
      <c r="B37" s="38"/>
      <c r="C37" s="39"/>
      <c r="D37" s="6"/>
      <c r="E37" s="24"/>
      <c r="F37" s="24"/>
      <c r="G37" s="24"/>
      <c r="H37" s="27">
        <f t="shared" si="1"/>
        <v>0</v>
      </c>
      <c r="I37" s="26">
        <f t="shared" si="2"/>
        <v>30</v>
      </c>
      <c r="J37" s="26">
        <f t="shared" si="3"/>
        <v>30</v>
      </c>
      <c r="K37" s="26">
        <f t="shared" si="4"/>
        <v>264</v>
      </c>
      <c r="L37" s="28">
        <f t="shared" si="5"/>
        <v>3528</v>
      </c>
      <c r="M37" s="6">
        <v>1</v>
      </c>
      <c r="N37" s="25">
        <v>30</v>
      </c>
      <c r="O37" s="26">
        <f t="shared" si="6"/>
        <v>30</v>
      </c>
      <c r="Q37" s="25">
        <f t="shared" si="7"/>
        <v>0.3333333333333333</v>
      </c>
      <c r="R37" s="26">
        <f t="shared" si="8"/>
        <v>0</v>
      </c>
      <c r="S37" s="26"/>
      <c r="T37" s="25">
        <f t="shared" si="9"/>
        <v>0.3541666666666667</v>
      </c>
      <c r="U37" s="26">
        <f t="shared" si="10"/>
        <v>0</v>
      </c>
      <c r="V37" s="26"/>
      <c r="W37" s="25">
        <f t="shared" si="11"/>
        <v>0.3541666666666667</v>
      </c>
      <c r="X37" s="26">
        <f t="shared" si="19"/>
        <v>0</v>
      </c>
      <c r="Y37" s="6"/>
      <c r="Z37" s="25"/>
      <c r="AA37" s="26">
        <f t="shared" si="12"/>
        <v>0</v>
      </c>
      <c r="AB37" s="6"/>
      <c r="AC37" s="25"/>
      <c r="AD37" s="26">
        <f t="shared" si="13"/>
        <v>0</v>
      </c>
      <c r="AE37" s="6"/>
      <c r="AF37" s="25"/>
      <c r="AG37" s="26">
        <f t="shared" si="14"/>
        <v>0</v>
      </c>
      <c r="AH37" s="6">
        <v>22</v>
      </c>
      <c r="AI37" s="25">
        <v>0.5</v>
      </c>
      <c r="AJ37" s="26">
        <f t="shared" si="20"/>
        <v>11</v>
      </c>
      <c r="AK37" s="6">
        <v>22</v>
      </c>
      <c r="AL37" s="25">
        <v>0.5</v>
      </c>
      <c r="AM37" s="26">
        <f t="shared" si="21"/>
        <v>11</v>
      </c>
      <c r="AN37" s="6">
        <v>22</v>
      </c>
      <c r="AO37" s="25">
        <v>0.5</v>
      </c>
      <c r="AP37" s="26">
        <f t="shared" si="15"/>
        <v>11</v>
      </c>
      <c r="AQ37" s="6">
        <v>22</v>
      </c>
      <c r="AR37" s="25">
        <v>2.5</v>
      </c>
      <c r="AS37" s="26">
        <f t="shared" si="16"/>
        <v>55</v>
      </c>
      <c r="AT37" s="6">
        <v>22</v>
      </c>
      <c r="AU37" s="25">
        <v>4</v>
      </c>
      <c r="AV37" s="26">
        <f t="shared" si="17"/>
        <v>88</v>
      </c>
      <c r="AW37" s="6">
        <v>22</v>
      </c>
      <c r="AX37" s="25">
        <v>4</v>
      </c>
      <c r="AY37" s="26">
        <f t="shared" si="18"/>
        <v>88</v>
      </c>
    </row>
    <row r="38" spans="1:51" ht="11.25">
      <c r="A38" s="6"/>
      <c r="B38" s="38"/>
      <c r="C38" s="39"/>
      <c r="D38" s="6"/>
      <c r="E38" s="24"/>
      <c r="F38" s="24"/>
      <c r="G38" s="24"/>
      <c r="H38" s="27">
        <f t="shared" si="1"/>
        <v>0</v>
      </c>
      <c r="I38" s="26">
        <f t="shared" si="2"/>
        <v>30</v>
      </c>
      <c r="J38" s="26">
        <f t="shared" si="3"/>
        <v>30</v>
      </c>
      <c r="K38" s="26">
        <f t="shared" si="4"/>
        <v>264</v>
      </c>
      <c r="L38" s="28">
        <f t="shared" si="5"/>
        <v>3528</v>
      </c>
      <c r="M38" s="6">
        <v>1</v>
      </c>
      <c r="N38" s="25">
        <v>30</v>
      </c>
      <c r="O38" s="26">
        <f t="shared" si="6"/>
        <v>30</v>
      </c>
      <c r="Q38" s="25">
        <f t="shared" si="7"/>
        <v>0.3333333333333333</v>
      </c>
      <c r="R38" s="26">
        <f t="shared" si="8"/>
        <v>0</v>
      </c>
      <c r="S38" s="26"/>
      <c r="T38" s="25">
        <f t="shared" si="9"/>
        <v>0.3541666666666667</v>
      </c>
      <c r="U38" s="26">
        <f t="shared" si="10"/>
        <v>0</v>
      </c>
      <c r="V38" s="26"/>
      <c r="W38" s="25">
        <f t="shared" si="11"/>
        <v>0.3541666666666667</v>
      </c>
      <c r="X38" s="26">
        <f t="shared" si="19"/>
        <v>0</v>
      </c>
      <c r="Y38" s="6"/>
      <c r="Z38" s="25"/>
      <c r="AA38" s="26">
        <f t="shared" si="12"/>
        <v>0</v>
      </c>
      <c r="AB38" s="6"/>
      <c r="AC38" s="25"/>
      <c r="AD38" s="26">
        <f t="shared" si="13"/>
        <v>0</v>
      </c>
      <c r="AE38" s="6"/>
      <c r="AF38" s="25"/>
      <c r="AG38" s="26">
        <f t="shared" si="14"/>
        <v>0</v>
      </c>
      <c r="AH38" s="6">
        <v>22</v>
      </c>
      <c r="AI38" s="25">
        <v>0.5</v>
      </c>
      <c r="AJ38" s="26">
        <f t="shared" si="20"/>
        <v>11</v>
      </c>
      <c r="AK38" s="6">
        <v>22</v>
      </c>
      <c r="AL38" s="25">
        <v>0.5</v>
      </c>
      <c r="AM38" s="26">
        <f t="shared" si="21"/>
        <v>11</v>
      </c>
      <c r="AN38" s="6">
        <v>22</v>
      </c>
      <c r="AO38" s="25">
        <v>0.5</v>
      </c>
      <c r="AP38" s="26">
        <f t="shared" si="15"/>
        <v>11</v>
      </c>
      <c r="AQ38" s="6">
        <v>22</v>
      </c>
      <c r="AR38" s="25">
        <v>2.5</v>
      </c>
      <c r="AS38" s="26">
        <f t="shared" si="16"/>
        <v>55</v>
      </c>
      <c r="AT38" s="6">
        <v>22</v>
      </c>
      <c r="AU38" s="25">
        <v>4</v>
      </c>
      <c r="AV38" s="26">
        <f t="shared" si="17"/>
        <v>88</v>
      </c>
      <c r="AW38" s="6">
        <v>22</v>
      </c>
      <c r="AX38" s="25">
        <v>4</v>
      </c>
      <c r="AY38" s="26">
        <f t="shared" si="18"/>
        <v>88</v>
      </c>
    </row>
    <row r="39" spans="1:51" ht="11.25">
      <c r="A39" s="6"/>
      <c r="B39" s="38"/>
      <c r="C39" s="39"/>
      <c r="D39" s="6"/>
      <c r="E39" s="24"/>
      <c r="F39" s="24"/>
      <c r="G39" s="24"/>
      <c r="H39" s="27">
        <f t="shared" si="1"/>
        <v>0</v>
      </c>
      <c r="I39" s="26">
        <f t="shared" si="2"/>
        <v>30</v>
      </c>
      <c r="J39" s="26">
        <f t="shared" si="3"/>
        <v>30</v>
      </c>
      <c r="K39" s="26">
        <f t="shared" si="4"/>
        <v>264</v>
      </c>
      <c r="L39" s="28">
        <f t="shared" si="5"/>
        <v>3528</v>
      </c>
      <c r="M39" s="6">
        <v>1</v>
      </c>
      <c r="N39" s="25">
        <v>30</v>
      </c>
      <c r="O39" s="26">
        <f t="shared" si="6"/>
        <v>30</v>
      </c>
      <c r="Q39" s="25">
        <f t="shared" si="7"/>
        <v>0.3333333333333333</v>
      </c>
      <c r="R39" s="26">
        <f t="shared" si="8"/>
        <v>0</v>
      </c>
      <c r="S39" s="26"/>
      <c r="T39" s="25">
        <f t="shared" si="9"/>
        <v>0.3541666666666667</v>
      </c>
      <c r="U39" s="26">
        <f t="shared" si="10"/>
        <v>0</v>
      </c>
      <c r="V39" s="26"/>
      <c r="W39" s="25">
        <f t="shared" si="11"/>
        <v>0.3541666666666667</v>
      </c>
      <c r="X39" s="26">
        <f t="shared" si="19"/>
        <v>0</v>
      </c>
      <c r="Y39" s="6"/>
      <c r="Z39" s="25"/>
      <c r="AA39" s="26">
        <f t="shared" si="12"/>
        <v>0</v>
      </c>
      <c r="AB39" s="6"/>
      <c r="AC39" s="25"/>
      <c r="AD39" s="26">
        <f t="shared" si="13"/>
        <v>0</v>
      </c>
      <c r="AE39" s="6"/>
      <c r="AF39" s="25"/>
      <c r="AG39" s="26">
        <f t="shared" si="14"/>
        <v>0</v>
      </c>
      <c r="AH39" s="6">
        <v>22</v>
      </c>
      <c r="AI39" s="25">
        <v>0.5</v>
      </c>
      <c r="AJ39" s="26">
        <f t="shared" si="20"/>
        <v>11</v>
      </c>
      <c r="AK39" s="6">
        <v>22</v>
      </c>
      <c r="AL39" s="25">
        <v>0.5</v>
      </c>
      <c r="AM39" s="26">
        <f t="shared" si="21"/>
        <v>11</v>
      </c>
      <c r="AN39" s="6">
        <v>22</v>
      </c>
      <c r="AO39" s="25">
        <v>0.5</v>
      </c>
      <c r="AP39" s="26">
        <f t="shared" si="15"/>
        <v>11</v>
      </c>
      <c r="AQ39" s="6">
        <v>22</v>
      </c>
      <c r="AR39" s="25">
        <v>2.5</v>
      </c>
      <c r="AS39" s="26">
        <f t="shared" si="16"/>
        <v>55</v>
      </c>
      <c r="AT39" s="6">
        <v>22</v>
      </c>
      <c r="AU39" s="25">
        <v>4</v>
      </c>
      <c r="AV39" s="26">
        <f t="shared" si="17"/>
        <v>88</v>
      </c>
      <c r="AW39" s="6">
        <v>22</v>
      </c>
      <c r="AX39" s="25">
        <v>4</v>
      </c>
      <c r="AY39" s="26">
        <f t="shared" si="18"/>
        <v>88</v>
      </c>
    </row>
    <row r="40" spans="1:51" ht="11.25">
      <c r="A40" s="6"/>
      <c r="B40" s="38"/>
      <c r="C40" s="39"/>
      <c r="D40" s="6"/>
      <c r="E40" s="24"/>
      <c r="F40" s="24"/>
      <c r="G40" s="24"/>
      <c r="H40" s="27">
        <f t="shared" si="1"/>
        <v>0</v>
      </c>
      <c r="I40" s="26">
        <f t="shared" si="2"/>
        <v>30</v>
      </c>
      <c r="J40" s="26">
        <f t="shared" si="3"/>
        <v>30</v>
      </c>
      <c r="K40" s="26">
        <f t="shared" si="4"/>
        <v>264</v>
      </c>
      <c r="L40" s="28">
        <f t="shared" si="5"/>
        <v>3528</v>
      </c>
      <c r="M40" s="6">
        <v>1</v>
      </c>
      <c r="N40" s="25">
        <v>30</v>
      </c>
      <c r="O40" s="26">
        <f t="shared" si="6"/>
        <v>30</v>
      </c>
      <c r="Q40" s="25">
        <f t="shared" si="7"/>
        <v>0.3333333333333333</v>
      </c>
      <c r="R40" s="26">
        <f t="shared" si="8"/>
        <v>0</v>
      </c>
      <c r="S40" s="26"/>
      <c r="T40" s="25">
        <f t="shared" si="9"/>
        <v>0.3541666666666667</v>
      </c>
      <c r="U40" s="26">
        <f t="shared" si="10"/>
        <v>0</v>
      </c>
      <c r="V40" s="26"/>
      <c r="W40" s="25">
        <f t="shared" si="11"/>
        <v>0.3541666666666667</v>
      </c>
      <c r="X40" s="26">
        <f t="shared" si="19"/>
        <v>0</v>
      </c>
      <c r="Y40" s="6"/>
      <c r="Z40" s="25"/>
      <c r="AA40" s="26">
        <f t="shared" si="12"/>
        <v>0</v>
      </c>
      <c r="AB40" s="6"/>
      <c r="AC40" s="25"/>
      <c r="AD40" s="26">
        <f t="shared" si="13"/>
        <v>0</v>
      </c>
      <c r="AE40" s="6"/>
      <c r="AF40" s="25"/>
      <c r="AG40" s="26">
        <f t="shared" si="14"/>
        <v>0</v>
      </c>
      <c r="AH40" s="6">
        <v>22</v>
      </c>
      <c r="AI40" s="25">
        <v>0.5</v>
      </c>
      <c r="AJ40" s="26">
        <f t="shared" si="20"/>
        <v>11</v>
      </c>
      <c r="AK40" s="6">
        <v>22</v>
      </c>
      <c r="AL40" s="25">
        <v>0.5</v>
      </c>
      <c r="AM40" s="26">
        <f t="shared" si="21"/>
        <v>11</v>
      </c>
      <c r="AN40" s="6">
        <v>22</v>
      </c>
      <c r="AO40" s="25">
        <v>0.5</v>
      </c>
      <c r="AP40" s="26">
        <f t="shared" si="15"/>
        <v>11</v>
      </c>
      <c r="AQ40" s="6">
        <v>22</v>
      </c>
      <c r="AR40" s="25">
        <v>2.5</v>
      </c>
      <c r="AS40" s="26">
        <f t="shared" si="16"/>
        <v>55</v>
      </c>
      <c r="AT40" s="6">
        <v>22</v>
      </c>
      <c r="AU40" s="25">
        <v>4</v>
      </c>
      <c r="AV40" s="26">
        <f t="shared" si="17"/>
        <v>88</v>
      </c>
      <c r="AW40" s="6">
        <v>22</v>
      </c>
      <c r="AX40" s="25">
        <v>4</v>
      </c>
      <c r="AY40" s="26">
        <f t="shared" si="18"/>
        <v>88</v>
      </c>
    </row>
    <row r="41" spans="1:51" ht="11.25">
      <c r="A41" s="6"/>
      <c r="B41" s="38"/>
      <c r="C41" s="39"/>
      <c r="D41" s="6"/>
      <c r="E41" s="24"/>
      <c r="F41" s="24"/>
      <c r="G41" s="24"/>
      <c r="H41" s="27">
        <f t="shared" si="1"/>
        <v>0</v>
      </c>
      <c r="I41" s="26">
        <f t="shared" si="2"/>
        <v>30</v>
      </c>
      <c r="J41" s="26">
        <f t="shared" si="3"/>
        <v>30</v>
      </c>
      <c r="K41" s="26">
        <f t="shared" si="4"/>
        <v>264</v>
      </c>
      <c r="L41" s="28">
        <f t="shared" si="5"/>
        <v>3528</v>
      </c>
      <c r="M41" s="6">
        <v>1</v>
      </c>
      <c r="N41" s="25">
        <v>30</v>
      </c>
      <c r="O41" s="26">
        <f t="shared" si="6"/>
        <v>30</v>
      </c>
      <c r="Q41" s="25">
        <f t="shared" si="7"/>
        <v>0.3333333333333333</v>
      </c>
      <c r="R41" s="26">
        <f t="shared" si="8"/>
        <v>0</v>
      </c>
      <c r="S41" s="26"/>
      <c r="T41" s="25">
        <f t="shared" si="9"/>
        <v>0.3541666666666667</v>
      </c>
      <c r="U41" s="26">
        <f t="shared" si="10"/>
        <v>0</v>
      </c>
      <c r="V41" s="26"/>
      <c r="W41" s="25">
        <f t="shared" si="11"/>
        <v>0.3541666666666667</v>
      </c>
      <c r="X41" s="26">
        <f t="shared" si="19"/>
        <v>0</v>
      </c>
      <c r="Y41" s="6"/>
      <c r="Z41" s="25"/>
      <c r="AA41" s="26">
        <f t="shared" si="12"/>
        <v>0</v>
      </c>
      <c r="AB41" s="6"/>
      <c r="AC41" s="25"/>
      <c r="AD41" s="26">
        <f t="shared" si="13"/>
        <v>0</v>
      </c>
      <c r="AE41" s="6"/>
      <c r="AF41" s="25"/>
      <c r="AG41" s="26">
        <f t="shared" si="14"/>
        <v>0</v>
      </c>
      <c r="AH41" s="6">
        <v>22</v>
      </c>
      <c r="AI41" s="25">
        <v>0.5</v>
      </c>
      <c r="AJ41" s="26">
        <f t="shared" si="20"/>
        <v>11</v>
      </c>
      <c r="AK41" s="6">
        <v>22</v>
      </c>
      <c r="AL41" s="25">
        <v>0.5</v>
      </c>
      <c r="AM41" s="26">
        <f t="shared" si="21"/>
        <v>11</v>
      </c>
      <c r="AN41" s="6">
        <v>22</v>
      </c>
      <c r="AO41" s="25">
        <v>0.5</v>
      </c>
      <c r="AP41" s="26">
        <f t="shared" si="15"/>
        <v>11</v>
      </c>
      <c r="AQ41" s="6">
        <v>22</v>
      </c>
      <c r="AR41" s="25">
        <v>2.5</v>
      </c>
      <c r="AS41" s="26">
        <f t="shared" si="16"/>
        <v>55</v>
      </c>
      <c r="AT41" s="6">
        <v>22</v>
      </c>
      <c r="AU41" s="25">
        <v>4</v>
      </c>
      <c r="AV41" s="26">
        <f t="shared" si="17"/>
        <v>88</v>
      </c>
      <c r="AW41" s="6">
        <v>22</v>
      </c>
      <c r="AX41" s="25">
        <v>4</v>
      </c>
      <c r="AY41" s="26">
        <f t="shared" si="18"/>
        <v>88</v>
      </c>
    </row>
    <row r="42" spans="1:51" ht="11.25">
      <c r="A42" s="6"/>
      <c r="B42" s="38"/>
      <c r="C42" s="39"/>
      <c r="D42" s="6"/>
      <c r="E42" s="24"/>
      <c r="F42" s="24"/>
      <c r="G42" s="24"/>
      <c r="H42" s="27">
        <f t="shared" si="1"/>
        <v>0</v>
      </c>
      <c r="I42" s="26">
        <f t="shared" si="2"/>
        <v>30</v>
      </c>
      <c r="J42" s="26">
        <f t="shared" si="3"/>
        <v>30</v>
      </c>
      <c r="K42" s="26">
        <f t="shared" si="4"/>
        <v>264</v>
      </c>
      <c r="L42" s="28">
        <f t="shared" si="5"/>
        <v>3528</v>
      </c>
      <c r="M42" s="6">
        <v>1</v>
      </c>
      <c r="N42" s="25">
        <v>30</v>
      </c>
      <c r="O42" s="26">
        <f t="shared" si="6"/>
        <v>30</v>
      </c>
      <c r="Q42" s="25">
        <f t="shared" si="7"/>
        <v>0.3333333333333333</v>
      </c>
      <c r="R42" s="26">
        <f t="shared" si="8"/>
        <v>0</v>
      </c>
      <c r="S42" s="26"/>
      <c r="T42" s="25">
        <f t="shared" si="9"/>
        <v>0.3541666666666667</v>
      </c>
      <c r="U42" s="26">
        <f t="shared" si="10"/>
        <v>0</v>
      </c>
      <c r="V42" s="26"/>
      <c r="W42" s="25">
        <f t="shared" si="11"/>
        <v>0.3541666666666667</v>
      </c>
      <c r="X42" s="26">
        <f t="shared" si="19"/>
        <v>0</v>
      </c>
      <c r="Y42" s="6"/>
      <c r="Z42" s="25"/>
      <c r="AA42" s="26">
        <f t="shared" si="12"/>
        <v>0</v>
      </c>
      <c r="AB42" s="6"/>
      <c r="AC42" s="25"/>
      <c r="AD42" s="26">
        <f t="shared" si="13"/>
        <v>0</v>
      </c>
      <c r="AE42" s="6"/>
      <c r="AF42" s="25"/>
      <c r="AG42" s="26">
        <f t="shared" si="14"/>
        <v>0</v>
      </c>
      <c r="AH42" s="6">
        <v>22</v>
      </c>
      <c r="AI42" s="25">
        <v>0.5</v>
      </c>
      <c r="AJ42" s="26">
        <f t="shared" si="20"/>
        <v>11</v>
      </c>
      <c r="AK42" s="6">
        <v>22</v>
      </c>
      <c r="AL42" s="25">
        <v>0.5</v>
      </c>
      <c r="AM42" s="26">
        <f t="shared" si="21"/>
        <v>11</v>
      </c>
      <c r="AN42" s="6">
        <v>22</v>
      </c>
      <c r="AO42" s="25">
        <v>0.5</v>
      </c>
      <c r="AP42" s="26">
        <f t="shared" si="15"/>
        <v>11</v>
      </c>
      <c r="AQ42" s="6">
        <v>22</v>
      </c>
      <c r="AR42" s="25">
        <v>2.5</v>
      </c>
      <c r="AS42" s="26">
        <f t="shared" si="16"/>
        <v>55</v>
      </c>
      <c r="AT42" s="6">
        <v>22</v>
      </c>
      <c r="AU42" s="25">
        <v>4</v>
      </c>
      <c r="AV42" s="26">
        <f t="shared" si="17"/>
        <v>88</v>
      </c>
      <c r="AW42" s="6">
        <v>22</v>
      </c>
      <c r="AX42" s="25">
        <v>4</v>
      </c>
      <c r="AY42" s="26">
        <f t="shared" si="18"/>
        <v>88</v>
      </c>
    </row>
    <row r="43" spans="1:51" ht="11.25">
      <c r="A43" s="6"/>
      <c r="B43" s="38"/>
      <c r="C43" s="39"/>
      <c r="D43" s="6"/>
      <c r="E43" s="24"/>
      <c r="F43" s="24"/>
      <c r="G43" s="24"/>
      <c r="H43" s="27">
        <f t="shared" si="1"/>
        <v>0</v>
      </c>
      <c r="I43" s="26">
        <f t="shared" si="2"/>
        <v>30</v>
      </c>
      <c r="J43" s="26">
        <f t="shared" si="3"/>
        <v>30</v>
      </c>
      <c r="K43" s="26">
        <f t="shared" si="4"/>
        <v>264</v>
      </c>
      <c r="L43" s="28">
        <f t="shared" si="5"/>
        <v>3528</v>
      </c>
      <c r="M43" s="6">
        <v>1</v>
      </c>
      <c r="N43" s="25">
        <v>30</v>
      </c>
      <c r="O43" s="26">
        <f t="shared" si="6"/>
        <v>30</v>
      </c>
      <c r="Q43" s="25">
        <f t="shared" si="7"/>
        <v>0.3333333333333333</v>
      </c>
      <c r="R43" s="26">
        <f t="shared" si="8"/>
        <v>0</v>
      </c>
      <c r="S43" s="26"/>
      <c r="T43" s="25">
        <f t="shared" si="9"/>
        <v>0.3541666666666667</v>
      </c>
      <c r="U43" s="26">
        <f t="shared" si="10"/>
        <v>0</v>
      </c>
      <c r="V43" s="26"/>
      <c r="W43" s="25">
        <f t="shared" si="11"/>
        <v>0.3541666666666667</v>
      </c>
      <c r="X43" s="26">
        <f t="shared" si="19"/>
        <v>0</v>
      </c>
      <c r="Y43" s="6"/>
      <c r="Z43" s="25"/>
      <c r="AA43" s="26">
        <f t="shared" si="12"/>
        <v>0</v>
      </c>
      <c r="AB43" s="6"/>
      <c r="AC43" s="25"/>
      <c r="AD43" s="26">
        <f t="shared" si="13"/>
        <v>0</v>
      </c>
      <c r="AE43" s="6"/>
      <c r="AF43" s="25"/>
      <c r="AG43" s="26">
        <f t="shared" si="14"/>
        <v>0</v>
      </c>
      <c r="AH43" s="6">
        <v>22</v>
      </c>
      <c r="AI43" s="25">
        <v>0.5</v>
      </c>
      <c r="AJ43" s="26">
        <f t="shared" si="20"/>
        <v>11</v>
      </c>
      <c r="AK43" s="6">
        <v>22</v>
      </c>
      <c r="AL43" s="25">
        <v>0.5</v>
      </c>
      <c r="AM43" s="26">
        <f t="shared" si="21"/>
        <v>11</v>
      </c>
      <c r="AN43" s="6">
        <v>22</v>
      </c>
      <c r="AO43" s="25">
        <v>0.5</v>
      </c>
      <c r="AP43" s="26">
        <f t="shared" si="15"/>
        <v>11</v>
      </c>
      <c r="AQ43" s="6">
        <v>22</v>
      </c>
      <c r="AR43" s="25">
        <v>2.5</v>
      </c>
      <c r="AS43" s="26">
        <f t="shared" si="16"/>
        <v>55</v>
      </c>
      <c r="AT43" s="6">
        <v>22</v>
      </c>
      <c r="AU43" s="25">
        <v>4</v>
      </c>
      <c r="AV43" s="26">
        <f t="shared" si="17"/>
        <v>88</v>
      </c>
      <c r="AW43" s="6">
        <v>22</v>
      </c>
      <c r="AX43" s="25">
        <v>4</v>
      </c>
      <c r="AY43" s="26">
        <f t="shared" si="18"/>
        <v>88</v>
      </c>
    </row>
    <row r="44" spans="1:51" ht="11.25">
      <c r="A44" s="6"/>
      <c r="B44" s="38"/>
      <c r="C44" s="39"/>
      <c r="D44" s="6"/>
      <c r="E44" s="24"/>
      <c r="F44" s="24"/>
      <c r="G44" s="24"/>
      <c r="H44" s="27">
        <f t="shared" si="1"/>
        <v>0</v>
      </c>
      <c r="I44" s="26">
        <f t="shared" si="2"/>
        <v>30</v>
      </c>
      <c r="J44" s="26">
        <f t="shared" si="3"/>
        <v>30</v>
      </c>
      <c r="K44" s="26">
        <f t="shared" si="4"/>
        <v>264</v>
      </c>
      <c r="L44" s="28">
        <f t="shared" si="5"/>
        <v>3528</v>
      </c>
      <c r="M44" s="6">
        <v>1</v>
      </c>
      <c r="N44" s="25">
        <v>30</v>
      </c>
      <c r="O44" s="26">
        <f t="shared" si="6"/>
        <v>30</v>
      </c>
      <c r="Q44" s="25">
        <f t="shared" si="7"/>
        <v>0.3333333333333333</v>
      </c>
      <c r="R44" s="26">
        <f t="shared" si="8"/>
        <v>0</v>
      </c>
      <c r="S44" s="26"/>
      <c r="T44" s="25">
        <f t="shared" si="9"/>
        <v>0.3541666666666667</v>
      </c>
      <c r="U44" s="26">
        <f t="shared" si="10"/>
        <v>0</v>
      </c>
      <c r="V44" s="26"/>
      <c r="W44" s="25">
        <f t="shared" si="11"/>
        <v>0.3541666666666667</v>
      </c>
      <c r="X44" s="26">
        <f t="shared" si="19"/>
        <v>0</v>
      </c>
      <c r="Y44" s="6"/>
      <c r="Z44" s="25"/>
      <c r="AA44" s="26">
        <f t="shared" si="12"/>
        <v>0</v>
      </c>
      <c r="AB44" s="6"/>
      <c r="AC44" s="25"/>
      <c r="AD44" s="26">
        <f t="shared" si="13"/>
        <v>0</v>
      </c>
      <c r="AE44" s="6"/>
      <c r="AF44" s="25"/>
      <c r="AG44" s="26">
        <f t="shared" si="14"/>
        <v>0</v>
      </c>
      <c r="AH44" s="6">
        <v>22</v>
      </c>
      <c r="AI44" s="25">
        <v>0.5</v>
      </c>
      <c r="AJ44" s="26">
        <f t="shared" si="20"/>
        <v>11</v>
      </c>
      <c r="AK44" s="6">
        <v>22</v>
      </c>
      <c r="AL44" s="25">
        <v>0.5</v>
      </c>
      <c r="AM44" s="26">
        <f t="shared" si="21"/>
        <v>11</v>
      </c>
      <c r="AN44" s="6">
        <v>22</v>
      </c>
      <c r="AO44" s="25">
        <v>0.5</v>
      </c>
      <c r="AP44" s="26">
        <f t="shared" si="15"/>
        <v>11</v>
      </c>
      <c r="AQ44" s="6">
        <v>22</v>
      </c>
      <c r="AR44" s="25">
        <v>2.5</v>
      </c>
      <c r="AS44" s="26">
        <f t="shared" si="16"/>
        <v>55</v>
      </c>
      <c r="AT44" s="6">
        <v>22</v>
      </c>
      <c r="AU44" s="25">
        <v>4</v>
      </c>
      <c r="AV44" s="26">
        <f t="shared" si="17"/>
        <v>88</v>
      </c>
      <c r="AW44" s="6">
        <v>22</v>
      </c>
      <c r="AX44" s="25">
        <v>4</v>
      </c>
      <c r="AY44" s="26">
        <f t="shared" si="18"/>
        <v>88</v>
      </c>
    </row>
    <row r="45" spans="1:51" ht="11.25">
      <c r="A45" s="6"/>
      <c r="B45" s="38"/>
      <c r="C45" s="39"/>
      <c r="D45" s="6"/>
      <c r="E45" s="24"/>
      <c r="F45" s="24"/>
      <c r="G45" s="24"/>
      <c r="H45" s="27">
        <f t="shared" si="1"/>
        <v>0</v>
      </c>
      <c r="I45" s="26">
        <f t="shared" si="2"/>
        <v>30</v>
      </c>
      <c r="J45" s="26">
        <f t="shared" si="3"/>
        <v>30</v>
      </c>
      <c r="K45" s="26">
        <f t="shared" si="4"/>
        <v>264</v>
      </c>
      <c r="L45" s="28">
        <f t="shared" si="5"/>
        <v>3528</v>
      </c>
      <c r="M45" s="6">
        <v>1</v>
      </c>
      <c r="N45" s="25">
        <v>30</v>
      </c>
      <c r="O45" s="26">
        <f t="shared" si="6"/>
        <v>30</v>
      </c>
      <c r="Q45" s="25">
        <f t="shared" si="7"/>
        <v>0.3333333333333333</v>
      </c>
      <c r="R45" s="26">
        <f t="shared" si="8"/>
        <v>0</v>
      </c>
      <c r="S45" s="26"/>
      <c r="T45" s="25">
        <f t="shared" si="9"/>
        <v>0.3541666666666667</v>
      </c>
      <c r="U45" s="26">
        <f t="shared" si="10"/>
        <v>0</v>
      </c>
      <c r="V45" s="26"/>
      <c r="W45" s="25">
        <f t="shared" si="11"/>
        <v>0.3541666666666667</v>
      </c>
      <c r="X45" s="26">
        <f t="shared" si="19"/>
        <v>0</v>
      </c>
      <c r="Y45" s="6"/>
      <c r="Z45" s="25"/>
      <c r="AA45" s="26">
        <f t="shared" si="12"/>
        <v>0</v>
      </c>
      <c r="AB45" s="6"/>
      <c r="AC45" s="25"/>
      <c r="AD45" s="26">
        <f t="shared" si="13"/>
        <v>0</v>
      </c>
      <c r="AE45" s="6"/>
      <c r="AF45" s="25"/>
      <c r="AG45" s="26">
        <f t="shared" si="14"/>
        <v>0</v>
      </c>
      <c r="AH45" s="6">
        <v>22</v>
      </c>
      <c r="AI45" s="25">
        <v>0.5</v>
      </c>
      <c r="AJ45" s="26">
        <f t="shared" si="20"/>
        <v>11</v>
      </c>
      <c r="AK45" s="6">
        <v>22</v>
      </c>
      <c r="AL45" s="25">
        <v>0.5</v>
      </c>
      <c r="AM45" s="26">
        <f t="shared" si="21"/>
        <v>11</v>
      </c>
      <c r="AN45" s="6">
        <v>22</v>
      </c>
      <c r="AO45" s="25">
        <v>0.5</v>
      </c>
      <c r="AP45" s="26">
        <f t="shared" si="15"/>
        <v>11</v>
      </c>
      <c r="AQ45" s="6">
        <v>22</v>
      </c>
      <c r="AR45" s="25">
        <v>2.5</v>
      </c>
      <c r="AS45" s="26">
        <f t="shared" si="16"/>
        <v>55</v>
      </c>
      <c r="AT45" s="6">
        <v>22</v>
      </c>
      <c r="AU45" s="25">
        <v>4</v>
      </c>
      <c r="AV45" s="26">
        <f t="shared" si="17"/>
        <v>88</v>
      </c>
      <c r="AW45" s="6">
        <v>22</v>
      </c>
      <c r="AX45" s="25">
        <v>4</v>
      </c>
      <c r="AY45" s="26">
        <f t="shared" si="18"/>
        <v>88</v>
      </c>
    </row>
    <row r="46" spans="1:51" ht="11.25">
      <c r="A46" s="6"/>
      <c r="B46" s="38"/>
      <c r="C46" s="39"/>
      <c r="D46" s="6"/>
      <c r="E46" s="24"/>
      <c r="F46" s="24"/>
      <c r="G46" s="24"/>
      <c r="H46" s="27">
        <f t="shared" si="1"/>
        <v>0</v>
      </c>
      <c r="I46" s="26">
        <f t="shared" si="2"/>
        <v>30</v>
      </c>
      <c r="J46" s="26">
        <f t="shared" si="3"/>
        <v>30</v>
      </c>
      <c r="K46" s="26">
        <f t="shared" si="4"/>
        <v>264</v>
      </c>
      <c r="L46" s="28">
        <f t="shared" si="5"/>
        <v>3528</v>
      </c>
      <c r="M46" s="6">
        <v>1</v>
      </c>
      <c r="N46" s="25">
        <v>30</v>
      </c>
      <c r="O46" s="26">
        <f t="shared" si="6"/>
        <v>30</v>
      </c>
      <c r="Q46" s="25">
        <f t="shared" si="7"/>
        <v>0.3333333333333333</v>
      </c>
      <c r="R46" s="26">
        <f t="shared" si="8"/>
        <v>0</v>
      </c>
      <c r="S46" s="26"/>
      <c r="T46" s="25">
        <f t="shared" si="9"/>
        <v>0.3541666666666667</v>
      </c>
      <c r="U46" s="26">
        <f t="shared" si="10"/>
        <v>0</v>
      </c>
      <c r="V46" s="26"/>
      <c r="W46" s="25">
        <f t="shared" si="11"/>
        <v>0.3541666666666667</v>
      </c>
      <c r="X46" s="26">
        <f t="shared" si="19"/>
        <v>0</v>
      </c>
      <c r="Y46" s="6"/>
      <c r="Z46" s="25"/>
      <c r="AA46" s="26">
        <f t="shared" si="12"/>
        <v>0</v>
      </c>
      <c r="AB46" s="6"/>
      <c r="AC46" s="25"/>
      <c r="AD46" s="26">
        <f t="shared" si="13"/>
        <v>0</v>
      </c>
      <c r="AE46" s="6"/>
      <c r="AF46" s="25"/>
      <c r="AG46" s="26">
        <f t="shared" si="14"/>
        <v>0</v>
      </c>
      <c r="AH46" s="6">
        <v>22</v>
      </c>
      <c r="AI46" s="25">
        <v>0.5</v>
      </c>
      <c r="AJ46" s="26">
        <f t="shared" si="20"/>
        <v>11</v>
      </c>
      <c r="AK46" s="6">
        <v>22</v>
      </c>
      <c r="AL46" s="25">
        <v>0.5</v>
      </c>
      <c r="AM46" s="26">
        <f t="shared" si="21"/>
        <v>11</v>
      </c>
      <c r="AN46" s="6">
        <v>22</v>
      </c>
      <c r="AO46" s="25">
        <v>0.5</v>
      </c>
      <c r="AP46" s="26">
        <f t="shared" si="15"/>
        <v>11</v>
      </c>
      <c r="AQ46" s="6">
        <v>22</v>
      </c>
      <c r="AR46" s="25">
        <v>2.5</v>
      </c>
      <c r="AS46" s="26">
        <f t="shared" si="16"/>
        <v>55</v>
      </c>
      <c r="AT46" s="6">
        <v>22</v>
      </c>
      <c r="AU46" s="25">
        <v>4</v>
      </c>
      <c r="AV46" s="26">
        <f t="shared" si="17"/>
        <v>88</v>
      </c>
      <c r="AW46" s="6">
        <v>22</v>
      </c>
      <c r="AX46" s="25">
        <v>4</v>
      </c>
      <c r="AY46" s="26">
        <f t="shared" si="18"/>
        <v>88</v>
      </c>
    </row>
    <row r="47" spans="1:51" ht="11.25">
      <c r="A47" s="6"/>
      <c r="B47" s="38"/>
      <c r="C47" s="39"/>
      <c r="D47" s="6"/>
      <c r="E47" s="24"/>
      <c r="F47" s="24"/>
      <c r="G47" s="24"/>
      <c r="H47" s="27">
        <f t="shared" si="1"/>
        <v>0</v>
      </c>
      <c r="I47" s="26">
        <f t="shared" si="2"/>
        <v>30</v>
      </c>
      <c r="J47" s="26">
        <f t="shared" si="3"/>
        <v>30</v>
      </c>
      <c r="K47" s="26">
        <f t="shared" si="4"/>
        <v>264</v>
      </c>
      <c r="L47" s="28">
        <f t="shared" si="5"/>
        <v>3528</v>
      </c>
      <c r="M47" s="6">
        <v>1</v>
      </c>
      <c r="N47" s="25">
        <v>30</v>
      </c>
      <c r="O47" s="26">
        <f t="shared" si="6"/>
        <v>30</v>
      </c>
      <c r="Q47" s="25">
        <f t="shared" si="7"/>
        <v>0.3333333333333333</v>
      </c>
      <c r="R47" s="26">
        <f t="shared" si="8"/>
        <v>0</v>
      </c>
      <c r="S47" s="26"/>
      <c r="T47" s="25">
        <f t="shared" si="9"/>
        <v>0.3541666666666667</v>
      </c>
      <c r="U47" s="26">
        <f t="shared" si="10"/>
        <v>0</v>
      </c>
      <c r="V47" s="26"/>
      <c r="W47" s="25">
        <f t="shared" si="11"/>
        <v>0.3541666666666667</v>
      </c>
      <c r="X47" s="26">
        <f t="shared" si="19"/>
        <v>0</v>
      </c>
      <c r="Y47" s="6"/>
      <c r="Z47" s="25"/>
      <c r="AA47" s="26">
        <f t="shared" si="12"/>
        <v>0</v>
      </c>
      <c r="AB47" s="6"/>
      <c r="AC47" s="25"/>
      <c r="AD47" s="26">
        <f t="shared" si="13"/>
        <v>0</v>
      </c>
      <c r="AE47" s="6"/>
      <c r="AF47" s="25"/>
      <c r="AG47" s="26">
        <f t="shared" si="14"/>
        <v>0</v>
      </c>
      <c r="AH47" s="6">
        <v>22</v>
      </c>
      <c r="AI47" s="25">
        <v>0.5</v>
      </c>
      <c r="AJ47" s="26">
        <f t="shared" si="20"/>
        <v>11</v>
      </c>
      <c r="AK47" s="6">
        <v>22</v>
      </c>
      <c r="AL47" s="25">
        <v>0.5</v>
      </c>
      <c r="AM47" s="26">
        <f t="shared" si="21"/>
        <v>11</v>
      </c>
      <c r="AN47" s="6">
        <v>22</v>
      </c>
      <c r="AO47" s="25">
        <v>0.5</v>
      </c>
      <c r="AP47" s="26">
        <f t="shared" si="15"/>
        <v>11</v>
      </c>
      <c r="AQ47" s="6">
        <v>22</v>
      </c>
      <c r="AR47" s="25">
        <v>2.5</v>
      </c>
      <c r="AS47" s="26">
        <f t="shared" si="16"/>
        <v>55</v>
      </c>
      <c r="AT47" s="6">
        <v>22</v>
      </c>
      <c r="AU47" s="25">
        <v>4</v>
      </c>
      <c r="AV47" s="26">
        <f t="shared" si="17"/>
        <v>88</v>
      </c>
      <c r="AW47" s="6">
        <v>22</v>
      </c>
      <c r="AX47" s="25">
        <v>4</v>
      </c>
      <c r="AY47" s="26">
        <f t="shared" si="18"/>
        <v>88</v>
      </c>
    </row>
    <row r="48" spans="1:51" ht="11.25">
      <c r="A48" s="6"/>
      <c r="B48" s="38"/>
      <c r="C48" s="39"/>
      <c r="D48" s="6"/>
      <c r="E48" s="24"/>
      <c r="F48" s="24"/>
      <c r="G48" s="24"/>
      <c r="H48" s="27">
        <f t="shared" si="1"/>
        <v>0</v>
      </c>
      <c r="I48" s="26">
        <f t="shared" si="2"/>
        <v>30</v>
      </c>
      <c r="J48" s="26">
        <f t="shared" si="3"/>
        <v>30</v>
      </c>
      <c r="K48" s="26">
        <f t="shared" si="4"/>
        <v>264</v>
      </c>
      <c r="L48" s="28">
        <f t="shared" si="5"/>
        <v>3528</v>
      </c>
      <c r="M48" s="6">
        <v>1</v>
      </c>
      <c r="N48" s="25">
        <v>30</v>
      </c>
      <c r="O48" s="26">
        <f t="shared" si="6"/>
        <v>30</v>
      </c>
      <c r="Q48" s="25">
        <f t="shared" si="7"/>
        <v>0.3333333333333333</v>
      </c>
      <c r="R48" s="26">
        <f t="shared" si="8"/>
        <v>0</v>
      </c>
      <c r="S48" s="26"/>
      <c r="T48" s="25">
        <f t="shared" si="9"/>
        <v>0.3541666666666667</v>
      </c>
      <c r="U48" s="26">
        <f t="shared" si="10"/>
        <v>0</v>
      </c>
      <c r="V48" s="26"/>
      <c r="W48" s="25">
        <f t="shared" si="11"/>
        <v>0.3541666666666667</v>
      </c>
      <c r="X48" s="26">
        <f t="shared" si="19"/>
        <v>0</v>
      </c>
      <c r="Y48" s="6"/>
      <c r="Z48" s="25"/>
      <c r="AA48" s="26">
        <f t="shared" si="12"/>
        <v>0</v>
      </c>
      <c r="AB48" s="6"/>
      <c r="AC48" s="25"/>
      <c r="AD48" s="26">
        <f t="shared" si="13"/>
        <v>0</v>
      </c>
      <c r="AE48" s="6"/>
      <c r="AF48" s="25"/>
      <c r="AG48" s="26">
        <f t="shared" si="14"/>
        <v>0</v>
      </c>
      <c r="AH48" s="6">
        <v>22</v>
      </c>
      <c r="AI48" s="25">
        <v>0.5</v>
      </c>
      <c r="AJ48" s="26">
        <f t="shared" si="20"/>
        <v>11</v>
      </c>
      <c r="AK48" s="6">
        <v>22</v>
      </c>
      <c r="AL48" s="25">
        <v>0.5</v>
      </c>
      <c r="AM48" s="26">
        <f t="shared" si="21"/>
        <v>11</v>
      </c>
      <c r="AN48" s="6">
        <v>22</v>
      </c>
      <c r="AO48" s="25">
        <v>0.5</v>
      </c>
      <c r="AP48" s="26">
        <f t="shared" si="15"/>
        <v>11</v>
      </c>
      <c r="AQ48" s="6">
        <v>22</v>
      </c>
      <c r="AR48" s="25">
        <v>2.5</v>
      </c>
      <c r="AS48" s="26">
        <f t="shared" si="16"/>
        <v>55</v>
      </c>
      <c r="AT48" s="6">
        <v>22</v>
      </c>
      <c r="AU48" s="25">
        <v>4</v>
      </c>
      <c r="AV48" s="26">
        <f t="shared" si="17"/>
        <v>88</v>
      </c>
      <c r="AW48" s="6">
        <v>22</v>
      </c>
      <c r="AX48" s="25">
        <v>4</v>
      </c>
      <c r="AY48" s="26">
        <f t="shared" si="18"/>
        <v>88</v>
      </c>
    </row>
    <row r="49" spans="1:51" ht="11.25">
      <c r="A49" s="6"/>
      <c r="B49" s="38"/>
      <c r="C49" s="39"/>
      <c r="D49" s="6"/>
      <c r="E49" s="24"/>
      <c r="F49" s="24"/>
      <c r="G49" s="24"/>
      <c r="H49" s="27">
        <f t="shared" si="1"/>
        <v>0</v>
      </c>
      <c r="I49" s="26">
        <f t="shared" si="2"/>
        <v>30</v>
      </c>
      <c r="J49" s="26">
        <f t="shared" si="3"/>
        <v>30</v>
      </c>
      <c r="K49" s="26">
        <f t="shared" si="4"/>
        <v>264</v>
      </c>
      <c r="L49" s="28">
        <f t="shared" si="5"/>
        <v>3528</v>
      </c>
      <c r="M49" s="6">
        <v>1</v>
      </c>
      <c r="N49" s="25">
        <v>30</v>
      </c>
      <c r="O49" s="26">
        <f t="shared" si="6"/>
        <v>30</v>
      </c>
      <c r="Q49" s="25">
        <f t="shared" si="7"/>
        <v>0.3333333333333333</v>
      </c>
      <c r="R49" s="26">
        <f t="shared" si="8"/>
        <v>0</v>
      </c>
      <c r="S49" s="26"/>
      <c r="T49" s="25">
        <f t="shared" si="9"/>
        <v>0.3541666666666667</v>
      </c>
      <c r="U49" s="26">
        <f t="shared" si="10"/>
        <v>0</v>
      </c>
      <c r="V49" s="26"/>
      <c r="W49" s="25">
        <f t="shared" si="11"/>
        <v>0.3541666666666667</v>
      </c>
      <c r="X49" s="26">
        <f t="shared" si="19"/>
        <v>0</v>
      </c>
      <c r="Y49" s="6"/>
      <c r="Z49" s="25"/>
      <c r="AA49" s="26">
        <f t="shared" si="12"/>
        <v>0</v>
      </c>
      <c r="AB49" s="6"/>
      <c r="AC49" s="25"/>
      <c r="AD49" s="26">
        <f t="shared" si="13"/>
        <v>0</v>
      </c>
      <c r="AE49" s="6"/>
      <c r="AF49" s="25"/>
      <c r="AG49" s="26">
        <f t="shared" si="14"/>
        <v>0</v>
      </c>
      <c r="AH49" s="6">
        <v>22</v>
      </c>
      <c r="AI49" s="25">
        <v>0.5</v>
      </c>
      <c r="AJ49" s="26">
        <f t="shared" si="20"/>
        <v>11</v>
      </c>
      <c r="AK49" s="6">
        <v>22</v>
      </c>
      <c r="AL49" s="25">
        <v>0.5</v>
      </c>
      <c r="AM49" s="26">
        <f t="shared" si="21"/>
        <v>11</v>
      </c>
      <c r="AN49" s="6">
        <v>22</v>
      </c>
      <c r="AO49" s="25">
        <v>0.5</v>
      </c>
      <c r="AP49" s="26">
        <f t="shared" si="15"/>
        <v>11</v>
      </c>
      <c r="AQ49" s="6">
        <v>22</v>
      </c>
      <c r="AR49" s="25">
        <v>2.5</v>
      </c>
      <c r="AS49" s="26">
        <f t="shared" si="16"/>
        <v>55</v>
      </c>
      <c r="AT49" s="6">
        <v>22</v>
      </c>
      <c r="AU49" s="25">
        <v>4</v>
      </c>
      <c r="AV49" s="26">
        <f t="shared" si="17"/>
        <v>88</v>
      </c>
      <c r="AW49" s="6">
        <v>22</v>
      </c>
      <c r="AX49" s="25">
        <v>4</v>
      </c>
      <c r="AY49" s="26">
        <f t="shared" si="18"/>
        <v>88</v>
      </c>
    </row>
    <row r="50" spans="1:51" ht="11.25">
      <c r="A50" s="6"/>
      <c r="B50" s="38"/>
      <c r="C50" s="39"/>
      <c r="D50" s="6"/>
      <c r="E50" s="24"/>
      <c r="F50" s="24"/>
      <c r="G50" s="24"/>
      <c r="H50" s="27">
        <f t="shared" si="1"/>
        <v>0</v>
      </c>
      <c r="I50" s="26">
        <f t="shared" si="2"/>
        <v>30</v>
      </c>
      <c r="J50" s="26">
        <f t="shared" si="3"/>
        <v>30</v>
      </c>
      <c r="K50" s="26">
        <f t="shared" si="4"/>
        <v>264</v>
      </c>
      <c r="L50" s="28">
        <f t="shared" si="5"/>
        <v>3528</v>
      </c>
      <c r="M50" s="6">
        <v>1</v>
      </c>
      <c r="N50" s="25">
        <v>30</v>
      </c>
      <c r="O50" s="26">
        <f t="shared" si="6"/>
        <v>30</v>
      </c>
      <c r="Q50" s="25">
        <f t="shared" si="7"/>
        <v>0.3333333333333333</v>
      </c>
      <c r="R50" s="26">
        <f t="shared" si="8"/>
        <v>0</v>
      </c>
      <c r="S50" s="26"/>
      <c r="T50" s="25">
        <f t="shared" si="9"/>
        <v>0.3541666666666667</v>
      </c>
      <c r="U50" s="26">
        <f t="shared" si="10"/>
        <v>0</v>
      </c>
      <c r="V50" s="26"/>
      <c r="W50" s="25">
        <f t="shared" si="11"/>
        <v>0.3541666666666667</v>
      </c>
      <c r="X50" s="26">
        <f t="shared" si="19"/>
        <v>0</v>
      </c>
      <c r="Y50" s="6"/>
      <c r="Z50" s="25"/>
      <c r="AA50" s="26">
        <f t="shared" si="12"/>
        <v>0</v>
      </c>
      <c r="AB50" s="6"/>
      <c r="AC50" s="25"/>
      <c r="AD50" s="26">
        <f t="shared" si="13"/>
        <v>0</v>
      </c>
      <c r="AE50" s="6"/>
      <c r="AF50" s="25"/>
      <c r="AG50" s="26">
        <f t="shared" si="14"/>
        <v>0</v>
      </c>
      <c r="AH50" s="6">
        <v>22</v>
      </c>
      <c r="AI50" s="25">
        <v>0.5</v>
      </c>
      <c r="AJ50" s="26">
        <f t="shared" si="20"/>
        <v>11</v>
      </c>
      <c r="AK50" s="6">
        <v>22</v>
      </c>
      <c r="AL50" s="25">
        <v>0.5</v>
      </c>
      <c r="AM50" s="26">
        <f t="shared" si="21"/>
        <v>11</v>
      </c>
      <c r="AN50" s="6">
        <v>22</v>
      </c>
      <c r="AO50" s="25">
        <v>0.5</v>
      </c>
      <c r="AP50" s="26">
        <f t="shared" si="15"/>
        <v>11</v>
      </c>
      <c r="AQ50" s="6">
        <v>22</v>
      </c>
      <c r="AR50" s="25">
        <v>2.5</v>
      </c>
      <c r="AS50" s="26">
        <f t="shared" si="16"/>
        <v>55</v>
      </c>
      <c r="AT50" s="6">
        <v>22</v>
      </c>
      <c r="AU50" s="25">
        <v>4</v>
      </c>
      <c r="AV50" s="26">
        <f t="shared" si="17"/>
        <v>88</v>
      </c>
      <c r="AW50" s="6">
        <v>22</v>
      </c>
      <c r="AX50" s="25">
        <v>4</v>
      </c>
      <c r="AY50" s="26">
        <f t="shared" si="18"/>
        <v>88</v>
      </c>
    </row>
    <row r="51" spans="1:51" ht="11.25">
      <c r="A51" s="6"/>
      <c r="B51" s="38"/>
      <c r="C51" s="39"/>
      <c r="D51" s="6"/>
      <c r="E51" s="24"/>
      <c r="F51" s="24"/>
      <c r="G51" s="24"/>
      <c r="H51" s="27">
        <f t="shared" si="1"/>
        <v>0</v>
      </c>
      <c r="I51" s="26">
        <f t="shared" si="2"/>
        <v>30</v>
      </c>
      <c r="J51" s="26">
        <f t="shared" si="3"/>
        <v>30</v>
      </c>
      <c r="K51" s="26">
        <f t="shared" si="4"/>
        <v>264</v>
      </c>
      <c r="L51" s="28">
        <f t="shared" si="5"/>
        <v>3528</v>
      </c>
      <c r="M51" s="6">
        <v>1</v>
      </c>
      <c r="N51" s="25">
        <v>30</v>
      </c>
      <c r="O51" s="26">
        <f t="shared" si="6"/>
        <v>30</v>
      </c>
      <c r="Q51" s="25">
        <f t="shared" si="7"/>
        <v>0.3333333333333333</v>
      </c>
      <c r="R51" s="26">
        <f t="shared" si="8"/>
        <v>0</v>
      </c>
      <c r="S51" s="26"/>
      <c r="T51" s="25">
        <f t="shared" si="9"/>
        <v>0.3541666666666667</v>
      </c>
      <c r="U51" s="26">
        <f t="shared" si="10"/>
        <v>0</v>
      </c>
      <c r="V51" s="26"/>
      <c r="W51" s="25">
        <f t="shared" si="11"/>
        <v>0.3541666666666667</v>
      </c>
      <c r="X51" s="26">
        <f t="shared" si="19"/>
        <v>0</v>
      </c>
      <c r="Y51" s="6"/>
      <c r="Z51" s="25"/>
      <c r="AA51" s="26">
        <f t="shared" si="12"/>
        <v>0</v>
      </c>
      <c r="AB51" s="6"/>
      <c r="AC51" s="25"/>
      <c r="AD51" s="26">
        <f t="shared" si="13"/>
        <v>0</v>
      </c>
      <c r="AE51" s="6"/>
      <c r="AF51" s="25"/>
      <c r="AG51" s="26">
        <f t="shared" si="14"/>
        <v>0</v>
      </c>
      <c r="AH51" s="6">
        <v>22</v>
      </c>
      <c r="AI51" s="25">
        <v>0.5</v>
      </c>
      <c r="AJ51" s="26">
        <f t="shared" si="20"/>
        <v>11</v>
      </c>
      <c r="AK51" s="6">
        <v>22</v>
      </c>
      <c r="AL51" s="25">
        <v>0.5</v>
      </c>
      <c r="AM51" s="26">
        <f t="shared" si="21"/>
        <v>11</v>
      </c>
      <c r="AN51" s="6">
        <v>22</v>
      </c>
      <c r="AO51" s="25">
        <v>0.5</v>
      </c>
      <c r="AP51" s="26">
        <f t="shared" si="15"/>
        <v>11</v>
      </c>
      <c r="AQ51" s="6">
        <v>22</v>
      </c>
      <c r="AR51" s="25">
        <v>2.5</v>
      </c>
      <c r="AS51" s="26">
        <f t="shared" si="16"/>
        <v>55</v>
      </c>
      <c r="AT51" s="6">
        <v>22</v>
      </c>
      <c r="AU51" s="25">
        <v>4</v>
      </c>
      <c r="AV51" s="26">
        <f t="shared" si="17"/>
        <v>88</v>
      </c>
      <c r="AW51" s="6">
        <v>22</v>
      </c>
      <c r="AX51" s="25">
        <v>4</v>
      </c>
      <c r="AY51" s="26">
        <f t="shared" si="18"/>
        <v>88</v>
      </c>
    </row>
    <row r="52" spans="1:51" ht="11.25">
      <c r="A52" s="6"/>
      <c r="B52" s="37"/>
      <c r="C52" s="39"/>
      <c r="D52" s="6"/>
      <c r="E52" s="24"/>
      <c r="F52" s="24"/>
      <c r="G52" s="24"/>
      <c r="H52" s="27">
        <f t="shared" si="1"/>
        <v>0</v>
      </c>
      <c r="I52" s="26">
        <f t="shared" si="2"/>
        <v>30</v>
      </c>
      <c r="J52" s="26">
        <f t="shared" si="3"/>
        <v>30</v>
      </c>
      <c r="K52" s="26">
        <f t="shared" si="4"/>
        <v>264</v>
      </c>
      <c r="L52" s="28">
        <f t="shared" si="5"/>
        <v>3528</v>
      </c>
      <c r="M52" s="6">
        <v>1</v>
      </c>
      <c r="N52" s="25">
        <v>30</v>
      </c>
      <c r="O52" s="26">
        <f t="shared" si="6"/>
        <v>30</v>
      </c>
      <c r="Q52" s="25">
        <f t="shared" si="7"/>
        <v>0.3333333333333333</v>
      </c>
      <c r="R52" s="26">
        <f t="shared" si="8"/>
        <v>0</v>
      </c>
      <c r="S52" s="26"/>
      <c r="T52" s="25">
        <f t="shared" si="9"/>
        <v>0.3541666666666667</v>
      </c>
      <c r="U52" s="26">
        <f t="shared" si="10"/>
        <v>0</v>
      </c>
      <c r="V52" s="26"/>
      <c r="W52" s="25">
        <f t="shared" si="11"/>
        <v>0.3541666666666667</v>
      </c>
      <c r="X52" s="26">
        <f t="shared" si="19"/>
        <v>0</v>
      </c>
      <c r="Y52" s="6"/>
      <c r="Z52" s="25"/>
      <c r="AA52" s="26">
        <f t="shared" si="12"/>
        <v>0</v>
      </c>
      <c r="AB52" s="6"/>
      <c r="AC52" s="25"/>
      <c r="AD52" s="26">
        <f t="shared" si="13"/>
        <v>0</v>
      </c>
      <c r="AE52" s="6"/>
      <c r="AF52" s="25"/>
      <c r="AG52" s="26">
        <f t="shared" si="14"/>
        <v>0</v>
      </c>
      <c r="AH52" s="6">
        <v>22</v>
      </c>
      <c r="AI52" s="25">
        <v>0.5</v>
      </c>
      <c r="AJ52" s="26">
        <f t="shared" si="20"/>
        <v>11</v>
      </c>
      <c r="AK52" s="6">
        <v>22</v>
      </c>
      <c r="AL52" s="25">
        <v>0.5</v>
      </c>
      <c r="AM52" s="26">
        <f t="shared" si="21"/>
        <v>11</v>
      </c>
      <c r="AN52" s="6">
        <v>22</v>
      </c>
      <c r="AO52" s="25">
        <v>0.5</v>
      </c>
      <c r="AP52" s="26">
        <f t="shared" si="15"/>
        <v>11</v>
      </c>
      <c r="AQ52" s="6">
        <v>22</v>
      </c>
      <c r="AR52" s="25">
        <v>2.5</v>
      </c>
      <c r="AS52" s="26">
        <f t="shared" si="16"/>
        <v>55</v>
      </c>
      <c r="AT52" s="6">
        <v>22</v>
      </c>
      <c r="AU52" s="25">
        <v>4</v>
      </c>
      <c r="AV52" s="26">
        <f t="shared" si="17"/>
        <v>88</v>
      </c>
      <c r="AW52" s="6">
        <v>22</v>
      </c>
      <c r="AX52" s="25">
        <v>4</v>
      </c>
      <c r="AY52" s="26">
        <f t="shared" si="18"/>
        <v>88</v>
      </c>
    </row>
    <row r="53" spans="1:51" ht="11.25">
      <c r="A53" s="6"/>
      <c r="B53" s="38"/>
      <c r="C53" s="39"/>
      <c r="D53" s="6"/>
      <c r="E53" s="24"/>
      <c r="F53" s="24"/>
      <c r="G53" s="24"/>
      <c r="H53" s="27">
        <f t="shared" si="1"/>
        <v>0</v>
      </c>
      <c r="I53" s="26">
        <f t="shared" si="2"/>
        <v>30</v>
      </c>
      <c r="J53" s="26">
        <f t="shared" si="3"/>
        <v>30</v>
      </c>
      <c r="K53" s="26">
        <f t="shared" si="4"/>
        <v>264</v>
      </c>
      <c r="L53" s="28">
        <f t="shared" si="5"/>
        <v>3528</v>
      </c>
      <c r="M53" s="6">
        <v>1</v>
      </c>
      <c r="N53" s="25">
        <v>30</v>
      </c>
      <c r="O53" s="26">
        <f t="shared" si="6"/>
        <v>30</v>
      </c>
      <c r="Q53" s="25">
        <f t="shared" si="7"/>
        <v>0.3333333333333333</v>
      </c>
      <c r="R53" s="26">
        <f t="shared" si="8"/>
        <v>0</v>
      </c>
      <c r="S53" s="26"/>
      <c r="T53" s="25">
        <f t="shared" si="9"/>
        <v>0.3541666666666667</v>
      </c>
      <c r="U53" s="26">
        <f t="shared" si="10"/>
        <v>0</v>
      </c>
      <c r="V53" s="26"/>
      <c r="W53" s="25">
        <f t="shared" si="11"/>
        <v>0.3541666666666667</v>
      </c>
      <c r="X53" s="26">
        <f t="shared" si="19"/>
        <v>0</v>
      </c>
      <c r="Y53" s="6"/>
      <c r="Z53" s="25"/>
      <c r="AA53" s="26">
        <f t="shared" si="12"/>
        <v>0</v>
      </c>
      <c r="AB53" s="6"/>
      <c r="AC53" s="25"/>
      <c r="AD53" s="26">
        <f t="shared" si="13"/>
        <v>0</v>
      </c>
      <c r="AE53" s="6"/>
      <c r="AF53" s="25"/>
      <c r="AG53" s="26">
        <f t="shared" si="14"/>
        <v>0</v>
      </c>
      <c r="AH53" s="6">
        <v>22</v>
      </c>
      <c r="AI53" s="25">
        <v>0.5</v>
      </c>
      <c r="AJ53" s="26">
        <f t="shared" si="20"/>
        <v>11</v>
      </c>
      <c r="AK53" s="6">
        <v>22</v>
      </c>
      <c r="AL53" s="25">
        <v>0.5</v>
      </c>
      <c r="AM53" s="26">
        <f t="shared" si="21"/>
        <v>11</v>
      </c>
      <c r="AN53" s="6">
        <v>22</v>
      </c>
      <c r="AO53" s="25">
        <v>0.5</v>
      </c>
      <c r="AP53" s="26">
        <f t="shared" si="15"/>
        <v>11</v>
      </c>
      <c r="AQ53" s="6">
        <v>22</v>
      </c>
      <c r="AR53" s="25">
        <v>2.5</v>
      </c>
      <c r="AS53" s="26">
        <f t="shared" si="16"/>
        <v>55</v>
      </c>
      <c r="AT53" s="6">
        <v>22</v>
      </c>
      <c r="AU53" s="25">
        <v>4</v>
      </c>
      <c r="AV53" s="26">
        <f t="shared" si="17"/>
        <v>88</v>
      </c>
      <c r="AW53" s="6">
        <v>22</v>
      </c>
      <c r="AX53" s="25">
        <v>4</v>
      </c>
      <c r="AY53" s="26">
        <f t="shared" si="18"/>
        <v>88</v>
      </c>
    </row>
    <row r="54" spans="1:51" ht="11.25">
      <c r="A54" s="6"/>
      <c r="B54" s="38"/>
      <c r="C54" s="39"/>
      <c r="D54" s="6"/>
      <c r="E54" s="24"/>
      <c r="F54" s="24"/>
      <c r="G54" s="24"/>
      <c r="H54" s="27">
        <f t="shared" si="1"/>
        <v>0</v>
      </c>
      <c r="I54" s="26">
        <f t="shared" si="2"/>
        <v>30</v>
      </c>
      <c r="J54" s="26">
        <f t="shared" si="3"/>
        <v>30</v>
      </c>
      <c r="K54" s="26">
        <f t="shared" si="4"/>
        <v>264</v>
      </c>
      <c r="L54" s="28">
        <f t="shared" si="5"/>
        <v>3528</v>
      </c>
      <c r="M54" s="6">
        <v>1</v>
      </c>
      <c r="N54" s="25">
        <v>30</v>
      </c>
      <c r="O54" s="26">
        <f t="shared" si="6"/>
        <v>30</v>
      </c>
      <c r="Q54" s="25">
        <f t="shared" si="7"/>
        <v>0.3333333333333333</v>
      </c>
      <c r="R54" s="26">
        <f t="shared" si="8"/>
        <v>0</v>
      </c>
      <c r="S54" s="26"/>
      <c r="T54" s="25">
        <f t="shared" si="9"/>
        <v>0.3541666666666667</v>
      </c>
      <c r="U54" s="26">
        <f t="shared" si="10"/>
        <v>0</v>
      </c>
      <c r="V54" s="26"/>
      <c r="W54" s="25">
        <f t="shared" si="11"/>
        <v>0.3541666666666667</v>
      </c>
      <c r="X54" s="26">
        <f t="shared" si="19"/>
        <v>0</v>
      </c>
      <c r="Y54" s="6"/>
      <c r="Z54" s="25"/>
      <c r="AA54" s="26">
        <f t="shared" si="12"/>
        <v>0</v>
      </c>
      <c r="AB54" s="6"/>
      <c r="AC54" s="25"/>
      <c r="AD54" s="26">
        <f t="shared" si="13"/>
        <v>0</v>
      </c>
      <c r="AE54" s="6"/>
      <c r="AF54" s="25"/>
      <c r="AG54" s="26">
        <f t="shared" si="14"/>
        <v>0</v>
      </c>
      <c r="AH54" s="6">
        <v>22</v>
      </c>
      <c r="AI54" s="25">
        <v>0.5</v>
      </c>
      <c r="AJ54" s="26">
        <f t="shared" si="20"/>
        <v>11</v>
      </c>
      <c r="AK54" s="6">
        <v>22</v>
      </c>
      <c r="AL54" s="25">
        <v>0.5</v>
      </c>
      <c r="AM54" s="26">
        <f t="shared" si="21"/>
        <v>11</v>
      </c>
      <c r="AN54" s="6">
        <v>22</v>
      </c>
      <c r="AO54" s="25">
        <v>0.5</v>
      </c>
      <c r="AP54" s="26">
        <f t="shared" si="15"/>
        <v>11</v>
      </c>
      <c r="AQ54" s="6">
        <v>22</v>
      </c>
      <c r="AR54" s="25">
        <v>2.5</v>
      </c>
      <c r="AS54" s="26">
        <f t="shared" si="16"/>
        <v>55</v>
      </c>
      <c r="AT54" s="6">
        <v>22</v>
      </c>
      <c r="AU54" s="25">
        <v>4</v>
      </c>
      <c r="AV54" s="26">
        <f t="shared" si="17"/>
        <v>88</v>
      </c>
      <c r="AW54" s="6">
        <v>22</v>
      </c>
      <c r="AX54" s="25">
        <v>4</v>
      </c>
      <c r="AY54" s="26">
        <f t="shared" si="18"/>
        <v>88</v>
      </c>
    </row>
    <row r="55" spans="1:51" ht="11.25">
      <c r="A55" s="6"/>
      <c r="B55" s="38"/>
      <c r="C55" s="39"/>
      <c r="D55" s="6"/>
      <c r="E55" s="24"/>
      <c r="F55" s="24"/>
      <c r="G55" s="24"/>
      <c r="H55" s="27">
        <f t="shared" si="1"/>
        <v>0</v>
      </c>
      <c r="I55" s="26">
        <f t="shared" si="2"/>
        <v>30</v>
      </c>
      <c r="J55" s="26">
        <f t="shared" si="3"/>
        <v>30</v>
      </c>
      <c r="K55" s="26">
        <f t="shared" si="4"/>
        <v>264</v>
      </c>
      <c r="L55" s="28">
        <f t="shared" si="5"/>
        <v>3528</v>
      </c>
      <c r="M55" s="6">
        <v>1</v>
      </c>
      <c r="N55" s="25">
        <v>30</v>
      </c>
      <c r="O55" s="26">
        <f t="shared" si="6"/>
        <v>30</v>
      </c>
      <c r="Q55" s="25">
        <f t="shared" si="7"/>
        <v>0.3333333333333333</v>
      </c>
      <c r="R55" s="26">
        <f t="shared" si="8"/>
        <v>0</v>
      </c>
      <c r="S55" s="26"/>
      <c r="T55" s="25">
        <f t="shared" si="9"/>
        <v>0.3541666666666667</v>
      </c>
      <c r="U55" s="26">
        <f t="shared" si="10"/>
        <v>0</v>
      </c>
      <c r="V55" s="26"/>
      <c r="W55" s="25">
        <f t="shared" si="11"/>
        <v>0.3541666666666667</v>
      </c>
      <c r="X55" s="26">
        <f t="shared" si="19"/>
        <v>0</v>
      </c>
      <c r="Y55" s="6"/>
      <c r="Z55" s="25"/>
      <c r="AA55" s="26">
        <f t="shared" si="12"/>
        <v>0</v>
      </c>
      <c r="AB55" s="6"/>
      <c r="AC55" s="25"/>
      <c r="AD55" s="26">
        <f t="shared" si="13"/>
        <v>0</v>
      </c>
      <c r="AE55" s="6"/>
      <c r="AF55" s="25"/>
      <c r="AG55" s="26">
        <f t="shared" si="14"/>
        <v>0</v>
      </c>
      <c r="AH55" s="6">
        <v>22</v>
      </c>
      <c r="AI55" s="25">
        <v>0.5</v>
      </c>
      <c r="AJ55" s="26">
        <f t="shared" si="20"/>
        <v>11</v>
      </c>
      <c r="AK55" s="6">
        <v>22</v>
      </c>
      <c r="AL55" s="25">
        <v>0.5</v>
      </c>
      <c r="AM55" s="26">
        <f t="shared" si="21"/>
        <v>11</v>
      </c>
      <c r="AN55" s="6">
        <v>22</v>
      </c>
      <c r="AO55" s="25">
        <v>0.5</v>
      </c>
      <c r="AP55" s="26">
        <f t="shared" si="15"/>
        <v>11</v>
      </c>
      <c r="AQ55" s="6">
        <v>22</v>
      </c>
      <c r="AR55" s="25">
        <v>2.5</v>
      </c>
      <c r="AS55" s="26">
        <f t="shared" si="16"/>
        <v>55</v>
      </c>
      <c r="AT55" s="6">
        <v>22</v>
      </c>
      <c r="AU55" s="25">
        <v>4</v>
      </c>
      <c r="AV55" s="26">
        <f t="shared" si="17"/>
        <v>88</v>
      </c>
      <c r="AW55" s="6">
        <v>22</v>
      </c>
      <c r="AX55" s="25">
        <v>4</v>
      </c>
      <c r="AY55" s="26">
        <f t="shared" si="18"/>
        <v>88</v>
      </c>
    </row>
    <row r="56" spans="1:51" ht="11.25">
      <c r="A56" s="6"/>
      <c r="B56" s="38"/>
      <c r="C56" s="39"/>
      <c r="D56" s="6"/>
      <c r="E56" s="24"/>
      <c r="F56" s="24"/>
      <c r="G56" s="24"/>
      <c r="H56" s="27">
        <f t="shared" si="1"/>
        <v>0</v>
      </c>
      <c r="I56" s="26">
        <f t="shared" si="2"/>
        <v>30</v>
      </c>
      <c r="J56" s="26">
        <f t="shared" si="3"/>
        <v>30</v>
      </c>
      <c r="K56" s="26">
        <f t="shared" si="4"/>
        <v>264</v>
      </c>
      <c r="L56" s="28">
        <f t="shared" si="5"/>
        <v>3528</v>
      </c>
      <c r="M56" s="6">
        <v>1</v>
      </c>
      <c r="N56" s="25">
        <v>30</v>
      </c>
      <c r="O56" s="26">
        <f t="shared" si="6"/>
        <v>30</v>
      </c>
      <c r="Q56" s="25">
        <f t="shared" si="7"/>
        <v>0.3333333333333333</v>
      </c>
      <c r="R56" s="26">
        <f t="shared" si="8"/>
        <v>0</v>
      </c>
      <c r="S56" s="26"/>
      <c r="T56" s="25">
        <f t="shared" si="9"/>
        <v>0.3541666666666667</v>
      </c>
      <c r="U56" s="26">
        <f t="shared" si="10"/>
        <v>0</v>
      </c>
      <c r="V56" s="26"/>
      <c r="W56" s="25">
        <f t="shared" si="11"/>
        <v>0.3541666666666667</v>
      </c>
      <c r="X56" s="26">
        <f t="shared" si="19"/>
        <v>0</v>
      </c>
      <c r="Y56" s="6"/>
      <c r="Z56" s="25"/>
      <c r="AA56" s="26">
        <f t="shared" si="12"/>
        <v>0</v>
      </c>
      <c r="AB56" s="6"/>
      <c r="AC56" s="25"/>
      <c r="AD56" s="26">
        <f t="shared" si="13"/>
        <v>0</v>
      </c>
      <c r="AE56" s="6"/>
      <c r="AF56" s="25"/>
      <c r="AG56" s="26">
        <f t="shared" si="14"/>
        <v>0</v>
      </c>
      <c r="AH56" s="6">
        <v>22</v>
      </c>
      <c r="AI56" s="25">
        <v>0.5</v>
      </c>
      <c r="AJ56" s="26">
        <f t="shared" si="20"/>
        <v>11</v>
      </c>
      <c r="AK56" s="6">
        <v>22</v>
      </c>
      <c r="AL56" s="25">
        <v>0.5</v>
      </c>
      <c r="AM56" s="26">
        <f t="shared" si="21"/>
        <v>11</v>
      </c>
      <c r="AN56" s="6">
        <v>22</v>
      </c>
      <c r="AO56" s="25">
        <v>0.5</v>
      </c>
      <c r="AP56" s="26">
        <f t="shared" si="15"/>
        <v>11</v>
      </c>
      <c r="AQ56" s="6">
        <v>22</v>
      </c>
      <c r="AR56" s="25">
        <v>2.5</v>
      </c>
      <c r="AS56" s="26">
        <f t="shared" si="16"/>
        <v>55</v>
      </c>
      <c r="AT56" s="6">
        <v>22</v>
      </c>
      <c r="AU56" s="25">
        <v>4</v>
      </c>
      <c r="AV56" s="26">
        <f t="shared" si="17"/>
        <v>88</v>
      </c>
      <c r="AW56" s="6">
        <v>22</v>
      </c>
      <c r="AX56" s="25">
        <v>4</v>
      </c>
      <c r="AY56" s="26">
        <f t="shared" si="18"/>
        <v>88</v>
      </c>
    </row>
    <row r="57" spans="1:51" ht="11.25">
      <c r="A57" s="6"/>
      <c r="B57" s="38"/>
      <c r="C57" s="39"/>
      <c r="D57" s="6"/>
      <c r="E57" s="24"/>
      <c r="F57" s="24"/>
      <c r="G57" s="24"/>
      <c r="H57" s="27">
        <f t="shared" si="1"/>
        <v>0</v>
      </c>
      <c r="I57" s="26">
        <f t="shared" si="2"/>
        <v>30</v>
      </c>
      <c r="J57" s="26">
        <f t="shared" si="3"/>
        <v>30</v>
      </c>
      <c r="K57" s="26">
        <f t="shared" si="4"/>
        <v>264</v>
      </c>
      <c r="L57" s="28">
        <f t="shared" si="5"/>
        <v>3528</v>
      </c>
      <c r="M57" s="6">
        <v>1</v>
      </c>
      <c r="N57" s="25">
        <v>30</v>
      </c>
      <c r="O57" s="26">
        <f t="shared" si="6"/>
        <v>30</v>
      </c>
      <c r="Q57" s="25">
        <f t="shared" si="7"/>
        <v>0.3333333333333333</v>
      </c>
      <c r="R57" s="26">
        <f t="shared" si="8"/>
        <v>0</v>
      </c>
      <c r="S57" s="26"/>
      <c r="T57" s="25">
        <f t="shared" si="9"/>
        <v>0.3541666666666667</v>
      </c>
      <c r="U57" s="26">
        <f t="shared" si="10"/>
        <v>0</v>
      </c>
      <c r="V57" s="26"/>
      <c r="W57" s="25">
        <f t="shared" si="11"/>
        <v>0.3541666666666667</v>
      </c>
      <c r="X57" s="26">
        <f t="shared" si="19"/>
        <v>0</v>
      </c>
      <c r="Y57" s="6"/>
      <c r="Z57" s="25"/>
      <c r="AA57" s="26">
        <f t="shared" si="12"/>
        <v>0</v>
      </c>
      <c r="AB57" s="6"/>
      <c r="AC57" s="25"/>
      <c r="AD57" s="26">
        <f t="shared" si="13"/>
        <v>0</v>
      </c>
      <c r="AE57" s="6"/>
      <c r="AF57" s="25"/>
      <c r="AG57" s="26">
        <f t="shared" si="14"/>
        <v>0</v>
      </c>
      <c r="AH57" s="6">
        <v>22</v>
      </c>
      <c r="AI57" s="25">
        <v>0.5</v>
      </c>
      <c r="AJ57" s="26">
        <f t="shared" si="20"/>
        <v>11</v>
      </c>
      <c r="AK57" s="6">
        <v>22</v>
      </c>
      <c r="AL57" s="25">
        <v>0.5</v>
      </c>
      <c r="AM57" s="26">
        <f t="shared" si="21"/>
        <v>11</v>
      </c>
      <c r="AN57" s="6">
        <v>22</v>
      </c>
      <c r="AO57" s="25">
        <v>0.5</v>
      </c>
      <c r="AP57" s="26">
        <f t="shared" si="15"/>
        <v>11</v>
      </c>
      <c r="AQ57" s="6">
        <v>22</v>
      </c>
      <c r="AR57" s="25">
        <v>2.5</v>
      </c>
      <c r="AS57" s="26">
        <f t="shared" si="16"/>
        <v>55</v>
      </c>
      <c r="AT57" s="6">
        <v>22</v>
      </c>
      <c r="AU57" s="25">
        <v>4</v>
      </c>
      <c r="AV57" s="26">
        <f t="shared" si="17"/>
        <v>88</v>
      </c>
      <c r="AW57" s="6">
        <v>22</v>
      </c>
      <c r="AX57" s="25">
        <v>4</v>
      </c>
      <c r="AY57" s="26">
        <f t="shared" si="18"/>
        <v>88</v>
      </c>
    </row>
    <row r="58" spans="1:51" ht="11.25">
      <c r="A58" s="6"/>
      <c r="B58" s="38"/>
      <c r="C58" s="39"/>
      <c r="D58" s="6"/>
      <c r="E58" s="24"/>
      <c r="F58" s="24"/>
      <c r="G58" s="24"/>
      <c r="H58" s="27">
        <f t="shared" si="1"/>
        <v>0</v>
      </c>
      <c r="I58" s="26">
        <f t="shared" si="2"/>
        <v>30</v>
      </c>
      <c r="J58" s="26">
        <f t="shared" si="3"/>
        <v>30</v>
      </c>
      <c r="K58" s="26">
        <f t="shared" si="4"/>
        <v>264</v>
      </c>
      <c r="L58" s="28">
        <f t="shared" si="5"/>
        <v>3528</v>
      </c>
      <c r="M58" s="6">
        <v>1</v>
      </c>
      <c r="N58" s="25">
        <v>30</v>
      </c>
      <c r="O58" s="26">
        <f t="shared" si="6"/>
        <v>30</v>
      </c>
      <c r="Q58" s="25">
        <f t="shared" si="7"/>
        <v>0.3333333333333333</v>
      </c>
      <c r="R58" s="26">
        <f t="shared" si="8"/>
        <v>0</v>
      </c>
      <c r="S58" s="26"/>
      <c r="T58" s="25">
        <f t="shared" si="9"/>
        <v>0.3541666666666667</v>
      </c>
      <c r="U58" s="26">
        <f t="shared" si="10"/>
        <v>0</v>
      </c>
      <c r="V58" s="26"/>
      <c r="W58" s="25">
        <f t="shared" si="11"/>
        <v>0.3541666666666667</v>
      </c>
      <c r="X58" s="26">
        <f t="shared" si="19"/>
        <v>0</v>
      </c>
      <c r="Y58" s="6"/>
      <c r="Z58" s="25"/>
      <c r="AA58" s="26">
        <f t="shared" si="12"/>
        <v>0</v>
      </c>
      <c r="AB58" s="6"/>
      <c r="AC58" s="25"/>
      <c r="AD58" s="26">
        <f t="shared" si="13"/>
        <v>0</v>
      </c>
      <c r="AE58" s="6"/>
      <c r="AF58" s="25"/>
      <c r="AG58" s="26">
        <f t="shared" si="14"/>
        <v>0</v>
      </c>
      <c r="AH58" s="6">
        <v>22</v>
      </c>
      <c r="AI58" s="25">
        <v>0.5</v>
      </c>
      <c r="AJ58" s="26">
        <f t="shared" si="20"/>
        <v>11</v>
      </c>
      <c r="AK58" s="6">
        <v>22</v>
      </c>
      <c r="AL58" s="25">
        <v>0.5</v>
      </c>
      <c r="AM58" s="26">
        <f t="shared" si="21"/>
        <v>11</v>
      </c>
      <c r="AN58" s="6">
        <v>22</v>
      </c>
      <c r="AO58" s="25">
        <v>0.5</v>
      </c>
      <c r="AP58" s="26">
        <f t="shared" si="15"/>
        <v>11</v>
      </c>
      <c r="AQ58" s="6">
        <v>22</v>
      </c>
      <c r="AR58" s="25">
        <v>2.5</v>
      </c>
      <c r="AS58" s="26">
        <f t="shared" si="16"/>
        <v>55</v>
      </c>
      <c r="AT58" s="6">
        <v>22</v>
      </c>
      <c r="AU58" s="25">
        <v>4</v>
      </c>
      <c r="AV58" s="26">
        <f t="shared" si="17"/>
        <v>88</v>
      </c>
      <c r="AW58" s="6">
        <v>22</v>
      </c>
      <c r="AX58" s="25">
        <v>4</v>
      </c>
      <c r="AY58" s="26">
        <f t="shared" si="18"/>
        <v>88</v>
      </c>
    </row>
    <row r="59" spans="1:51" ht="11.25">
      <c r="A59" s="6"/>
      <c r="B59" s="38"/>
      <c r="C59" s="39"/>
      <c r="D59" s="6"/>
      <c r="E59" s="24"/>
      <c r="F59" s="24"/>
      <c r="G59" s="24"/>
      <c r="H59" s="27">
        <f t="shared" si="1"/>
        <v>0</v>
      </c>
      <c r="I59" s="26">
        <f t="shared" si="2"/>
        <v>30</v>
      </c>
      <c r="J59" s="26">
        <f t="shared" si="3"/>
        <v>30</v>
      </c>
      <c r="K59" s="26">
        <f t="shared" si="4"/>
        <v>264</v>
      </c>
      <c r="L59" s="28">
        <f t="shared" si="5"/>
        <v>3528</v>
      </c>
      <c r="M59" s="6">
        <v>1</v>
      </c>
      <c r="N59" s="25">
        <v>30</v>
      </c>
      <c r="O59" s="26">
        <f t="shared" si="6"/>
        <v>30</v>
      </c>
      <c r="Q59" s="25">
        <f t="shared" si="7"/>
        <v>0.3333333333333333</v>
      </c>
      <c r="R59" s="26">
        <f t="shared" si="8"/>
        <v>0</v>
      </c>
      <c r="S59" s="26"/>
      <c r="T59" s="25">
        <f t="shared" si="9"/>
        <v>0.3541666666666667</v>
      </c>
      <c r="U59" s="26">
        <f t="shared" si="10"/>
        <v>0</v>
      </c>
      <c r="V59" s="26"/>
      <c r="W59" s="25">
        <f t="shared" si="11"/>
        <v>0.3541666666666667</v>
      </c>
      <c r="X59" s="26">
        <f t="shared" si="19"/>
        <v>0</v>
      </c>
      <c r="Y59" s="6"/>
      <c r="Z59" s="25"/>
      <c r="AA59" s="26">
        <f t="shared" si="12"/>
        <v>0</v>
      </c>
      <c r="AB59" s="6"/>
      <c r="AC59" s="25"/>
      <c r="AD59" s="26">
        <f t="shared" si="13"/>
        <v>0</v>
      </c>
      <c r="AE59" s="6"/>
      <c r="AF59" s="25"/>
      <c r="AG59" s="26">
        <f t="shared" si="14"/>
        <v>0</v>
      </c>
      <c r="AH59" s="6">
        <v>22</v>
      </c>
      <c r="AI59" s="25">
        <v>0.5</v>
      </c>
      <c r="AJ59" s="26">
        <f t="shared" si="20"/>
        <v>11</v>
      </c>
      <c r="AK59" s="6">
        <v>22</v>
      </c>
      <c r="AL59" s="25">
        <v>0.5</v>
      </c>
      <c r="AM59" s="26">
        <f t="shared" si="21"/>
        <v>11</v>
      </c>
      <c r="AN59" s="6">
        <v>22</v>
      </c>
      <c r="AO59" s="25">
        <v>0.5</v>
      </c>
      <c r="AP59" s="26">
        <f t="shared" si="15"/>
        <v>11</v>
      </c>
      <c r="AQ59" s="6">
        <v>22</v>
      </c>
      <c r="AR59" s="25">
        <v>2.5</v>
      </c>
      <c r="AS59" s="26">
        <f t="shared" si="16"/>
        <v>55</v>
      </c>
      <c r="AT59" s="6">
        <v>22</v>
      </c>
      <c r="AU59" s="25">
        <v>4</v>
      </c>
      <c r="AV59" s="26">
        <f t="shared" si="17"/>
        <v>88</v>
      </c>
      <c r="AW59" s="6">
        <v>22</v>
      </c>
      <c r="AX59" s="25">
        <v>4</v>
      </c>
      <c r="AY59" s="26">
        <f t="shared" si="18"/>
        <v>88</v>
      </c>
    </row>
    <row r="60" spans="1:51" ht="11.25">
      <c r="A60" s="6"/>
      <c r="B60" s="38"/>
      <c r="C60" s="39"/>
      <c r="D60" s="6"/>
      <c r="E60" s="24"/>
      <c r="F60" s="24"/>
      <c r="G60" s="24"/>
      <c r="H60" s="27">
        <f t="shared" si="1"/>
        <v>0</v>
      </c>
      <c r="I60" s="26">
        <f t="shared" si="2"/>
        <v>30</v>
      </c>
      <c r="J60" s="26">
        <f t="shared" si="3"/>
        <v>30</v>
      </c>
      <c r="K60" s="26">
        <f t="shared" si="4"/>
        <v>264</v>
      </c>
      <c r="L60" s="28">
        <f t="shared" si="5"/>
        <v>3528</v>
      </c>
      <c r="M60" s="6">
        <v>1</v>
      </c>
      <c r="N60" s="25">
        <v>30</v>
      </c>
      <c r="O60" s="26">
        <f t="shared" si="6"/>
        <v>30</v>
      </c>
      <c r="Q60" s="25">
        <f t="shared" si="7"/>
        <v>0.3333333333333333</v>
      </c>
      <c r="R60" s="26">
        <f t="shared" si="8"/>
        <v>0</v>
      </c>
      <c r="S60" s="26"/>
      <c r="T60" s="25">
        <f t="shared" si="9"/>
        <v>0.3541666666666667</v>
      </c>
      <c r="U60" s="26">
        <f t="shared" si="10"/>
        <v>0</v>
      </c>
      <c r="V60" s="26"/>
      <c r="W60" s="25">
        <f t="shared" si="11"/>
        <v>0.3541666666666667</v>
      </c>
      <c r="X60" s="26">
        <f t="shared" si="19"/>
        <v>0</v>
      </c>
      <c r="Y60" s="6"/>
      <c r="Z60" s="25"/>
      <c r="AA60" s="26">
        <f t="shared" si="12"/>
        <v>0</v>
      </c>
      <c r="AB60" s="6"/>
      <c r="AC60" s="25"/>
      <c r="AD60" s="26">
        <f t="shared" si="13"/>
        <v>0</v>
      </c>
      <c r="AE60" s="6"/>
      <c r="AF60" s="25"/>
      <c r="AG60" s="26">
        <f t="shared" si="14"/>
        <v>0</v>
      </c>
      <c r="AH60" s="6">
        <v>22</v>
      </c>
      <c r="AI60" s="25">
        <v>0.5</v>
      </c>
      <c r="AJ60" s="26">
        <f t="shared" si="20"/>
        <v>11</v>
      </c>
      <c r="AK60" s="6">
        <v>22</v>
      </c>
      <c r="AL60" s="25">
        <v>0.5</v>
      </c>
      <c r="AM60" s="26">
        <f t="shared" si="21"/>
        <v>11</v>
      </c>
      <c r="AN60" s="6">
        <v>22</v>
      </c>
      <c r="AO60" s="25">
        <v>0.5</v>
      </c>
      <c r="AP60" s="26">
        <f t="shared" si="15"/>
        <v>11</v>
      </c>
      <c r="AQ60" s="6">
        <v>22</v>
      </c>
      <c r="AR60" s="25">
        <v>2.5</v>
      </c>
      <c r="AS60" s="26">
        <f t="shared" si="16"/>
        <v>55</v>
      </c>
      <c r="AT60" s="6">
        <v>22</v>
      </c>
      <c r="AU60" s="25">
        <v>4</v>
      </c>
      <c r="AV60" s="26">
        <f t="shared" si="17"/>
        <v>88</v>
      </c>
      <c r="AW60" s="6">
        <v>22</v>
      </c>
      <c r="AX60" s="25">
        <v>4</v>
      </c>
      <c r="AY60" s="26">
        <f t="shared" si="18"/>
        <v>88</v>
      </c>
    </row>
    <row r="61" spans="1:51" ht="11.25">
      <c r="A61" s="6"/>
      <c r="B61" s="38"/>
      <c r="C61" s="39"/>
      <c r="D61" s="6"/>
      <c r="E61" s="24"/>
      <c r="F61" s="24"/>
      <c r="G61" s="24"/>
      <c r="H61" s="27">
        <f t="shared" si="1"/>
        <v>0</v>
      </c>
      <c r="I61" s="26">
        <f t="shared" si="2"/>
        <v>30</v>
      </c>
      <c r="J61" s="26">
        <f t="shared" si="3"/>
        <v>30</v>
      </c>
      <c r="K61" s="26">
        <f t="shared" si="4"/>
        <v>264</v>
      </c>
      <c r="L61" s="28">
        <f t="shared" si="5"/>
        <v>3528</v>
      </c>
      <c r="M61" s="6">
        <v>1</v>
      </c>
      <c r="N61" s="25">
        <v>30</v>
      </c>
      <c r="O61" s="26">
        <f t="shared" si="6"/>
        <v>30</v>
      </c>
      <c r="Q61" s="25">
        <f t="shared" si="7"/>
        <v>0.3333333333333333</v>
      </c>
      <c r="R61" s="26">
        <f t="shared" si="8"/>
        <v>0</v>
      </c>
      <c r="S61" s="26"/>
      <c r="T61" s="25">
        <f t="shared" si="9"/>
        <v>0.3541666666666667</v>
      </c>
      <c r="U61" s="26">
        <f t="shared" si="10"/>
        <v>0</v>
      </c>
      <c r="V61" s="26"/>
      <c r="W61" s="25">
        <f t="shared" si="11"/>
        <v>0.3541666666666667</v>
      </c>
      <c r="X61" s="26">
        <f t="shared" si="19"/>
        <v>0</v>
      </c>
      <c r="Y61" s="6"/>
      <c r="Z61" s="25"/>
      <c r="AA61" s="26">
        <f t="shared" si="12"/>
        <v>0</v>
      </c>
      <c r="AB61" s="6"/>
      <c r="AC61" s="25"/>
      <c r="AD61" s="26">
        <f t="shared" si="13"/>
        <v>0</v>
      </c>
      <c r="AE61" s="6"/>
      <c r="AF61" s="25"/>
      <c r="AG61" s="26">
        <f t="shared" si="14"/>
        <v>0</v>
      </c>
      <c r="AH61" s="6">
        <v>22</v>
      </c>
      <c r="AI61" s="25">
        <v>0.5</v>
      </c>
      <c r="AJ61" s="26">
        <f t="shared" si="20"/>
        <v>11</v>
      </c>
      <c r="AK61" s="6">
        <v>22</v>
      </c>
      <c r="AL61" s="25">
        <v>0.5</v>
      </c>
      <c r="AM61" s="26">
        <f t="shared" si="21"/>
        <v>11</v>
      </c>
      <c r="AN61" s="6">
        <v>22</v>
      </c>
      <c r="AO61" s="25">
        <v>0.5</v>
      </c>
      <c r="AP61" s="26">
        <f t="shared" si="15"/>
        <v>11</v>
      </c>
      <c r="AQ61" s="6">
        <v>22</v>
      </c>
      <c r="AR61" s="25">
        <v>2.5</v>
      </c>
      <c r="AS61" s="26">
        <f t="shared" si="16"/>
        <v>55</v>
      </c>
      <c r="AT61" s="6">
        <v>22</v>
      </c>
      <c r="AU61" s="25">
        <v>4</v>
      </c>
      <c r="AV61" s="26">
        <f t="shared" si="17"/>
        <v>88</v>
      </c>
      <c r="AW61" s="6">
        <v>22</v>
      </c>
      <c r="AX61" s="25">
        <v>4</v>
      </c>
      <c r="AY61" s="26">
        <f t="shared" si="18"/>
        <v>88</v>
      </c>
    </row>
    <row r="62" spans="1:51" ht="11.25">
      <c r="A62" s="6"/>
      <c r="B62" s="38"/>
      <c r="C62" s="39"/>
      <c r="D62" s="6"/>
      <c r="E62" s="24"/>
      <c r="F62" s="24"/>
      <c r="G62" s="24"/>
      <c r="H62" s="27">
        <f t="shared" si="1"/>
        <v>0</v>
      </c>
      <c r="I62" s="26">
        <f t="shared" si="2"/>
        <v>30</v>
      </c>
      <c r="J62" s="26">
        <f t="shared" si="3"/>
        <v>30</v>
      </c>
      <c r="K62" s="26">
        <f t="shared" si="4"/>
        <v>264</v>
      </c>
      <c r="L62" s="28">
        <f t="shared" si="5"/>
        <v>3528</v>
      </c>
      <c r="M62" s="6">
        <v>1</v>
      </c>
      <c r="N62" s="25">
        <v>30</v>
      </c>
      <c r="O62" s="26">
        <f t="shared" si="6"/>
        <v>30</v>
      </c>
      <c r="Q62" s="25">
        <f t="shared" si="7"/>
        <v>0.3333333333333333</v>
      </c>
      <c r="R62" s="26">
        <f t="shared" si="8"/>
        <v>0</v>
      </c>
      <c r="S62" s="26"/>
      <c r="T62" s="25">
        <f t="shared" si="9"/>
        <v>0.3541666666666667</v>
      </c>
      <c r="U62" s="26">
        <f t="shared" si="10"/>
        <v>0</v>
      </c>
      <c r="V62" s="26"/>
      <c r="W62" s="25">
        <f t="shared" si="11"/>
        <v>0.3541666666666667</v>
      </c>
      <c r="X62" s="26">
        <f t="shared" si="19"/>
        <v>0</v>
      </c>
      <c r="Y62" s="6"/>
      <c r="Z62" s="25"/>
      <c r="AA62" s="26">
        <f t="shared" si="12"/>
        <v>0</v>
      </c>
      <c r="AB62" s="6"/>
      <c r="AC62" s="25"/>
      <c r="AD62" s="26">
        <f t="shared" si="13"/>
        <v>0</v>
      </c>
      <c r="AE62" s="6"/>
      <c r="AF62" s="25"/>
      <c r="AG62" s="26">
        <f t="shared" si="14"/>
        <v>0</v>
      </c>
      <c r="AH62" s="6">
        <v>22</v>
      </c>
      <c r="AI62" s="25">
        <v>0.5</v>
      </c>
      <c r="AJ62" s="26">
        <f t="shared" si="20"/>
        <v>11</v>
      </c>
      <c r="AK62" s="6">
        <v>22</v>
      </c>
      <c r="AL62" s="25">
        <v>0.5</v>
      </c>
      <c r="AM62" s="26">
        <f t="shared" si="21"/>
        <v>11</v>
      </c>
      <c r="AN62" s="6">
        <v>22</v>
      </c>
      <c r="AO62" s="25">
        <v>0.5</v>
      </c>
      <c r="AP62" s="26">
        <f t="shared" si="15"/>
        <v>11</v>
      </c>
      <c r="AQ62" s="6">
        <v>22</v>
      </c>
      <c r="AR62" s="25">
        <v>2.5</v>
      </c>
      <c r="AS62" s="26">
        <f t="shared" si="16"/>
        <v>55</v>
      </c>
      <c r="AT62" s="6">
        <v>22</v>
      </c>
      <c r="AU62" s="25">
        <v>4</v>
      </c>
      <c r="AV62" s="26">
        <f t="shared" si="17"/>
        <v>88</v>
      </c>
      <c r="AW62" s="6">
        <v>22</v>
      </c>
      <c r="AX62" s="25">
        <v>4</v>
      </c>
      <c r="AY62" s="26">
        <f t="shared" si="18"/>
        <v>88</v>
      </c>
    </row>
    <row r="63" spans="1:51" ht="11.25">
      <c r="A63" s="6"/>
      <c r="B63" s="38"/>
      <c r="C63" s="39"/>
      <c r="D63" s="6"/>
      <c r="E63" s="24"/>
      <c r="F63" s="24"/>
      <c r="G63" s="24"/>
      <c r="H63" s="27">
        <f t="shared" si="1"/>
        <v>0</v>
      </c>
      <c r="I63" s="26">
        <f t="shared" si="2"/>
        <v>30</v>
      </c>
      <c r="J63" s="26">
        <f t="shared" si="3"/>
        <v>30</v>
      </c>
      <c r="K63" s="26">
        <f t="shared" si="4"/>
        <v>264</v>
      </c>
      <c r="L63" s="28">
        <f t="shared" si="5"/>
        <v>3528</v>
      </c>
      <c r="M63" s="6">
        <v>1</v>
      </c>
      <c r="N63" s="25">
        <v>30</v>
      </c>
      <c r="O63" s="26">
        <f t="shared" si="6"/>
        <v>30</v>
      </c>
      <c r="Q63" s="25">
        <f t="shared" si="7"/>
        <v>0.3333333333333333</v>
      </c>
      <c r="R63" s="26">
        <f t="shared" si="8"/>
        <v>0</v>
      </c>
      <c r="S63" s="26"/>
      <c r="T63" s="25">
        <f t="shared" si="9"/>
        <v>0.3541666666666667</v>
      </c>
      <c r="U63" s="26">
        <f t="shared" si="10"/>
        <v>0</v>
      </c>
      <c r="V63" s="26"/>
      <c r="W63" s="25">
        <f t="shared" si="11"/>
        <v>0.3541666666666667</v>
      </c>
      <c r="X63" s="26">
        <f t="shared" si="19"/>
        <v>0</v>
      </c>
      <c r="Y63" s="6"/>
      <c r="Z63" s="25"/>
      <c r="AA63" s="26">
        <f t="shared" si="12"/>
        <v>0</v>
      </c>
      <c r="AB63" s="6"/>
      <c r="AC63" s="25"/>
      <c r="AD63" s="26">
        <f t="shared" si="13"/>
        <v>0</v>
      </c>
      <c r="AE63" s="6"/>
      <c r="AF63" s="25"/>
      <c r="AG63" s="26">
        <f t="shared" si="14"/>
        <v>0</v>
      </c>
      <c r="AH63" s="6">
        <v>22</v>
      </c>
      <c r="AI63" s="25">
        <v>0.5</v>
      </c>
      <c r="AJ63" s="26">
        <f t="shared" si="20"/>
        <v>11</v>
      </c>
      <c r="AK63" s="6">
        <v>22</v>
      </c>
      <c r="AL63" s="25">
        <v>0.5</v>
      </c>
      <c r="AM63" s="26">
        <f t="shared" si="21"/>
        <v>11</v>
      </c>
      <c r="AN63" s="6">
        <v>22</v>
      </c>
      <c r="AO63" s="25">
        <v>0.5</v>
      </c>
      <c r="AP63" s="26">
        <f t="shared" si="15"/>
        <v>11</v>
      </c>
      <c r="AQ63" s="6">
        <v>22</v>
      </c>
      <c r="AR63" s="25">
        <v>2.5</v>
      </c>
      <c r="AS63" s="26">
        <f t="shared" si="16"/>
        <v>55</v>
      </c>
      <c r="AT63" s="6">
        <v>22</v>
      </c>
      <c r="AU63" s="25">
        <v>4</v>
      </c>
      <c r="AV63" s="26">
        <f t="shared" si="17"/>
        <v>88</v>
      </c>
      <c r="AW63" s="6">
        <v>22</v>
      </c>
      <c r="AX63" s="25">
        <v>4</v>
      </c>
      <c r="AY63" s="26">
        <f t="shared" si="18"/>
        <v>88</v>
      </c>
    </row>
    <row r="64" spans="1:51" ht="11.25">
      <c r="A64" s="6"/>
      <c r="B64" s="38"/>
      <c r="C64" s="39"/>
      <c r="D64" s="6"/>
      <c r="E64" s="24"/>
      <c r="F64" s="24"/>
      <c r="G64" s="24"/>
      <c r="H64" s="27">
        <f t="shared" si="1"/>
        <v>0</v>
      </c>
      <c r="I64" s="26">
        <f t="shared" si="2"/>
        <v>30</v>
      </c>
      <c r="J64" s="26">
        <f t="shared" si="3"/>
        <v>30</v>
      </c>
      <c r="K64" s="26">
        <f t="shared" si="4"/>
        <v>264</v>
      </c>
      <c r="L64" s="28">
        <f t="shared" si="5"/>
        <v>3528</v>
      </c>
      <c r="M64" s="6">
        <v>1</v>
      </c>
      <c r="N64" s="25">
        <v>30</v>
      </c>
      <c r="O64" s="26">
        <f t="shared" si="6"/>
        <v>30</v>
      </c>
      <c r="Q64" s="25">
        <f t="shared" si="7"/>
        <v>0.3333333333333333</v>
      </c>
      <c r="R64" s="26">
        <f t="shared" si="8"/>
        <v>0</v>
      </c>
      <c r="S64" s="26"/>
      <c r="T64" s="25">
        <f t="shared" si="9"/>
        <v>0.3541666666666667</v>
      </c>
      <c r="U64" s="26">
        <f t="shared" si="10"/>
        <v>0</v>
      </c>
      <c r="V64" s="26"/>
      <c r="W64" s="25">
        <f t="shared" si="11"/>
        <v>0.3541666666666667</v>
      </c>
      <c r="X64" s="26">
        <f t="shared" si="19"/>
        <v>0</v>
      </c>
      <c r="Y64" s="6"/>
      <c r="Z64" s="25"/>
      <c r="AA64" s="26">
        <f t="shared" si="12"/>
        <v>0</v>
      </c>
      <c r="AB64" s="6"/>
      <c r="AC64" s="25"/>
      <c r="AD64" s="26">
        <f t="shared" si="13"/>
        <v>0</v>
      </c>
      <c r="AE64" s="6"/>
      <c r="AF64" s="25"/>
      <c r="AG64" s="26">
        <f t="shared" si="14"/>
        <v>0</v>
      </c>
      <c r="AH64" s="6">
        <v>22</v>
      </c>
      <c r="AI64" s="25">
        <v>0.5</v>
      </c>
      <c r="AJ64" s="26">
        <f t="shared" si="20"/>
        <v>11</v>
      </c>
      <c r="AK64" s="6">
        <v>22</v>
      </c>
      <c r="AL64" s="25">
        <v>0.5</v>
      </c>
      <c r="AM64" s="26">
        <f t="shared" si="21"/>
        <v>11</v>
      </c>
      <c r="AN64" s="6">
        <v>22</v>
      </c>
      <c r="AO64" s="25">
        <v>0.5</v>
      </c>
      <c r="AP64" s="26">
        <f t="shared" si="15"/>
        <v>11</v>
      </c>
      <c r="AQ64" s="6">
        <v>22</v>
      </c>
      <c r="AR64" s="25">
        <v>2.5</v>
      </c>
      <c r="AS64" s="26">
        <f t="shared" si="16"/>
        <v>55</v>
      </c>
      <c r="AT64" s="6">
        <v>22</v>
      </c>
      <c r="AU64" s="25">
        <v>4</v>
      </c>
      <c r="AV64" s="26">
        <f t="shared" si="17"/>
        <v>88</v>
      </c>
      <c r="AW64" s="6">
        <v>22</v>
      </c>
      <c r="AX64" s="25">
        <v>4</v>
      </c>
      <c r="AY64" s="26">
        <f t="shared" si="18"/>
        <v>88</v>
      </c>
    </row>
    <row r="65" spans="1:51" ht="11.25">
      <c r="A65" s="6"/>
      <c r="B65" s="38"/>
      <c r="C65" s="39"/>
      <c r="D65" s="6"/>
      <c r="E65" s="24"/>
      <c r="F65" s="24"/>
      <c r="G65" s="24"/>
      <c r="H65" s="27">
        <f t="shared" si="1"/>
        <v>0</v>
      </c>
      <c r="I65" s="26">
        <f t="shared" si="2"/>
        <v>30</v>
      </c>
      <c r="J65" s="26">
        <f t="shared" si="3"/>
        <v>30</v>
      </c>
      <c r="K65" s="26">
        <f t="shared" si="4"/>
        <v>264</v>
      </c>
      <c r="L65" s="28">
        <f t="shared" si="5"/>
        <v>3528</v>
      </c>
      <c r="M65" s="6">
        <v>1</v>
      </c>
      <c r="N65" s="25">
        <v>30</v>
      </c>
      <c r="O65" s="26">
        <f t="shared" si="6"/>
        <v>30</v>
      </c>
      <c r="Q65" s="25">
        <f t="shared" si="7"/>
        <v>0.3333333333333333</v>
      </c>
      <c r="R65" s="26">
        <f t="shared" si="8"/>
        <v>0</v>
      </c>
      <c r="S65" s="26"/>
      <c r="T65" s="25">
        <f t="shared" si="9"/>
        <v>0.3541666666666667</v>
      </c>
      <c r="U65" s="26">
        <f t="shared" si="10"/>
        <v>0</v>
      </c>
      <c r="V65" s="26"/>
      <c r="W65" s="25">
        <f t="shared" si="11"/>
        <v>0.3541666666666667</v>
      </c>
      <c r="X65" s="26">
        <f t="shared" si="19"/>
        <v>0</v>
      </c>
      <c r="Y65" s="6"/>
      <c r="Z65" s="25"/>
      <c r="AA65" s="26">
        <f t="shared" si="12"/>
        <v>0</v>
      </c>
      <c r="AB65" s="6"/>
      <c r="AC65" s="25"/>
      <c r="AD65" s="26">
        <f t="shared" si="13"/>
        <v>0</v>
      </c>
      <c r="AE65" s="6"/>
      <c r="AF65" s="25"/>
      <c r="AG65" s="26">
        <f t="shared" si="14"/>
        <v>0</v>
      </c>
      <c r="AH65" s="6">
        <v>22</v>
      </c>
      <c r="AI65" s="25">
        <v>0.5</v>
      </c>
      <c r="AJ65" s="26">
        <f t="shared" si="20"/>
        <v>11</v>
      </c>
      <c r="AK65" s="6">
        <v>22</v>
      </c>
      <c r="AL65" s="25">
        <v>0.5</v>
      </c>
      <c r="AM65" s="26">
        <f t="shared" si="21"/>
        <v>11</v>
      </c>
      <c r="AN65" s="6">
        <v>22</v>
      </c>
      <c r="AO65" s="25">
        <v>0.5</v>
      </c>
      <c r="AP65" s="26">
        <f t="shared" si="15"/>
        <v>11</v>
      </c>
      <c r="AQ65" s="6">
        <v>22</v>
      </c>
      <c r="AR65" s="25">
        <v>2.5</v>
      </c>
      <c r="AS65" s="26">
        <f t="shared" si="16"/>
        <v>55</v>
      </c>
      <c r="AT65" s="6">
        <v>22</v>
      </c>
      <c r="AU65" s="25">
        <v>4</v>
      </c>
      <c r="AV65" s="26">
        <f t="shared" si="17"/>
        <v>88</v>
      </c>
      <c r="AW65" s="6">
        <v>22</v>
      </c>
      <c r="AX65" s="25">
        <v>4</v>
      </c>
      <c r="AY65" s="26">
        <f t="shared" si="18"/>
        <v>88</v>
      </c>
    </row>
    <row r="66" spans="1:51" ht="11.25">
      <c r="A66" s="6"/>
      <c r="B66" s="38"/>
      <c r="C66" s="39"/>
      <c r="D66" s="6"/>
      <c r="E66" s="24"/>
      <c r="F66" s="24"/>
      <c r="G66" s="24"/>
      <c r="H66" s="27">
        <f t="shared" si="1"/>
        <v>0</v>
      </c>
      <c r="I66" s="26">
        <f t="shared" si="2"/>
        <v>30</v>
      </c>
      <c r="J66" s="26">
        <f t="shared" si="3"/>
        <v>30</v>
      </c>
      <c r="K66" s="26">
        <f t="shared" si="4"/>
        <v>264</v>
      </c>
      <c r="L66" s="28">
        <f t="shared" si="5"/>
        <v>3528</v>
      </c>
      <c r="M66" s="6">
        <v>1</v>
      </c>
      <c r="N66" s="25">
        <v>30</v>
      </c>
      <c r="O66" s="26">
        <f t="shared" si="6"/>
        <v>30</v>
      </c>
      <c r="Q66" s="25">
        <f t="shared" si="7"/>
        <v>0.3333333333333333</v>
      </c>
      <c r="R66" s="26">
        <f t="shared" si="8"/>
        <v>0</v>
      </c>
      <c r="S66" s="26"/>
      <c r="T66" s="25">
        <f t="shared" si="9"/>
        <v>0.3541666666666667</v>
      </c>
      <c r="U66" s="26">
        <f t="shared" si="10"/>
        <v>0</v>
      </c>
      <c r="V66" s="26"/>
      <c r="W66" s="25">
        <f t="shared" si="11"/>
        <v>0.3541666666666667</v>
      </c>
      <c r="X66" s="26">
        <f t="shared" si="19"/>
        <v>0</v>
      </c>
      <c r="Y66" s="6"/>
      <c r="Z66" s="25"/>
      <c r="AA66" s="26">
        <f t="shared" si="12"/>
        <v>0</v>
      </c>
      <c r="AB66" s="6"/>
      <c r="AC66" s="25"/>
      <c r="AD66" s="26">
        <f t="shared" si="13"/>
        <v>0</v>
      </c>
      <c r="AE66" s="6"/>
      <c r="AF66" s="25"/>
      <c r="AG66" s="26">
        <f t="shared" si="14"/>
        <v>0</v>
      </c>
      <c r="AH66" s="6">
        <v>22</v>
      </c>
      <c r="AI66" s="25">
        <v>0.5</v>
      </c>
      <c r="AJ66" s="26">
        <f t="shared" si="20"/>
        <v>11</v>
      </c>
      <c r="AK66" s="6">
        <v>22</v>
      </c>
      <c r="AL66" s="25">
        <v>0.5</v>
      </c>
      <c r="AM66" s="26">
        <f t="shared" si="21"/>
        <v>11</v>
      </c>
      <c r="AN66" s="6">
        <v>22</v>
      </c>
      <c r="AO66" s="25">
        <v>0.5</v>
      </c>
      <c r="AP66" s="26">
        <f t="shared" si="15"/>
        <v>11</v>
      </c>
      <c r="AQ66" s="6">
        <v>22</v>
      </c>
      <c r="AR66" s="25">
        <v>2.5</v>
      </c>
      <c r="AS66" s="26">
        <f t="shared" si="16"/>
        <v>55</v>
      </c>
      <c r="AT66" s="6">
        <v>22</v>
      </c>
      <c r="AU66" s="25">
        <v>4</v>
      </c>
      <c r="AV66" s="26">
        <f t="shared" si="17"/>
        <v>88</v>
      </c>
      <c r="AW66" s="6">
        <v>22</v>
      </c>
      <c r="AX66" s="25">
        <v>4</v>
      </c>
      <c r="AY66" s="26">
        <f t="shared" si="18"/>
        <v>88</v>
      </c>
    </row>
    <row r="67" spans="1:51" ht="11.25">
      <c r="A67" s="6"/>
      <c r="B67" s="38"/>
      <c r="C67" s="39"/>
      <c r="D67" s="6"/>
      <c r="E67" s="24"/>
      <c r="F67" s="24"/>
      <c r="G67" s="24"/>
      <c r="H67" s="27">
        <f t="shared" si="1"/>
        <v>0</v>
      </c>
      <c r="I67" s="26">
        <f t="shared" si="2"/>
        <v>30</v>
      </c>
      <c r="J67" s="26">
        <f t="shared" si="3"/>
        <v>30</v>
      </c>
      <c r="K67" s="26">
        <f t="shared" si="4"/>
        <v>264</v>
      </c>
      <c r="L67" s="28">
        <f t="shared" si="5"/>
        <v>3528</v>
      </c>
      <c r="M67" s="6">
        <v>1</v>
      </c>
      <c r="N67" s="25">
        <v>30</v>
      </c>
      <c r="O67" s="26">
        <f t="shared" si="6"/>
        <v>30</v>
      </c>
      <c r="Q67" s="25">
        <f t="shared" si="7"/>
        <v>0.3333333333333333</v>
      </c>
      <c r="R67" s="26">
        <f t="shared" si="8"/>
        <v>0</v>
      </c>
      <c r="S67" s="26"/>
      <c r="T67" s="25">
        <f t="shared" si="9"/>
        <v>0.3541666666666667</v>
      </c>
      <c r="U67" s="26">
        <f t="shared" si="10"/>
        <v>0</v>
      </c>
      <c r="V67" s="26"/>
      <c r="W67" s="25">
        <f t="shared" si="11"/>
        <v>0.3541666666666667</v>
      </c>
      <c r="X67" s="26">
        <f t="shared" si="19"/>
        <v>0</v>
      </c>
      <c r="Y67" s="6"/>
      <c r="Z67" s="25"/>
      <c r="AA67" s="26">
        <f t="shared" si="12"/>
        <v>0</v>
      </c>
      <c r="AB67" s="6"/>
      <c r="AC67" s="25"/>
      <c r="AD67" s="26">
        <f t="shared" si="13"/>
        <v>0</v>
      </c>
      <c r="AE67" s="6"/>
      <c r="AF67" s="25"/>
      <c r="AG67" s="26">
        <f t="shared" si="14"/>
        <v>0</v>
      </c>
      <c r="AH67" s="6">
        <v>22</v>
      </c>
      <c r="AI67" s="25">
        <v>0.5</v>
      </c>
      <c r="AJ67" s="26">
        <f t="shared" si="20"/>
        <v>11</v>
      </c>
      <c r="AK67" s="6">
        <v>22</v>
      </c>
      <c r="AL67" s="25">
        <v>0.5</v>
      </c>
      <c r="AM67" s="26">
        <f t="shared" si="21"/>
        <v>11</v>
      </c>
      <c r="AN67" s="6">
        <v>22</v>
      </c>
      <c r="AO67" s="25">
        <v>0.5</v>
      </c>
      <c r="AP67" s="26">
        <f t="shared" si="15"/>
        <v>11</v>
      </c>
      <c r="AQ67" s="6">
        <v>22</v>
      </c>
      <c r="AR67" s="25">
        <v>2.5</v>
      </c>
      <c r="AS67" s="26">
        <f t="shared" si="16"/>
        <v>55</v>
      </c>
      <c r="AT67" s="6">
        <v>22</v>
      </c>
      <c r="AU67" s="25">
        <v>4</v>
      </c>
      <c r="AV67" s="26">
        <f t="shared" si="17"/>
        <v>88</v>
      </c>
      <c r="AW67" s="6">
        <v>22</v>
      </c>
      <c r="AX67" s="25">
        <v>4</v>
      </c>
      <c r="AY67" s="26">
        <f t="shared" si="18"/>
        <v>88</v>
      </c>
    </row>
    <row r="68" spans="1:51" ht="11.25">
      <c r="A68" s="6"/>
      <c r="B68" s="38"/>
      <c r="C68" s="39"/>
      <c r="D68" s="6"/>
      <c r="E68" s="24"/>
      <c r="F68" s="24"/>
      <c r="G68" s="24"/>
      <c r="H68" s="27">
        <f t="shared" si="1"/>
        <v>0</v>
      </c>
      <c r="I68" s="26">
        <f t="shared" si="2"/>
        <v>30</v>
      </c>
      <c r="J68" s="26">
        <f t="shared" si="3"/>
        <v>30</v>
      </c>
      <c r="K68" s="26">
        <f t="shared" si="4"/>
        <v>264</v>
      </c>
      <c r="L68" s="28">
        <f t="shared" si="5"/>
        <v>3528</v>
      </c>
      <c r="M68" s="6">
        <v>1</v>
      </c>
      <c r="N68" s="25">
        <v>30</v>
      </c>
      <c r="O68" s="26">
        <f t="shared" si="6"/>
        <v>30</v>
      </c>
      <c r="Q68" s="25">
        <f t="shared" si="7"/>
        <v>0.3333333333333333</v>
      </c>
      <c r="R68" s="26">
        <f t="shared" si="8"/>
        <v>0</v>
      </c>
      <c r="S68" s="26"/>
      <c r="T68" s="25">
        <f t="shared" si="9"/>
        <v>0.3541666666666667</v>
      </c>
      <c r="U68" s="26">
        <f t="shared" si="10"/>
        <v>0</v>
      </c>
      <c r="V68" s="26"/>
      <c r="W68" s="25">
        <f t="shared" si="11"/>
        <v>0.3541666666666667</v>
      </c>
      <c r="X68" s="26">
        <f t="shared" si="19"/>
        <v>0</v>
      </c>
      <c r="Y68" s="6"/>
      <c r="Z68" s="25"/>
      <c r="AA68" s="26">
        <f t="shared" si="12"/>
        <v>0</v>
      </c>
      <c r="AB68" s="6"/>
      <c r="AC68" s="25"/>
      <c r="AD68" s="26">
        <f t="shared" si="13"/>
        <v>0</v>
      </c>
      <c r="AE68" s="6"/>
      <c r="AF68" s="25"/>
      <c r="AG68" s="26">
        <f t="shared" si="14"/>
        <v>0</v>
      </c>
      <c r="AH68" s="6">
        <v>22</v>
      </c>
      <c r="AI68" s="25">
        <v>0.5</v>
      </c>
      <c r="AJ68" s="26">
        <f t="shared" si="20"/>
        <v>11</v>
      </c>
      <c r="AK68" s="6">
        <v>22</v>
      </c>
      <c r="AL68" s="25">
        <v>0.5</v>
      </c>
      <c r="AM68" s="26">
        <f t="shared" si="21"/>
        <v>11</v>
      </c>
      <c r="AN68" s="6">
        <v>22</v>
      </c>
      <c r="AO68" s="25">
        <v>0.5</v>
      </c>
      <c r="AP68" s="26">
        <f t="shared" si="15"/>
        <v>11</v>
      </c>
      <c r="AQ68" s="6">
        <v>22</v>
      </c>
      <c r="AR68" s="25">
        <v>2.5</v>
      </c>
      <c r="AS68" s="26">
        <f t="shared" si="16"/>
        <v>55</v>
      </c>
      <c r="AT68" s="6">
        <v>22</v>
      </c>
      <c r="AU68" s="25">
        <v>4</v>
      </c>
      <c r="AV68" s="26">
        <f t="shared" si="17"/>
        <v>88</v>
      </c>
      <c r="AW68" s="6">
        <v>22</v>
      </c>
      <c r="AX68" s="25">
        <v>4</v>
      </c>
      <c r="AY68" s="26">
        <f t="shared" si="18"/>
        <v>88</v>
      </c>
    </row>
    <row r="69" spans="1:51" ht="11.25">
      <c r="A69" s="6"/>
      <c r="B69" s="38"/>
      <c r="C69" s="39"/>
      <c r="D69" s="6"/>
      <c r="E69" s="24"/>
      <c r="F69" s="24"/>
      <c r="G69" s="24"/>
      <c r="H69" s="27">
        <f t="shared" si="1"/>
        <v>0</v>
      </c>
      <c r="I69" s="26">
        <f t="shared" si="2"/>
        <v>30</v>
      </c>
      <c r="J69" s="26">
        <f t="shared" si="3"/>
        <v>30</v>
      </c>
      <c r="K69" s="26">
        <f t="shared" si="4"/>
        <v>264</v>
      </c>
      <c r="L69" s="28">
        <f t="shared" si="5"/>
        <v>3528</v>
      </c>
      <c r="M69" s="6">
        <v>1</v>
      </c>
      <c r="N69" s="25">
        <v>30</v>
      </c>
      <c r="O69" s="26">
        <f t="shared" si="6"/>
        <v>30</v>
      </c>
      <c r="Q69" s="25">
        <f t="shared" si="7"/>
        <v>0.3333333333333333</v>
      </c>
      <c r="R69" s="26">
        <f t="shared" si="8"/>
        <v>0</v>
      </c>
      <c r="S69" s="26"/>
      <c r="T69" s="25">
        <f t="shared" si="9"/>
        <v>0.3541666666666667</v>
      </c>
      <c r="U69" s="26">
        <f t="shared" si="10"/>
        <v>0</v>
      </c>
      <c r="V69" s="26"/>
      <c r="W69" s="25">
        <f t="shared" si="11"/>
        <v>0.3541666666666667</v>
      </c>
      <c r="X69" s="26">
        <f t="shared" si="19"/>
        <v>0</v>
      </c>
      <c r="Y69" s="6"/>
      <c r="Z69" s="25"/>
      <c r="AA69" s="26">
        <f t="shared" si="12"/>
        <v>0</v>
      </c>
      <c r="AB69" s="6"/>
      <c r="AC69" s="25"/>
      <c r="AD69" s="26">
        <f t="shared" si="13"/>
        <v>0</v>
      </c>
      <c r="AE69" s="6"/>
      <c r="AF69" s="25"/>
      <c r="AG69" s="26">
        <f t="shared" si="14"/>
        <v>0</v>
      </c>
      <c r="AH69" s="6">
        <v>22</v>
      </c>
      <c r="AI69" s="25">
        <v>0.5</v>
      </c>
      <c r="AJ69" s="26">
        <f t="shared" si="20"/>
        <v>11</v>
      </c>
      <c r="AK69" s="6">
        <v>22</v>
      </c>
      <c r="AL69" s="25">
        <v>0.5</v>
      </c>
      <c r="AM69" s="26">
        <f t="shared" si="21"/>
        <v>11</v>
      </c>
      <c r="AN69" s="6">
        <v>22</v>
      </c>
      <c r="AO69" s="25">
        <v>0.5</v>
      </c>
      <c r="AP69" s="26">
        <f t="shared" si="15"/>
        <v>11</v>
      </c>
      <c r="AQ69" s="6">
        <v>22</v>
      </c>
      <c r="AR69" s="25">
        <v>2.5</v>
      </c>
      <c r="AS69" s="26">
        <f t="shared" si="16"/>
        <v>55</v>
      </c>
      <c r="AT69" s="6">
        <v>22</v>
      </c>
      <c r="AU69" s="25">
        <v>4</v>
      </c>
      <c r="AV69" s="26">
        <f t="shared" si="17"/>
        <v>88</v>
      </c>
      <c r="AW69" s="6">
        <v>22</v>
      </c>
      <c r="AX69" s="25">
        <v>4</v>
      </c>
      <c r="AY69" s="26">
        <f t="shared" si="18"/>
        <v>88</v>
      </c>
    </row>
  </sheetData>
  <sheetProtection/>
  <mergeCells count="34">
    <mergeCell ref="S4:U4"/>
    <mergeCell ref="S5:U5"/>
    <mergeCell ref="V4:X4"/>
    <mergeCell ref="V5:X5"/>
    <mergeCell ref="AB4:AD4"/>
    <mergeCell ref="AB5:AD5"/>
    <mergeCell ref="AN4:AP4"/>
    <mergeCell ref="AN5:AP5"/>
    <mergeCell ref="AQ4:AS4"/>
    <mergeCell ref="AQ5:AS5"/>
    <mergeCell ref="AE4:AG4"/>
    <mergeCell ref="AE5:AG5"/>
    <mergeCell ref="AH4:AJ4"/>
    <mergeCell ref="AH5:AJ5"/>
    <mergeCell ref="AK4:AM4"/>
    <mergeCell ref="AK5:AM5"/>
    <mergeCell ref="AW4:AY4"/>
    <mergeCell ref="AW5:AY5"/>
    <mergeCell ref="F4:H4"/>
    <mergeCell ref="I4:L4"/>
    <mergeCell ref="AT4:AV4"/>
    <mergeCell ref="AT5:AV5"/>
    <mergeCell ref="M4:O4"/>
    <mergeCell ref="M5:O5"/>
    <mergeCell ref="Y4:AA4"/>
    <mergeCell ref="Y5:AA5"/>
    <mergeCell ref="A2:L2"/>
    <mergeCell ref="E4:E6"/>
    <mergeCell ref="D4:D6"/>
    <mergeCell ref="A4:A6"/>
    <mergeCell ref="P4:R4"/>
    <mergeCell ref="P5:R5"/>
    <mergeCell ref="B4:B6"/>
    <mergeCell ref="C4:C6"/>
  </mergeCells>
  <dataValidations count="1">
    <dataValidation allowBlank="1" showInputMessage="1" showErrorMessage="1" prompt="Registre el No. de Artículo, enunciado y breve descripción del mismo" sqref="M5:AY5"/>
  </dataValidations>
  <printOptions/>
  <pageMargins left="0.7" right="0.7" top="0.75" bottom="0.75" header="0.3" footer="0.3"/>
  <pageSetup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2:H54"/>
  <sheetViews>
    <sheetView showGridLines="0" zoomScale="90" zoomScaleNormal="90" zoomScalePageLayoutView="0" workbookViewId="0" topLeftCell="A1">
      <selection activeCell="C22" sqref="C22"/>
    </sheetView>
  </sheetViews>
  <sheetFormatPr defaultColWidth="11.421875" defaultRowHeight="15" outlineLevelRow="1"/>
  <cols>
    <col min="1" max="1" width="3.421875" style="58" customWidth="1"/>
    <col min="2" max="2" width="13.7109375" style="58" customWidth="1"/>
    <col min="3" max="3" width="51.421875" style="58" customWidth="1"/>
    <col min="4" max="7" width="17.140625" style="58" customWidth="1"/>
    <col min="8" max="8" width="17.140625" style="8" customWidth="1"/>
    <col min="9" max="9" width="3.140625" style="58" customWidth="1"/>
    <col min="10" max="16384" width="11.421875" style="58" customWidth="1"/>
  </cols>
  <sheetData>
    <row r="2" spans="2:8" ht="67.5" customHeight="1">
      <c r="B2" s="113" t="s">
        <v>196</v>
      </c>
      <c r="C2" s="113"/>
      <c r="D2" s="113"/>
      <c r="E2" s="113"/>
      <c r="F2" s="113"/>
      <c r="G2" s="113"/>
      <c r="H2" s="113"/>
    </row>
    <row r="4" spans="2:8" ht="60.75" customHeight="1">
      <c r="B4" s="14"/>
      <c r="C4" s="14"/>
      <c r="D4" s="55" t="s">
        <v>0</v>
      </c>
      <c r="E4" s="55" t="s">
        <v>1</v>
      </c>
      <c r="F4" s="55" t="s">
        <v>2</v>
      </c>
      <c r="G4" s="99" t="s">
        <v>179</v>
      </c>
      <c r="H4" s="63" t="s">
        <v>3</v>
      </c>
    </row>
    <row r="5" spans="2:8" ht="15.75">
      <c r="B5" s="14"/>
      <c r="C5" s="14"/>
      <c r="D5" s="55"/>
      <c r="E5" s="55"/>
      <c r="F5" s="55"/>
      <c r="G5" s="55"/>
      <c r="H5" s="63"/>
    </row>
    <row r="6" spans="2:8" ht="15.75">
      <c r="B6" s="14"/>
      <c r="C6" s="14"/>
      <c r="D6" s="4"/>
      <c r="E6" s="4"/>
      <c r="F6" s="4"/>
      <c r="G6" s="4"/>
      <c r="H6" s="64"/>
    </row>
    <row r="7" spans="2:8" ht="15.75">
      <c r="B7" s="14"/>
      <c r="C7" s="14"/>
      <c r="D7" s="65"/>
      <c r="E7" s="65"/>
      <c r="F7" s="65"/>
      <c r="G7" s="65"/>
      <c r="H7" s="66"/>
    </row>
    <row r="8" spans="2:8" ht="15">
      <c r="B8" s="59" t="s">
        <v>29</v>
      </c>
      <c r="C8" s="60" t="s">
        <v>19</v>
      </c>
      <c r="D8" s="61">
        <f>SUM(D9:D15)</f>
        <v>0</v>
      </c>
      <c r="E8" s="61">
        <f>SUM(E9:E15)</f>
        <v>0</v>
      </c>
      <c r="F8" s="61">
        <f>SUM(F9:F15)</f>
        <v>0</v>
      </c>
      <c r="G8" s="61">
        <f>SUM(G9:G15)</f>
        <v>0</v>
      </c>
      <c r="H8" s="68">
        <f>SUM(H9:H15)</f>
        <v>0</v>
      </c>
    </row>
    <row r="9" spans="2:8" ht="15" outlineLevel="1">
      <c r="B9" s="1"/>
      <c r="C9" s="58" t="s">
        <v>52</v>
      </c>
      <c r="D9" s="3"/>
      <c r="E9" s="3"/>
      <c r="F9" s="3"/>
      <c r="G9" s="3"/>
      <c r="H9" s="67"/>
    </row>
    <row r="10" spans="2:8" ht="15" outlineLevel="1">
      <c r="B10" s="1"/>
      <c r="C10" s="58" t="s">
        <v>53</v>
      </c>
      <c r="D10" s="3"/>
      <c r="E10" s="3"/>
      <c r="F10" s="3"/>
      <c r="G10" s="3"/>
      <c r="H10" s="67"/>
    </row>
    <row r="11" spans="2:8" ht="15" outlineLevel="1">
      <c r="B11" s="1"/>
      <c r="C11" s="58" t="s">
        <v>6</v>
      </c>
      <c r="D11" s="3"/>
      <c r="E11" s="3"/>
      <c r="F11" s="3"/>
      <c r="G11" s="3"/>
      <c r="H11" s="67"/>
    </row>
    <row r="12" spans="2:8" ht="15" outlineLevel="1">
      <c r="B12" s="1"/>
      <c r="C12" s="58" t="s">
        <v>50</v>
      </c>
      <c r="D12" s="3"/>
      <c r="E12" s="3"/>
      <c r="F12" s="3"/>
      <c r="G12" s="3"/>
      <c r="H12" s="67"/>
    </row>
    <row r="13" spans="2:8" ht="15" outlineLevel="1">
      <c r="B13" s="1"/>
      <c r="C13" s="58" t="s">
        <v>7</v>
      </c>
      <c r="D13" s="3"/>
      <c r="E13" s="3"/>
      <c r="F13" s="3"/>
      <c r="G13" s="3"/>
      <c r="H13" s="67"/>
    </row>
    <row r="14" spans="2:8" ht="15" outlineLevel="1">
      <c r="B14" s="1"/>
      <c r="C14" s="58" t="s">
        <v>8</v>
      </c>
      <c r="D14" s="3"/>
      <c r="E14" s="3"/>
      <c r="F14" s="3"/>
      <c r="G14" s="3"/>
      <c r="H14" s="67"/>
    </row>
    <row r="15" spans="2:8" ht="15" outlineLevel="1">
      <c r="B15" s="1"/>
      <c r="C15" s="58" t="s">
        <v>9</v>
      </c>
      <c r="D15" s="3"/>
      <c r="E15" s="3"/>
      <c r="F15" s="3"/>
      <c r="G15" s="3"/>
      <c r="H15" s="67"/>
    </row>
    <row r="16" spans="2:8" ht="15">
      <c r="B16" s="59" t="s">
        <v>30</v>
      </c>
      <c r="C16" s="60" t="s">
        <v>26</v>
      </c>
      <c r="D16" s="61">
        <f>SUM(D17:D22)</f>
        <v>0</v>
      </c>
      <c r="E16" s="61">
        <f>SUM(E17:E22)</f>
        <v>0</v>
      </c>
      <c r="F16" s="61">
        <f>SUM(F17:F22)</f>
        <v>0</v>
      </c>
      <c r="G16" s="61">
        <f>SUM(G17:G22)</f>
        <v>0</v>
      </c>
      <c r="H16" s="61">
        <f>SUM(H17:H22)</f>
        <v>0</v>
      </c>
    </row>
    <row r="17" spans="2:8" ht="15" outlineLevel="1">
      <c r="B17" s="1"/>
      <c r="C17" s="58" t="s">
        <v>20</v>
      </c>
      <c r="D17" s="3"/>
      <c r="E17" s="3"/>
      <c r="F17" s="3"/>
      <c r="G17" s="3"/>
      <c r="H17" s="67"/>
    </row>
    <row r="18" spans="2:8" ht="15" outlineLevel="1">
      <c r="B18" s="1"/>
      <c r="C18" s="58" t="s">
        <v>21</v>
      </c>
      <c r="D18" s="3"/>
      <c r="E18" s="3"/>
      <c r="F18" s="3"/>
      <c r="G18" s="3"/>
      <c r="H18" s="67"/>
    </row>
    <row r="19" spans="2:8" ht="15" outlineLevel="1">
      <c r="B19" s="1"/>
      <c r="C19" s="58" t="s">
        <v>22</v>
      </c>
      <c r="D19" s="3"/>
      <c r="E19" s="3"/>
      <c r="F19" s="3"/>
      <c r="G19" s="3"/>
      <c r="H19" s="67"/>
    </row>
    <row r="20" spans="2:8" ht="15" outlineLevel="1">
      <c r="B20" s="1"/>
      <c r="C20" s="58" t="s">
        <v>23</v>
      </c>
      <c r="D20" s="3"/>
      <c r="E20" s="3"/>
      <c r="F20" s="3"/>
      <c r="G20" s="3"/>
      <c r="H20" s="67"/>
    </row>
    <row r="21" spans="2:8" ht="15" outlineLevel="1">
      <c r="B21" s="1"/>
      <c r="C21" s="58" t="s">
        <v>24</v>
      </c>
      <c r="D21" s="3"/>
      <c r="E21" s="3"/>
      <c r="F21" s="3"/>
      <c r="G21" s="3"/>
      <c r="H21" s="67"/>
    </row>
    <row r="22" spans="2:8" ht="15" outlineLevel="1">
      <c r="B22" s="1"/>
      <c r="C22" s="58" t="s">
        <v>25</v>
      </c>
      <c r="D22" s="3"/>
      <c r="E22" s="3"/>
      <c r="F22" s="3"/>
      <c r="G22" s="3"/>
      <c r="H22" s="67"/>
    </row>
    <row r="23" spans="2:8" ht="15">
      <c r="B23" s="59" t="s">
        <v>31</v>
      </c>
      <c r="C23" s="60" t="s">
        <v>27</v>
      </c>
      <c r="D23" s="61">
        <f>SUM(D24:D26)</f>
        <v>0</v>
      </c>
      <c r="E23" s="61">
        <f>SUM(E24:E26)</f>
        <v>0</v>
      </c>
      <c r="F23" s="61">
        <f>SUM(F24:F26)</f>
        <v>0</v>
      </c>
      <c r="G23" s="61">
        <f>SUM(G24:G26)</f>
        <v>0</v>
      </c>
      <c r="H23" s="61">
        <f>SUM(H24:H26)</f>
        <v>0</v>
      </c>
    </row>
    <row r="24" spans="2:8" ht="15" outlineLevel="1">
      <c r="B24" s="1"/>
      <c r="C24" s="58" t="s">
        <v>11</v>
      </c>
      <c r="D24" s="3"/>
      <c r="E24" s="3"/>
      <c r="F24" s="3"/>
      <c r="G24" s="3"/>
      <c r="H24" s="67"/>
    </row>
    <row r="25" spans="2:8" ht="15" outlineLevel="1">
      <c r="B25" s="1"/>
      <c r="C25" s="58" t="s">
        <v>12</v>
      </c>
      <c r="D25" s="3"/>
      <c r="E25" s="3"/>
      <c r="F25" s="3"/>
      <c r="G25" s="3"/>
      <c r="H25" s="67"/>
    </row>
    <row r="26" spans="2:8" ht="15" outlineLevel="1">
      <c r="B26" s="1"/>
      <c r="C26" s="58" t="s">
        <v>13</v>
      </c>
      <c r="D26" s="3"/>
      <c r="E26" s="3"/>
      <c r="F26" s="3"/>
      <c r="G26" s="3"/>
      <c r="H26" s="67"/>
    </row>
    <row r="27" spans="2:8" ht="15">
      <c r="B27" s="59" t="s">
        <v>128</v>
      </c>
      <c r="C27" s="60" t="s">
        <v>28</v>
      </c>
      <c r="D27" s="61">
        <f>D8-D16-D23</f>
        <v>0</v>
      </c>
      <c r="E27" s="61">
        <f>E8-E16-E23</f>
        <v>0</v>
      </c>
      <c r="F27" s="61">
        <f>F8-F16-F23</f>
        <v>0</v>
      </c>
      <c r="G27" s="61">
        <f>G8-G16-G23</f>
        <v>0</v>
      </c>
      <c r="H27" s="61">
        <f>H8-H16-H23</f>
        <v>0</v>
      </c>
    </row>
    <row r="28" spans="2:8" ht="15">
      <c r="B28" s="59" t="s">
        <v>61</v>
      </c>
      <c r="C28" s="60" t="s">
        <v>43</v>
      </c>
      <c r="D28" s="61">
        <f>SUM(D29:D32)</f>
        <v>0</v>
      </c>
      <c r="E28" s="61">
        <f>SUM(E29:E32)</f>
        <v>0</v>
      </c>
      <c r="F28" s="61">
        <f>SUM(F29:F32)</f>
        <v>0</v>
      </c>
      <c r="G28" s="61">
        <f>SUM(G29:G32)</f>
        <v>0</v>
      </c>
      <c r="H28" s="61">
        <f>SUM(H29:H32)</f>
        <v>0</v>
      </c>
    </row>
    <row r="29" spans="2:8" ht="15" outlineLevel="1">
      <c r="B29" s="1"/>
      <c r="C29" s="58" t="s">
        <v>42</v>
      </c>
      <c r="D29" s="3"/>
      <c r="E29" s="3"/>
      <c r="F29" s="3"/>
      <c r="G29" s="3"/>
      <c r="H29" s="67"/>
    </row>
    <row r="30" spans="2:8" ht="15" outlineLevel="1">
      <c r="B30" s="1"/>
      <c r="C30" s="58" t="s">
        <v>44</v>
      </c>
      <c r="D30" s="3"/>
      <c r="E30" s="3"/>
      <c r="F30" s="3"/>
      <c r="G30" s="3"/>
      <c r="H30" s="67"/>
    </row>
    <row r="31" spans="2:8" ht="15" outlineLevel="1">
      <c r="B31" s="1"/>
      <c r="C31" s="58" t="s">
        <v>45</v>
      </c>
      <c r="D31" s="3"/>
      <c r="E31" s="3"/>
      <c r="F31" s="3"/>
      <c r="G31" s="3"/>
      <c r="H31" s="67"/>
    </row>
    <row r="32" spans="2:8" ht="15" outlineLevel="1">
      <c r="B32" s="1"/>
      <c r="C32" s="58" t="s">
        <v>46</v>
      </c>
      <c r="D32" s="3"/>
      <c r="E32" s="3"/>
      <c r="F32" s="3"/>
      <c r="G32" s="3"/>
      <c r="H32" s="67"/>
    </row>
    <row r="33" spans="2:8" ht="15">
      <c r="B33" s="59" t="s">
        <v>129</v>
      </c>
      <c r="C33" s="60" t="s">
        <v>32</v>
      </c>
      <c r="D33" s="69">
        <f>D27-D28</f>
        <v>0</v>
      </c>
      <c r="E33" s="69">
        <f>E27-E28</f>
        <v>0</v>
      </c>
      <c r="F33" s="69">
        <f>F27-F28</f>
        <v>0</v>
      </c>
      <c r="G33" s="69">
        <f>G27-G28</f>
        <v>0</v>
      </c>
      <c r="H33" s="69">
        <f>H27-H28</f>
        <v>0</v>
      </c>
    </row>
    <row r="34" spans="2:8" ht="15">
      <c r="B34" s="59" t="s">
        <v>62</v>
      </c>
      <c r="C34" s="60" t="s">
        <v>33</v>
      </c>
      <c r="D34" s="69">
        <f>SUM(D35:D37)</f>
        <v>0</v>
      </c>
      <c r="E34" s="69">
        <f>SUM(E35:E37)</f>
        <v>0</v>
      </c>
      <c r="F34" s="69">
        <f>SUM(F35:F37)</f>
        <v>0</v>
      </c>
      <c r="G34" s="69">
        <f>SUM(G35:G37)</f>
        <v>0</v>
      </c>
      <c r="H34" s="69">
        <f>SUM(H35:H37)</f>
        <v>0</v>
      </c>
    </row>
    <row r="35" spans="3:8" ht="15" outlineLevel="1">
      <c r="C35" s="58" t="s">
        <v>18</v>
      </c>
      <c r="D35" s="3"/>
      <c r="E35" s="3"/>
      <c r="F35" s="3"/>
      <c r="G35" s="3"/>
      <c r="H35" s="67"/>
    </row>
    <row r="36" spans="3:8" ht="15" outlineLevel="1">
      <c r="C36" s="58" t="s">
        <v>49</v>
      </c>
      <c r="D36" s="3"/>
      <c r="E36" s="3"/>
      <c r="F36" s="3"/>
      <c r="G36" s="3"/>
      <c r="H36" s="67"/>
    </row>
    <row r="37" spans="3:8" ht="15" outlineLevel="1">
      <c r="C37" s="7" t="s">
        <v>127</v>
      </c>
      <c r="D37" s="3"/>
      <c r="E37" s="3"/>
      <c r="F37" s="3"/>
      <c r="G37" s="3"/>
      <c r="H37" s="67"/>
    </row>
    <row r="38" spans="2:8" ht="15">
      <c r="B38" s="59" t="s">
        <v>47</v>
      </c>
      <c r="C38" s="60" t="s">
        <v>36</v>
      </c>
      <c r="D38" s="69">
        <f>SUM(D39:D43)</f>
        <v>0</v>
      </c>
      <c r="E38" s="69">
        <f>SUM(E39:E43)</f>
        <v>0</v>
      </c>
      <c r="F38" s="69">
        <f>SUM(F39:F43)</f>
        <v>0</v>
      </c>
      <c r="G38" s="69">
        <f>SUM(G39:G43)</f>
        <v>0</v>
      </c>
      <c r="H38" s="69">
        <f>SUM(H39:H43)</f>
        <v>0</v>
      </c>
    </row>
    <row r="39" spans="3:8" ht="15" outlineLevel="1">
      <c r="C39" s="58" t="s">
        <v>37</v>
      </c>
      <c r="D39" s="3"/>
      <c r="E39" s="3"/>
      <c r="F39" s="3"/>
      <c r="G39" s="3"/>
      <c r="H39" s="67"/>
    </row>
    <row r="40" spans="3:8" ht="15" outlineLevel="1">
      <c r="C40" s="58" t="s">
        <v>38</v>
      </c>
      <c r="D40" s="3"/>
      <c r="E40" s="3"/>
      <c r="F40" s="3"/>
      <c r="G40" s="3"/>
      <c r="H40" s="67"/>
    </row>
    <row r="41" spans="2:8" ht="15" outlineLevel="1">
      <c r="B41" s="1"/>
      <c r="C41" s="58" t="s">
        <v>10</v>
      </c>
      <c r="D41" s="3"/>
      <c r="E41" s="3"/>
      <c r="F41" s="3"/>
      <c r="G41" s="3"/>
      <c r="H41" s="67"/>
    </row>
    <row r="42" spans="3:8" ht="15" outlineLevel="1">
      <c r="C42" s="58" t="s">
        <v>125</v>
      </c>
      <c r="D42" s="3"/>
      <c r="E42" s="3"/>
      <c r="F42" s="3"/>
      <c r="G42" s="3"/>
      <c r="H42" s="67"/>
    </row>
    <row r="43" spans="3:8" ht="15" outlineLevel="1">
      <c r="C43" s="58" t="s">
        <v>54</v>
      </c>
      <c r="D43" s="3"/>
      <c r="E43" s="3"/>
      <c r="F43" s="3"/>
      <c r="G43" s="3"/>
      <c r="H43" s="67"/>
    </row>
    <row r="44" spans="2:8" ht="15">
      <c r="B44" s="59" t="s">
        <v>34</v>
      </c>
      <c r="C44" s="60" t="s">
        <v>39</v>
      </c>
      <c r="D44" s="69">
        <f>SUM(D45:D49)</f>
        <v>0</v>
      </c>
      <c r="E44" s="69">
        <f>SUM(E45:E49)</f>
        <v>0</v>
      </c>
      <c r="F44" s="69">
        <f>SUM(F45:F49)</f>
        <v>0</v>
      </c>
      <c r="G44" s="69">
        <f>SUM(G45:G49)</f>
        <v>0</v>
      </c>
      <c r="H44" s="69">
        <f>SUM(H45:H49)</f>
        <v>0</v>
      </c>
    </row>
    <row r="45" spans="3:8" ht="15" outlineLevel="1">
      <c r="C45" s="2" t="s">
        <v>14</v>
      </c>
      <c r="D45" s="3"/>
      <c r="E45" s="3"/>
      <c r="F45" s="3"/>
      <c r="G45" s="3"/>
      <c r="H45" s="67"/>
    </row>
    <row r="46" spans="3:8" ht="15" outlineLevel="1">
      <c r="C46" s="2" t="s">
        <v>15</v>
      </c>
      <c r="D46" s="3"/>
      <c r="E46" s="3"/>
      <c r="F46" s="3"/>
      <c r="G46" s="3"/>
      <c r="H46" s="67"/>
    </row>
    <row r="47" spans="3:8" ht="15" outlineLevel="1">
      <c r="C47" s="58" t="s">
        <v>48</v>
      </c>
      <c r="D47" s="3"/>
      <c r="E47" s="3"/>
      <c r="F47" s="3"/>
      <c r="G47" s="3"/>
      <c r="H47" s="67"/>
    </row>
    <row r="48" spans="3:8" ht="15" outlineLevel="1">
      <c r="C48" s="2" t="s">
        <v>16</v>
      </c>
      <c r="D48" s="3"/>
      <c r="E48" s="3"/>
      <c r="F48" s="3"/>
      <c r="G48" s="3"/>
      <c r="H48" s="67"/>
    </row>
    <row r="49" spans="3:8" ht="15" outlineLevel="1">
      <c r="C49" s="58" t="s">
        <v>51</v>
      </c>
      <c r="D49" s="3"/>
      <c r="E49" s="3"/>
      <c r="F49" s="3"/>
      <c r="G49" s="3"/>
      <c r="H49" s="67"/>
    </row>
    <row r="50" spans="2:8" ht="15">
      <c r="B50" s="59" t="s">
        <v>35</v>
      </c>
      <c r="C50" s="60" t="s">
        <v>5</v>
      </c>
      <c r="D50" s="69">
        <f>SUM(D51:D53)</f>
        <v>0</v>
      </c>
      <c r="E50" s="69">
        <f>SUM(E51:E53)</f>
        <v>0</v>
      </c>
      <c r="F50" s="69">
        <f>SUM(F51:F53)</f>
        <v>0</v>
      </c>
      <c r="G50" s="69">
        <f>SUM(G51:G53)</f>
        <v>0</v>
      </c>
      <c r="H50" s="69">
        <f>SUM(H51:H53)</f>
        <v>0</v>
      </c>
    </row>
    <row r="51" spans="3:8" ht="15" outlineLevel="1">
      <c r="C51" s="58" t="s">
        <v>17</v>
      </c>
      <c r="D51" s="3"/>
      <c r="E51" s="3"/>
      <c r="F51" s="3"/>
      <c r="G51" s="3"/>
      <c r="H51" s="67"/>
    </row>
    <row r="52" spans="3:8" ht="15" outlineLevel="1">
      <c r="C52" s="58" t="s">
        <v>40</v>
      </c>
      <c r="D52" s="3"/>
      <c r="E52" s="3"/>
      <c r="F52" s="3"/>
      <c r="G52" s="3"/>
      <c r="H52" s="67"/>
    </row>
    <row r="53" spans="3:8" ht="15" outlineLevel="1">
      <c r="C53" s="58" t="s">
        <v>41</v>
      </c>
      <c r="D53" s="3"/>
      <c r="E53" s="3"/>
      <c r="F53" s="3"/>
      <c r="G53" s="3"/>
      <c r="H53" s="67"/>
    </row>
    <row r="54" spans="2:8" ht="15">
      <c r="B54" s="59" t="s">
        <v>130</v>
      </c>
      <c r="C54" s="60" t="s">
        <v>126</v>
      </c>
      <c r="D54" s="61">
        <f>D33+D34+D38-D44-D50</f>
        <v>0</v>
      </c>
      <c r="E54" s="61">
        <f>E33+E34+E38-E44-E50</f>
        <v>0</v>
      </c>
      <c r="F54" s="61">
        <f>F33+F34+F38-F44-F50</f>
        <v>0</v>
      </c>
      <c r="G54" s="61">
        <f>G33+G34+G38-G44-G50</f>
        <v>0</v>
      </c>
      <c r="H54" s="61">
        <f>H33+H34+H38-H44-H50</f>
        <v>0</v>
      </c>
    </row>
  </sheetData>
  <sheetProtection/>
  <mergeCells count="1">
    <mergeCell ref="B2:H2"/>
  </mergeCells>
  <printOptions/>
  <pageMargins left="0.7" right="0.7" top="0.75" bottom="0.75" header="0.3" footer="0.3"/>
  <pageSetup fitToHeight="0" fitToWidth="1" orientation="landscape" paperSize="9" scale="58" r:id="rId2"/>
  <drawing r:id="rId1"/>
</worksheet>
</file>

<file path=xl/worksheets/sheet5.xml><?xml version="1.0" encoding="utf-8"?>
<worksheet xmlns="http://schemas.openxmlformats.org/spreadsheetml/2006/main" xmlns:r="http://schemas.openxmlformats.org/officeDocument/2006/relationships">
  <dimension ref="B2:G30"/>
  <sheetViews>
    <sheetView showGridLines="0" zoomScalePageLayoutView="0" workbookViewId="0" topLeftCell="A1">
      <pane ySplit="5" topLeftCell="A6" activePane="bottomLeft" state="frozen"/>
      <selection pane="topLeft" activeCell="A1" sqref="A1"/>
      <selection pane="bottomLeft" activeCell="D14" sqref="D14"/>
    </sheetView>
  </sheetViews>
  <sheetFormatPr defaultColWidth="11.421875" defaultRowHeight="15"/>
  <cols>
    <col min="1" max="1" width="2.8515625" style="89" customWidth="1"/>
    <col min="2" max="2" width="11.421875" style="89" customWidth="1"/>
    <col min="3" max="3" width="63.57421875" style="89" customWidth="1"/>
    <col min="4" max="9" width="21.421875" style="89" customWidth="1"/>
    <col min="10" max="10" width="11.7109375" style="89" bestFit="1" customWidth="1"/>
    <col min="11" max="16384" width="11.421875" style="89" customWidth="1"/>
  </cols>
  <sheetData>
    <row r="1" ht="12.75"/>
    <row r="2" spans="3:6" ht="67.5" customHeight="1">
      <c r="C2" s="113" t="s">
        <v>197</v>
      </c>
      <c r="D2" s="113"/>
      <c r="E2" s="113"/>
      <c r="F2" s="113"/>
    </row>
    <row r="3" ht="5.25" customHeight="1"/>
    <row r="4" spans="4:6" ht="51">
      <c r="D4" s="86" t="s">
        <v>2</v>
      </c>
      <c r="E4" s="99" t="s">
        <v>179</v>
      </c>
      <c r="F4" s="63" t="s">
        <v>3</v>
      </c>
    </row>
    <row r="5" spans="4:6" ht="15.75">
      <c r="D5" s="15" t="s">
        <v>180</v>
      </c>
      <c r="E5" s="15" t="s">
        <v>180</v>
      </c>
      <c r="F5" s="15" t="s">
        <v>180</v>
      </c>
    </row>
    <row r="6" spans="2:3" ht="15.75">
      <c r="B6" s="14"/>
      <c r="C6" s="16" t="s">
        <v>139</v>
      </c>
    </row>
    <row r="7" spans="2:7" ht="15.75">
      <c r="B7" s="90" t="s">
        <v>140</v>
      </c>
      <c r="C7" s="14" t="s">
        <v>141</v>
      </c>
      <c r="D7" s="91"/>
      <c r="E7" s="91"/>
      <c r="F7" s="91"/>
      <c r="G7" s="92"/>
    </row>
    <row r="8" spans="2:7" ht="15.75">
      <c r="B8" s="90" t="s">
        <v>142</v>
      </c>
      <c r="C8" s="14" t="s">
        <v>143</v>
      </c>
      <c r="D8" s="91"/>
      <c r="E8" s="91"/>
      <c r="F8" s="91"/>
      <c r="G8" s="92"/>
    </row>
    <row r="9" spans="2:7" ht="15.75">
      <c r="B9" s="93" t="s">
        <v>144</v>
      </c>
      <c r="C9" s="94" t="s">
        <v>145</v>
      </c>
      <c r="D9" s="95">
        <f>D7-D8</f>
        <v>0</v>
      </c>
      <c r="E9" s="95">
        <f>E7-E8</f>
        <v>0</v>
      </c>
      <c r="F9" s="95">
        <f>F7-F8</f>
        <v>0</v>
      </c>
      <c r="G9" s="92"/>
    </row>
    <row r="10" spans="2:7" ht="15.75">
      <c r="B10" s="90" t="s">
        <v>146</v>
      </c>
      <c r="C10" s="14" t="s">
        <v>147</v>
      </c>
      <c r="D10" s="91"/>
      <c r="E10" s="91"/>
      <c r="F10" s="91"/>
      <c r="G10" s="92"/>
    </row>
    <row r="11" spans="2:7" ht="15.75">
      <c r="B11" s="93" t="s">
        <v>148</v>
      </c>
      <c r="C11" s="94" t="s">
        <v>149</v>
      </c>
      <c r="D11" s="95">
        <f>D9-D10</f>
        <v>0</v>
      </c>
      <c r="E11" s="95">
        <f>E9-E10</f>
        <v>0</v>
      </c>
      <c r="F11" s="95">
        <f>F9-F10</f>
        <v>0</v>
      </c>
      <c r="G11" s="92"/>
    </row>
    <row r="12" spans="2:7" ht="15.75">
      <c r="B12" s="90" t="s">
        <v>150</v>
      </c>
      <c r="C12" s="14" t="s">
        <v>151</v>
      </c>
      <c r="D12" s="91"/>
      <c r="E12" s="91"/>
      <c r="F12" s="91"/>
      <c r="G12" s="92"/>
    </row>
    <row r="13" spans="2:7" ht="15.75">
      <c r="B13" s="90" t="s">
        <v>152</v>
      </c>
      <c r="C13" s="14" t="s">
        <v>153</v>
      </c>
      <c r="D13" s="91"/>
      <c r="E13" s="91"/>
      <c r="F13" s="91"/>
      <c r="G13" s="92"/>
    </row>
    <row r="14" spans="2:7" ht="15.75">
      <c r="B14" s="93" t="s">
        <v>154</v>
      </c>
      <c r="C14" s="94" t="s">
        <v>155</v>
      </c>
      <c r="D14" s="96">
        <f>D12-D13</f>
        <v>0</v>
      </c>
      <c r="E14" s="95">
        <f>E12-E13</f>
        <v>0</v>
      </c>
      <c r="F14" s="95">
        <f>F12-F13</f>
        <v>0</v>
      </c>
      <c r="G14" s="92"/>
    </row>
    <row r="15" spans="2:7" ht="15.75">
      <c r="B15" s="93" t="s">
        <v>156</v>
      </c>
      <c r="C15" s="94" t="s">
        <v>157</v>
      </c>
      <c r="D15" s="96">
        <f>D11+D14</f>
        <v>0</v>
      </c>
      <c r="E15" s="95">
        <f>E11+E14</f>
        <v>0</v>
      </c>
      <c r="F15" s="95">
        <f>F11+F14</f>
        <v>0</v>
      </c>
      <c r="G15" s="92"/>
    </row>
    <row r="16" spans="3:7" ht="15.75">
      <c r="C16" s="14"/>
      <c r="D16" s="14"/>
      <c r="E16" s="14"/>
      <c r="F16" s="14"/>
      <c r="G16" s="92"/>
    </row>
    <row r="17" spans="3:7" ht="15.75">
      <c r="C17" s="16" t="s">
        <v>158</v>
      </c>
      <c r="D17" s="15" t="str">
        <f>D5</f>
        <v>20xx</v>
      </c>
      <c r="E17" s="15" t="str">
        <f>E5</f>
        <v>20xx</v>
      </c>
      <c r="F17" s="15" t="str">
        <f>F5</f>
        <v>20xx</v>
      </c>
      <c r="G17" s="92"/>
    </row>
    <row r="18" spans="2:7" ht="15.75">
      <c r="B18" s="90" t="s">
        <v>140</v>
      </c>
      <c r="C18" s="14" t="s">
        <v>159</v>
      </c>
      <c r="D18" s="91"/>
      <c r="E18" s="91"/>
      <c r="F18" s="91"/>
      <c r="G18" s="92"/>
    </row>
    <row r="19" spans="2:7" ht="15.75">
      <c r="B19" s="90" t="s">
        <v>142</v>
      </c>
      <c r="C19" s="14" t="s">
        <v>160</v>
      </c>
      <c r="D19" s="91"/>
      <c r="E19" s="91"/>
      <c r="F19" s="91"/>
      <c r="G19" s="92"/>
    </row>
    <row r="20" spans="2:7" ht="15.75">
      <c r="B20" s="93" t="s">
        <v>161</v>
      </c>
      <c r="C20" s="94" t="s">
        <v>162</v>
      </c>
      <c r="D20" s="96">
        <f>D18+D19</f>
        <v>0</v>
      </c>
      <c r="E20" s="96">
        <f>E18+E19</f>
        <v>0</v>
      </c>
      <c r="F20" s="96">
        <f>F18+F19</f>
        <v>0</v>
      </c>
      <c r="G20" s="92"/>
    </row>
    <row r="21" spans="2:7" ht="15.75">
      <c r="B21" s="90" t="s">
        <v>146</v>
      </c>
      <c r="C21" s="14" t="s">
        <v>163</v>
      </c>
      <c r="D21" s="91"/>
      <c r="E21" s="91"/>
      <c r="F21" s="91"/>
      <c r="G21" s="92"/>
    </row>
    <row r="22" spans="2:7" ht="15.75">
      <c r="B22" s="90" t="s">
        <v>164</v>
      </c>
      <c r="C22" s="14" t="s">
        <v>165</v>
      </c>
      <c r="D22" s="91"/>
      <c r="E22" s="91"/>
      <c r="F22" s="91"/>
      <c r="G22" s="92"/>
    </row>
    <row r="23" spans="2:7" ht="15.75">
      <c r="B23" s="93" t="s">
        <v>166</v>
      </c>
      <c r="C23" s="94" t="s">
        <v>167</v>
      </c>
      <c r="D23" s="96">
        <f>D21+D22</f>
        <v>0</v>
      </c>
      <c r="E23" s="96">
        <f>E21+E22</f>
        <v>0</v>
      </c>
      <c r="F23" s="96">
        <f>F21+F22</f>
        <v>0</v>
      </c>
      <c r="G23" s="92"/>
    </row>
    <row r="24" spans="2:7" ht="15.75">
      <c r="B24" s="90" t="s">
        <v>152</v>
      </c>
      <c r="C24" s="14" t="s">
        <v>168</v>
      </c>
      <c r="D24" s="91"/>
      <c r="E24" s="91"/>
      <c r="F24" s="91"/>
      <c r="G24" s="92"/>
    </row>
    <row r="25" spans="2:7" ht="15.75">
      <c r="B25" s="90" t="s">
        <v>169</v>
      </c>
      <c r="C25" s="14" t="s">
        <v>170</v>
      </c>
      <c r="D25" s="91"/>
      <c r="E25" s="91"/>
      <c r="F25" s="91"/>
      <c r="G25" s="92"/>
    </row>
    <row r="26" spans="2:7" ht="15.75">
      <c r="B26" s="90" t="s">
        <v>171</v>
      </c>
      <c r="C26" s="14" t="s">
        <v>172</v>
      </c>
      <c r="D26" s="91"/>
      <c r="E26" s="91"/>
      <c r="F26" s="91"/>
      <c r="G26" s="92"/>
    </row>
    <row r="27" spans="2:7" ht="15.75">
      <c r="B27" s="90" t="s">
        <v>173</v>
      </c>
      <c r="C27" s="14" t="s">
        <v>174</v>
      </c>
      <c r="D27" s="17"/>
      <c r="E27" s="17"/>
      <c r="F27" s="17"/>
      <c r="G27" s="92"/>
    </row>
    <row r="28" spans="2:7" ht="15.75">
      <c r="B28" s="93" t="s">
        <v>175</v>
      </c>
      <c r="C28" s="94" t="s">
        <v>176</v>
      </c>
      <c r="D28" s="96">
        <f>D24+D25+D26+D27</f>
        <v>0</v>
      </c>
      <c r="E28" s="96">
        <f>E24+E25+E26+E27</f>
        <v>0</v>
      </c>
      <c r="F28" s="96">
        <f>F24+F25+F26+F27</f>
        <v>0</v>
      </c>
      <c r="G28" s="92"/>
    </row>
    <row r="29" spans="2:6" ht="15.75">
      <c r="B29" s="90"/>
      <c r="C29" s="14"/>
      <c r="D29" s="17"/>
      <c r="E29" s="17"/>
      <c r="F29" s="17"/>
    </row>
    <row r="30" spans="2:6" ht="15.75">
      <c r="B30" s="97" t="s">
        <v>177</v>
      </c>
      <c r="C30" s="94" t="s">
        <v>178</v>
      </c>
      <c r="D30" s="96">
        <f>D20-D23-D28</f>
        <v>0</v>
      </c>
      <c r="E30" s="98">
        <f>E20-E23-E28</f>
        <v>0</v>
      </c>
      <c r="F30" s="98">
        <f>F20-F23-F28</f>
        <v>0</v>
      </c>
    </row>
  </sheetData>
  <sheetProtection/>
  <mergeCells count="1">
    <mergeCell ref="C2:F2"/>
  </mergeCells>
  <printOptions/>
  <pageMargins left="0.7" right="0.7" top="0.75" bottom="0.75" header="0.3" footer="0.3"/>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Pazmiño Jorgge, Gabriel Tadeo</dc:creator>
  <cp:keywords/>
  <dc:description/>
  <cp:lastModifiedBy>Pazmiño Jorgge, Gabriel Tadeo</cp:lastModifiedBy>
  <cp:lastPrinted>2022-10-17T18:10:25Z</cp:lastPrinted>
  <dcterms:created xsi:type="dcterms:W3CDTF">2022-08-16T20:30:10Z</dcterms:created>
  <dcterms:modified xsi:type="dcterms:W3CDTF">2022-12-06T17:21:13Z</dcterms:modified>
  <cp:category/>
  <cp:version/>
  <cp:contentType/>
  <cp:contentStatus/>
</cp:coreProperties>
</file>